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.DEBV\2023 debv\Censo Escolar 2023--Informe FINAL\FORMULARIOS\IPEC-CINDEA\"/>
    </mc:Choice>
  </mc:AlternateContent>
  <xr:revisionPtr revIDLastSave="0" documentId="13_ncr:1_{55BA4810-9845-4977-A296-E6836542BBEA}" xr6:coauthVersionLast="47" xr6:coauthVersionMax="47" xr10:uidLastSave="{00000000-0000-0000-0000-000000000000}"/>
  <workbookProtection workbookAlgorithmName="SHA-512" workbookHashValue="l3zTwXFGWeKv9g/hZ8VV9DWlzZecye2Gupi/+bfGIV3onhBsrvgKeQpidt8Hf+EdzRuo6kGLI6hc6QX1VkY5oQ==" workbookSaltValue="cluiYlfNaji41QDO+G+OQA==" workbookSpinCount="100000" lockStructure="1"/>
  <bookViews>
    <workbookView xWindow="-108" yWindow="-108" windowWidth="23256" windowHeight="12456" tabRatio="792" firstSheet="4" activeTab="4" xr2:uid="{00000000-000D-0000-FFFF-FFFF00000000}"/>
  </bookViews>
  <sheets>
    <sheet name="ubicacion (2)" sheetId="66" state="hidden" r:id="rId1"/>
    <sheet name="nombres__" sheetId="70" state="hidden" r:id="rId2"/>
    <sheet name="Códigos Portada" sheetId="27" state="hidden" r:id="rId3"/>
    <sheet name="Códigos Portada_2" sheetId="74" state="hidden" r:id="rId4"/>
    <sheet name="Portada" sheetId="54" r:id="rId5"/>
    <sheet name="CUADRO 1" sheetId="69" r:id="rId6"/>
    <sheet name="CUADRO 2" sheetId="71" r:id="rId7"/>
    <sheet name="CUADRO 3" sheetId="46" r:id="rId8"/>
    <sheet name="CUADRO 4" sheetId="48" r:id="rId9"/>
    <sheet name="CUADRO 5" sheetId="76" r:id="rId10"/>
    <sheet name="CUADRO 6" sheetId="72" r:id="rId11"/>
    <sheet name="CUADRO 7-1" sheetId="73" r:id="rId12"/>
    <sheet name="CUADRO 7-2" sheetId="75" r:id="rId13"/>
    <sheet name="CUADRO 7-3" sheetId="65" r:id="rId14"/>
  </sheets>
  <definedNames>
    <definedName name="_4826">nombres__!$B$2:$B$2</definedName>
    <definedName name="_4830">nombres__!$B$3:$B$6</definedName>
    <definedName name="_4845">nombres__!$B$7</definedName>
    <definedName name="_4847">nombres__!$B$8:$B$9</definedName>
    <definedName name="_4856">nombres__!$B$10:$B$12</definedName>
    <definedName name="_4863">nombres__!$B$13:$B$16</definedName>
    <definedName name="_4864">nombres__!$B$17:$B$18</definedName>
    <definedName name="_4866">nombres__!$B$19:$B$24</definedName>
    <definedName name="_4870">nombres__!$B$25:$B$27</definedName>
    <definedName name="_4876">nombres__!$B$28:$B$30</definedName>
    <definedName name="_4879">nombres__!$B$31:$B$33</definedName>
    <definedName name="_4887">nombres__!$B$34:$B$35</definedName>
    <definedName name="_xlnm._FilterDatabase" localSheetId="2" hidden="1">'Códigos Portada'!$A$2:$R$36</definedName>
    <definedName name="_xlnm._FilterDatabase" localSheetId="3" hidden="1">'Códigos Portada_2'!$B$2:$D$39</definedName>
    <definedName name="_xlnm._FilterDatabase" localSheetId="1" hidden="1">nombres__!$A$1:$C$35</definedName>
    <definedName name="_xlnm.Print_Area" localSheetId="5">'CUADRO 1'!$B$1:$T$28</definedName>
    <definedName name="_xlnm.Print_Area" localSheetId="6">'CUADRO 2'!$B$1:$T$28</definedName>
    <definedName name="_xlnm.Print_Area" localSheetId="7">'CUADRO 3'!$B$1:$O$28</definedName>
    <definedName name="_xlnm.Print_Area" localSheetId="8">'CUADRO 4'!$B$1:$J$24</definedName>
    <definedName name="_xlnm.Print_Area" localSheetId="9">'CUADRO 5'!$B$1:$P$20</definedName>
    <definedName name="_xlnm.Print_Area" localSheetId="10">'CUADRO 6'!$B$1:$F$33</definedName>
    <definedName name="_xlnm.Print_Area" localSheetId="12">'CUADRO 7-2'!$B$1:$H$34</definedName>
    <definedName name="_xlnm.Print_Area" localSheetId="13">'CUADRO 7-3'!$B$1:$I$40</definedName>
    <definedName name="_xlnm.Print_Area" localSheetId="4">Portada!$B$1:$O$41</definedName>
    <definedName name="codigo">nombres__!$H$7:$H$18</definedName>
    <definedName name="datos">'Códigos Portada'!$A$3:$R$36</definedName>
    <definedName name="datos_1">'Códigos Portada_2'!$B$3:$D$39</definedName>
    <definedName name="Final" localSheetId="10">('CUADRO 6'!A1048566+'CUADRO 6'!A1048567+'CUADRO 6'!A1048569)-('CUADRO 6'!A1048571+'CUADRO 6'!A1048573+'CUADRO 6'!A1048575)</definedName>
    <definedName name="IPEC">'Códigos Portada_2'!$G$5:$J$16</definedName>
    <definedName name="nombres">nombres__!$B$2:$B$35</definedName>
    <definedName name="OLE_LINK2" localSheetId="10">'CUADRO 6'!$B$3</definedName>
    <definedName name="prov">'ubicacion (2)'!$A$2:$B$492</definedName>
    <definedName name="prov1">'ubicacion (2)'!$E$2:$F$492</definedName>
    <definedName name="sino">'CUADRO 7-1'!$G$2:$G$3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5" l="1"/>
  <c r="I7" i="65" l="1"/>
  <c r="H7" i="65"/>
  <c r="G7" i="65"/>
  <c r="F7" i="65"/>
  <c r="D29" i="75"/>
  <c r="D28" i="75"/>
  <c r="D27" i="75"/>
  <c r="F10" i="73"/>
  <c r="E10" i="73"/>
  <c r="D10" i="73"/>
  <c r="D11" i="73" s="1"/>
  <c r="D30" i="73" l="1"/>
  <c r="D29" i="73"/>
  <c r="F28" i="73"/>
  <c r="E28" i="73"/>
  <c r="D19" i="73"/>
  <c r="D18" i="73"/>
  <c r="D17" i="73"/>
  <c r="D16" i="73"/>
  <c r="C11" i="73"/>
  <c r="G11" i="73"/>
  <c r="E8" i="73"/>
  <c r="C8" i="73"/>
  <c r="E17" i="48"/>
  <c r="D28" i="73" l="1"/>
  <c r="C20" i="72" l="1"/>
  <c r="F19" i="72"/>
  <c r="E19" i="72"/>
  <c r="D19" i="72"/>
  <c r="C21" i="72"/>
  <c r="C22" i="72"/>
  <c r="D14" i="76" l="1"/>
  <c r="C14" i="76"/>
  <c r="M14" i="76" s="1"/>
  <c r="D13" i="76"/>
  <c r="C13" i="76"/>
  <c r="D12" i="76"/>
  <c r="C12" i="76"/>
  <c r="M12" i="76" s="1"/>
  <c r="D11" i="76"/>
  <c r="C11" i="76"/>
  <c r="M11" i="76" s="1"/>
  <c r="D10" i="76"/>
  <c r="C10" i="76"/>
  <c r="D9" i="76"/>
  <c r="C9" i="76"/>
  <c r="M9" i="76" s="1"/>
  <c r="D8" i="76"/>
  <c r="C8" i="76"/>
  <c r="M8" i="76" s="1"/>
  <c r="D7" i="76"/>
  <c r="C7" i="76"/>
  <c r="M7" i="76" s="1"/>
  <c r="L6" i="76"/>
  <c r="K6" i="76"/>
  <c r="J6" i="76"/>
  <c r="I6" i="76"/>
  <c r="H6" i="76"/>
  <c r="G6" i="76"/>
  <c r="F6" i="76"/>
  <c r="E6" i="76"/>
  <c r="M10" i="76" l="1"/>
  <c r="C16" i="76" s="1"/>
  <c r="M13" i="76"/>
  <c r="C15" i="76" s="1"/>
  <c r="C6" i="76"/>
  <c r="D6" i="76"/>
  <c r="F23" i="75"/>
  <c r="I23" i="75" s="1"/>
  <c r="F22" i="75"/>
  <c r="I22" i="75" s="1"/>
  <c r="F21" i="75"/>
  <c r="J21" i="75" s="1"/>
  <c r="F20" i="75"/>
  <c r="J20" i="75" s="1"/>
  <c r="F19" i="75"/>
  <c r="I19" i="75" s="1"/>
  <c r="F18" i="75"/>
  <c r="J18" i="75" s="1"/>
  <c r="F17" i="75"/>
  <c r="J17" i="75" s="1"/>
  <c r="F16" i="75"/>
  <c r="J16" i="75" s="1"/>
  <c r="F15" i="75"/>
  <c r="I15" i="75" s="1"/>
  <c r="F14" i="75"/>
  <c r="J14" i="75" s="1"/>
  <c r="F13" i="75"/>
  <c r="J13" i="75" s="1"/>
  <c r="F12" i="75"/>
  <c r="I12" i="75" s="1"/>
  <c r="F11" i="75"/>
  <c r="J11" i="75" s="1"/>
  <c r="F10" i="75"/>
  <c r="J10" i="75" s="1"/>
  <c r="F9" i="75"/>
  <c r="J9" i="75" s="1"/>
  <c r="J12" i="75" l="1"/>
  <c r="J15" i="75"/>
  <c r="I18" i="75"/>
  <c r="J22" i="75"/>
  <c r="J23" i="75"/>
  <c r="I13" i="75"/>
  <c r="J19" i="75"/>
  <c r="I9" i="75"/>
  <c r="I11" i="75"/>
  <c r="I17" i="75"/>
  <c r="I21" i="75"/>
  <c r="I10" i="75"/>
  <c r="I14" i="75"/>
  <c r="I16" i="75"/>
  <c r="I20" i="75"/>
  <c r="I28" i="65"/>
  <c r="H28" i="65"/>
  <c r="G28" i="65"/>
  <c r="F28" i="65"/>
  <c r="E28" i="65"/>
  <c r="C27" i="72"/>
  <c r="C26" i="72"/>
  <c r="F25" i="72"/>
  <c r="E25" i="72"/>
  <c r="D25" i="72"/>
  <c r="C24" i="72"/>
  <c r="C23" i="72"/>
  <c r="C18" i="72"/>
  <c r="C17" i="72"/>
  <c r="C16" i="72"/>
  <c r="F15" i="72"/>
  <c r="F9" i="72" s="1"/>
  <c r="E15" i="72"/>
  <c r="E9" i="72" s="1"/>
  <c r="D15" i="72"/>
  <c r="D9" i="72" s="1"/>
  <c r="C14" i="72"/>
  <c r="C13" i="72"/>
  <c r="C12" i="72"/>
  <c r="C11" i="72"/>
  <c r="C10" i="72"/>
  <c r="C8" i="72"/>
  <c r="C7" i="72"/>
  <c r="C6" i="72"/>
  <c r="C5" i="72" s="1"/>
  <c r="F5" i="72"/>
  <c r="E5" i="72"/>
  <c r="D5" i="72"/>
  <c r="C19" i="72" l="1"/>
  <c r="C15" i="72"/>
  <c r="C25" i="72"/>
  <c r="C9" i="72"/>
  <c r="M10" i="54"/>
  <c r="M20" i="46" l="1"/>
  <c r="J20" i="46"/>
  <c r="G20" i="46"/>
  <c r="F20" i="46"/>
  <c r="E20" i="46"/>
  <c r="D20" i="46" l="1"/>
  <c r="H7" i="70"/>
  <c r="E6" i="48" l="1"/>
  <c r="G6" i="48"/>
  <c r="I6" i="48"/>
  <c r="C14" i="48" l="1"/>
  <c r="C13" i="48"/>
  <c r="C12" i="48"/>
  <c r="C11" i="48"/>
  <c r="C10" i="48"/>
  <c r="C9" i="48"/>
  <c r="C8" i="48"/>
  <c r="C7" i="48"/>
  <c r="C6" i="48"/>
  <c r="M2" i="54" l="1"/>
  <c r="N10" i="54" s="1"/>
  <c r="D10" i="54" l="1"/>
  <c r="C10" i="54" s="1"/>
  <c r="F8" i="54"/>
  <c r="G16" i="46"/>
  <c r="J16" i="46"/>
  <c r="M16" i="46"/>
  <c r="M21" i="46" l="1"/>
  <c r="J21" i="46"/>
  <c r="G21" i="46"/>
  <c r="F21" i="46"/>
  <c r="E21" i="46"/>
  <c r="M19" i="46"/>
  <c r="J19" i="46"/>
  <c r="G19" i="46"/>
  <c r="F19" i="46"/>
  <c r="E19" i="46"/>
  <c r="M18" i="46"/>
  <c r="J18" i="46"/>
  <c r="G18" i="46"/>
  <c r="F18" i="46"/>
  <c r="E18" i="46"/>
  <c r="M17" i="46"/>
  <c r="J17" i="46"/>
  <c r="G17" i="46"/>
  <c r="F17" i="46"/>
  <c r="E17" i="46"/>
  <c r="F16" i="46"/>
  <c r="E16" i="46"/>
  <c r="M15" i="46"/>
  <c r="J15" i="46"/>
  <c r="G15" i="46"/>
  <c r="F15" i="46"/>
  <c r="E15" i="46"/>
  <c r="M14" i="46"/>
  <c r="J14" i="46"/>
  <c r="G14" i="46"/>
  <c r="F14" i="46"/>
  <c r="E14" i="46"/>
  <c r="D14" i="46" s="1"/>
  <c r="M13" i="46"/>
  <c r="J13" i="46"/>
  <c r="G13" i="46"/>
  <c r="F13" i="46"/>
  <c r="E13" i="46"/>
  <c r="O12" i="46"/>
  <c r="N12" i="46"/>
  <c r="L12" i="46"/>
  <c r="K12" i="46"/>
  <c r="I12" i="46"/>
  <c r="H12" i="46"/>
  <c r="G12" i="46" s="1"/>
  <c r="M11" i="46"/>
  <c r="J11" i="46"/>
  <c r="G11" i="46"/>
  <c r="F11" i="46"/>
  <c r="E11" i="46"/>
  <c r="M10" i="46"/>
  <c r="J10" i="46"/>
  <c r="G10" i="46"/>
  <c r="F10" i="46"/>
  <c r="E10" i="46"/>
  <c r="M9" i="46"/>
  <c r="J9" i="46"/>
  <c r="G9" i="46"/>
  <c r="F9" i="46"/>
  <c r="E9" i="46"/>
  <c r="D9" i="46" s="1"/>
  <c r="M8" i="46"/>
  <c r="J8" i="46"/>
  <c r="G8" i="46"/>
  <c r="F8" i="46"/>
  <c r="E8" i="46"/>
  <c r="O7" i="46"/>
  <c r="N7" i="46"/>
  <c r="L7" i="46"/>
  <c r="K7" i="46"/>
  <c r="I7" i="46"/>
  <c r="H7" i="46"/>
  <c r="D17" i="46" l="1"/>
  <c r="E7" i="46"/>
  <c r="D21" i="46"/>
  <c r="D18" i="46"/>
  <c r="D15" i="46"/>
  <c r="D11" i="46"/>
  <c r="D8" i="46"/>
  <c r="J7" i="46"/>
  <c r="D19" i="46"/>
  <c r="E12" i="46"/>
  <c r="D10" i="46"/>
  <c r="D13" i="46"/>
  <c r="M7" i="46"/>
  <c r="F7" i="46"/>
  <c r="D7" i="46" s="1"/>
  <c r="F12" i="46"/>
  <c r="G7" i="46"/>
  <c r="M12" i="46"/>
  <c r="D16" i="46"/>
  <c r="J12" i="46"/>
  <c r="D27" i="54"/>
  <c r="H12" i="54"/>
  <c r="D12" i="54"/>
  <c r="D12" i="46" l="1"/>
  <c r="T20" i="71"/>
  <c r="S20" i="71"/>
  <c r="Q20" i="71"/>
  <c r="P20" i="71"/>
  <c r="N20" i="71"/>
  <c r="M20" i="71"/>
  <c r="K20" i="71"/>
  <c r="J20" i="71"/>
  <c r="H20" i="71"/>
  <c r="G20" i="71"/>
  <c r="T20" i="69"/>
  <c r="S20" i="69"/>
  <c r="Q20" i="69"/>
  <c r="P20" i="69"/>
  <c r="N20" i="69"/>
  <c r="M20" i="69"/>
  <c r="K20" i="69"/>
  <c r="J20" i="69"/>
  <c r="H20" i="69"/>
  <c r="G20" i="69"/>
  <c r="L20" i="71" l="1"/>
  <c r="D20" i="71"/>
  <c r="F20" i="71"/>
  <c r="I20" i="71"/>
  <c r="E20" i="71"/>
  <c r="R20" i="71"/>
  <c r="O20" i="71"/>
  <c r="R20" i="69"/>
  <c r="F20" i="69"/>
  <c r="L20" i="69"/>
  <c r="I20" i="69"/>
  <c r="O20" i="69"/>
  <c r="D20" i="69"/>
  <c r="E20" i="69"/>
  <c r="E19" i="71"/>
  <c r="D19" i="71"/>
  <c r="R18" i="71"/>
  <c r="O18" i="71"/>
  <c r="L18" i="71"/>
  <c r="I18" i="71"/>
  <c r="F18" i="71"/>
  <c r="E18" i="71"/>
  <c r="D18" i="71"/>
  <c r="E17" i="71"/>
  <c r="D17" i="71"/>
  <c r="R16" i="71"/>
  <c r="O16" i="71"/>
  <c r="L16" i="71"/>
  <c r="I16" i="71"/>
  <c r="F16" i="71"/>
  <c r="E16" i="71"/>
  <c r="D16" i="71"/>
  <c r="E15" i="71"/>
  <c r="D15" i="71"/>
  <c r="R14" i="71"/>
  <c r="O14" i="71"/>
  <c r="L14" i="71"/>
  <c r="I14" i="71"/>
  <c r="F14" i="71"/>
  <c r="E14" i="71"/>
  <c r="D14" i="71"/>
  <c r="E13" i="71"/>
  <c r="D13" i="71"/>
  <c r="R12" i="71"/>
  <c r="O12" i="71"/>
  <c r="L12" i="71"/>
  <c r="I12" i="71"/>
  <c r="F12" i="71"/>
  <c r="E12" i="71"/>
  <c r="D12" i="71"/>
  <c r="E11" i="71"/>
  <c r="D11" i="71"/>
  <c r="R10" i="71"/>
  <c r="O10" i="71"/>
  <c r="L10" i="71"/>
  <c r="I10" i="71"/>
  <c r="F10" i="71"/>
  <c r="E10" i="71"/>
  <c r="D10" i="71"/>
  <c r="R9" i="71"/>
  <c r="O9" i="71"/>
  <c r="L9" i="71"/>
  <c r="I9" i="71"/>
  <c r="F9" i="71"/>
  <c r="E9" i="71"/>
  <c r="D9" i="71"/>
  <c r="C20" i="71" l="1"/>
  <c r="C16" i="71"/>
  <c r="C10" i="71"/>
  <c r="C12" i="71"/>
  <c r="C9" i="71"/>
  <c r="C18" i="71"/>
  <c r="C14" i="71"/>
  <c r="C20" i="69"/>
  <c r="H18" i="70"/>
  <c r="H17" i="70"/>
  <c r="H16" i="70"/>
  <c r="H15" i="70"/>
  <c r="H14" i="70"/>
  <c r="H13" i="70"/>
  <c r="H12" i="70"/>
  <c r="H11" i="70"/>
  <c r="H10" i="70"/>
  <c r="H9" i="70"/>
  <c r="H8" i="70"/>
  <c r="E19" i="69" l="1"/>
  <c r="D19" i="69"/>
  <c r="R18" i="69"/>
  <c r="O18" i="69"/>
  <c r="L18" i="69"/>
  <c r="I18" i="69"/>
  <c r="F18" i="69"/>
  <c r="E18" i="69"/>
  <c r="D18" i="69"/>
  <c r="E17" i="69"/>
  <c r="D17" i="69"/>
  <c r="R16" i="69"/>
  <c r="O16" i="69"/>
  <c r="L16" i="69"/>
  <c r="I16" i="69"/>
  <c r="F16" i="69"/>
  <c r="E16" i="69"/>
  <c r="D16" i="69"/>
  <c r="E15" i="69"/>
  <c r="D15" i="69"/>
  <c r="R14" i="69"/>
  <c r="O14" i="69"/>
  <c r="L14" i="69"/>
  <c r="I14" i="69"/>
  <c r="F14" i="69"/>
  <c r="E14" i="69"/>
  <c r="D14" i="69"/>
  <c r="E13" i="69"/>
  <c r="D13" i="69"/>
  <c r="R12" i="69"/>
  <c r="O12" i="69"/>
  <c r="L12" i="69"/>
  <c r="I12" i="69"/>
  <c r="F12" i="69"/>
  <c r="E12" i="69"/>
  <c r="D12" i="69"/>
  <c r="E11" i="69"/>
  <c r="D11" i="69"/>
  <c r="R10" i="69"/>
  <c r="O10" i="69"/>
  <c r="L10" i="69"/>
  <c r="I10" i="69"/>
  <c r="F10" i="69"/>
  <c r="E10" i="69"/>
  <c r="D10" i="69"/>
  <c r="R9" i="69"/>
  <c r="O9" i="69"/>
  <c r="L9" i="69"/>
  <c r="I9" i="69"/>
  <c r="F9" i="69"/>
  <c r="E9" i="69"/>
  <c r="D9" i="69"/>
  <c r="J16" i="54"/>
  <c r="D16" i="54"/>
  <c r="C18" i="69" l="1"/>
  <c r="C10" i="69"/>
  <c r="C14" i="69"/>
  <c r="C9" i="69"/>
  <c r="C12" i="69"/>
  <c r="C16" i="69"/>
  <c r="I14" i="54"/>
  <c r="D14" i="54" l="1"/>
  <c r="H14" i="54" s="1"/>
</calcChain>
</file>

<file path=xl/sharedStrings.xml><?xml version="1.0" encoding="utf-8"?>
<sst xmlns="http://schemas.openxmlformats.org/spreadsheetml/2006/main" count="3225" uniqueCount="1414">
  <si>
    <t>Total</t>
  </si>
  <si>
    <t>DEPARTAMENTO DE ANÁLISIS ESTADÍSTICO</t>
  </si>
  <si>
    <t>Dirección de Planificación Institucional</t>
  </si>
  <si>
    <t>Código Secuencial:</t>
  </si>
  <si>
    <t>Ministerio de Educación Pública</t>
  </si>
  <si>
    <t>(Para uso de Oficina)</t>
  </si>
  <si>
    <t>01</t>
  </si>
  <si>
    <t>02</t>
  </si>
  <si>
    <t>03</t>
  </si>
  <si>
    <t>04</t>
  </si>
  <si>
    <t>05</t>
  </si>
  <si>
    <t>06</t>
  </si>
  <si>
    <t>07</t>
  </si>
  <si>
    <t>08</t>
  </si>
  <si>
    <t>10</t>
  </si>
  <si>
    <t>Circuito Escolar:</t>
  </si>
  <si>
    <t>Firma:</t>
  </si>
  <si>
    <t>Mu-
jeres</t>
  </si>
  <si>
    <t>Hom-
bres</t>
  </si>
  <si>
    <t>CODINS</t>
  </si>
  <si>
    <t>CODIGO</t>
  </si>
  <si>
    <t>NOMBRE</t>
  </si>
  <si>
    <t>REGION</t>
  </si>
  <si>
    <t>CIRES</t>
  </si>
  <si>
    <t>PR</t>
  </si>
  <si>
    <t>CAN</t>
  </si>
  <si>
    <t>DIS</t>
  </si>
  <si>
    <t>PROVINCIA</t>
  </si>
  <si>
    <t>CANTON</t>
  </si>
  <si>
    <t>DISTRITO</t>
  </si>
  <si>
    <t>POBLADO</t>
  </si>
  <si>
    <t>SECTOR</t>
  </si>
  <si>
    <t>DIRECTOR</t>
  </si>
  <si>
    <t>TELEFONO</t>
  </si>
  <si>
    <t>FAX</t>
  </si>
  <si>
    <t>1</t>
  </si>
  <si>
    <t>2</t>
  </si>
  <si>
    <t>3</t>
  </si>
  <si>
    <t>ALAJUELA</t>
  </si>
  <si>
    <t>6</t>
  </si>
  <si>
    <t>PUNTARENAS</t>
  </si>
  <si>
    <t>15</t>
  </si>
  <si>
    <t>4</t>
  </si>
  <si>
    <t>HEREDIA</t>
  </si>
  <si>
    <t>5</t>
  </si>
  <si>
    <t>CARTAGO</t>
  </si>
  <si>
    <t>SAN FRANCISCO</t>
  </si>
  <si>
    <t>SAN PEDRO</t>
  </si>
  <si>
    <t>LIBERIA</t>
  </si>
  <si>
    <t>LA RIBERA</t>
  </si>
  <si>
    <t>CAÑAS</t>
  </si>
  <si>
    <t>FLORES</t>
  </si>
  <si>
    <t>BARVA</t>
  </si>
  <si>
    <t>Dirección Regional:</t>
  </si>
  <si>
    <t>Código Presupuestario:</t>
  </si>
  <si>
    <t>Movimientos
de Matrícula</t>
  </si>
  <si>
    <t>Más:</t>
  </si>
  <si>
    <t>Menos:</t>
  </si>
  <si>
    <t>NOTAS:</t>
  </si>
  <si>
    <t>Marihuana</t>
  </si>
  <si>
    <t>Crack</t>
  </si>
  <si>
    <t>Cocaína</t>
  </si>
  <si>
    <t>NOTA:</t>
  </si>
  <si>
    <t>19 y más</t>
  </si>
  <si>
    <t>1.</t>
  </si>
  <si>
    <t>2.</t>
  </si>
  <si>
    <t>3.</t>
  </si>
  <si>
    <t>Definitivas</t>
  </si>
  <si>
    <t>Temporales</t>
  </si>
  <si>
    <t>4.</t>
  </si>
  <si>
    <t>Tipos de Violencia</t>
  </si>
  <si>
    <t>Verbal</t>
  </si>
  <si>
    <t>Física</t>
  </si>
  <si>
    <t>Escrita</t>
  </si>
  <si>
    <t>Robos</t>
  </si>
  <si>
    <t>Destrucción de Materiales</t>
  </si>
  <si>
    <t>1/ Personal Docente-Administrativo, Administrativo y de Servicio.</t>
  </si>
  <si>
    <t>2/ Por favor, especifique los otros tipos de violencia que se presentan en su institución.</t>
  </si>
  <si>
    <t>pcd</t>
  </si>
  <si>
    <t>1-01-01</t>
  </si>
  <si>
    <t>1-01-02</t>
  </si>
  <si>
    <t>1-01-03</t>
  </si>
  <si>
    <t>1-01-04</t>
  </si>
  <si>
    <t>1-01-05</t>
  </si>
  <si>
    <t>1-01-06</t>
  </si>
  <si>
    <t>1-01-07</t>
  </si>
  <si>
    <t>1-01-08</t>
  </si>
  <si>
    <t>1-01-09</t>
  </si>
  <si>
    <t>1-01-10</t>
  </si>
  <si>
    <t>1-01-11</t>
  </si>
  <si>
    <t>1-02-01</t>
  </si>
  <si>
    <t>1-02-02</t>
  </si>
  <si>
    <t>1-02-03</t>
  </si>
  <si>
    <t>1-03-01</t>
  </si>
  <si>
    <t>1-03-02</t>
  </si>
  <si>
    <t>1-03-03</t>
  </si>
  <si>
    <t>1-03-04</t>
  </si>
  <si>
    <t>1-03-05</t>
  </si>
  <si>
    <t>1-03-06</t>
  </si>
  <si>
    <t>1-03-07</t>
  </si>
  <si>
    <t>1-03-08</t>
  </si>
  <si>
    <t>1-03-09</t>
  </si>
  <si>
    <t>1-03-10</t>
  </si>
  <si>
    <t>1-03-11</t>
  </si>
  <si>
    <t>1-03-12</t>
  </si>
  <si>
    <t>1-03-13</t>
  </si>
  <si>
    <t>1-04-01</t>
  </si>
  <si>
    <t>1-04-02</t>
  </si>
  <si>
    <t>1-04-03</t>
  </si>
  <si>
    <t>1-04-04</t>
  </si>
  <si>
    <t>1-04-05</t>
  </si>
  <si>
    <t>1-04-06</t>
  </si>
  <si>
    <t>1-04-07</t>
  </si>
  <si>
    <t>1-04-08</t>
  </si>
  <si>
    <t>1-04-09</t>
  </si>
  <si>
    <t>1-05-01</t>
  </si>
  <si>
    <t>1-05-02</t>
  </si>
  <si>
    <t>1-05-03</t>
  </si>
  <si>
    <t>1-06-01</t>
  </si>
  <si>
    <t>1-06-02</t>
  </si>
  <si>
    <t>1-06-03</t>
  </si>
  <si>
    <t>1-06-04</t>
  </si>
  <si>
    <t>1-06-05</t>
  </si>
  <si>
    <t>1-06-06</t>
  </si>
  <si>
    <t>1-06-07</t>
  </si>
  <si>
    <t>1-07-01</t>
  </si>
  <si>
    <t>1-07-02</t>
  </si>
  <si>
    <t>1-07-03</t>
  </si>
  <si>
    <t>1-07-04</t>
  </si>
  <si>
    <t>1-07-05</t>
  </si>
  <si>
    <t>1-07-06</t>
  </si>
  <si>
    <t>1-08-01</t>
  </si>
  <si>
    <t>1-08-02</t>
  </si>
  <si>
    <t>1-08-03</t>
  </si>
  <si>
    <t>1-08-04</t>
  </si>
  <si>
    <t>1-08-05</t>
  </si>
  <si>
    <t>1-08-06</t>
  </si>
  <si>
    <t>1-08-07</t>
  </si>
  <si>
    <t>1-09-01</t>
  </si>
  <si>
    <t>1-09-02</t>
  </si>
  <si>
    <t>1-09-03</t>
  </si>
  <si>
    <t>1-09-04</t>
  </si>
  <si>
    <t>1-09-05</t>
  </si>
  <si>
    <t>1-09-06</t>
  </si>
  <si>
    <t>1-10-01</t>
  </si>
  <si>
    <t>1-10-02</t>
  </si>
  <si>
    <t>1-10-03</t>
  </si>
  <si>
    <t>1-10-04</t>
  </si>
  <si>
    <t>1-10-05</t>
  </si>
  <si>
    <t>1-11-01</t>
  </si>
  <si>
    <t>1-11-02</t>
  </si>
  <si>
    <t>1-11-03</t>
  </si>
  <si>
    <t>1-11-04</t>
  </si>
  <si>
    <t>1-11-05</t>
  </si>
  <si>
    <t>1-12-01</t>
  </si>
  <si>
    <t>1-12-02</t>
  </si>
  <si>
    <t>1-12-03</t>
  </si>
  <si>
    <t>1-12-04</t>
  </si>
  <si>
    <t>1-12-05</t>
  </si>
  <si>
    <t>1-13-01</t>
  </si>
  <si>
    <t>1-13-02</t>
  </si>
  <si>
    <t>1-13-03</t>
  </si>
  <si>
    <t>1-13-04</t>
  </si>
  <si>
    <t>1-13-05</t>
  </si>
  <si>
    <t>1-14-01</t>
  </si>
  <si>
    <t>1-14-02</t>
  </si>
  <si>
    <t>1-14-03</t>
  </si>
  <si>
    <t>1-15-01</t>
  </si>
  <si>
    <t>1-15-02</t>
  </si>
  <si>
    <t>1-15-03</t>
  </si>
  <si>
    <t>1-15-04</t>
  </si>
  <si>
    <t>1-16-01</t>
  </si>
  <si>
    <t>1-16-02</t>
  </si>
  <si>
    <t>1-16-03</t>
  </si>
  <si>
    <t>1-16-04</t>
  </si>
  <si>
    <t>1-16-05</t>
  </si>
  <si>
    <t>1-17-01</t>
  </si>
  <si>
    <t>1-17-02</t>
  </si>
  <si>
    <t>1-17-03</t>
  </si>
  <si>
    <t>1-18-01</t>
  </si>
  <si>
    <t>1-18-02</t>
  </si>
  <si>
    <t>1-18-03</t>
  </si>
  <si>
    <t>1-18-04</t>
  </si>
  <si>
    <t>1-19-01</t>
  </si>
  <si>
    <t>1-19-02</t>
  </si>
  <si>
    <t>1-19-03</t>
  </si>
  <si>
    <t>1-19-04</t>
  </si>
  <si>
    <t>1-19-05</t>
  </si>
  <si>
    <t>1-19-06</t>
  </si>
  <si>
    <t>1-19-07</t>
  </si>
  <si>
    <t>1-19-08</t>
  </si>
  <si>
    <t>1-19-09</t>
  </si>
  <si>
    <t>1-19-10</t>
  </si>
  <si>
    <t>1-19-11</t>
  </si>
  <si>
    <t>1-20-01</t>
  </si>
  <si>
    <t>1-20-02</t>
  </si>
  <si>
    <t>1-20-03</t>
  </si>
  <si>
    <t>1-20-04</t>
  </si>
  <si>
    <t>1-20-05</t>
  </si>
  <si>
    <t>1-20-06</t>
  </si>
  <si>
    <t>2-01-01</t>
  </si>
  <si>
    <t>2-01-02</t>
  </si>
  <si>
    <t>2-01-03</t>
  </si>
  <si>
    <t>2-01-04</t>
  </si>
  <si>
    <t>2-01-05</t>
  </si>
  <si>
    <t>2-01-06</t>
  </si>
  <si>
    <t>2-01-07</t>
  </si>
  <si>
    <t>2-01-08</t>
  </si>
  <si>
    <t>2-01-09</t>
  </si>
  <si>
    <t>2-01-10</t>
  </si>
  <si>
    <t>2-01-11</t>
  </si>
  <si>
    <t>2-01-12</t>
  </si>
  <si>
    <t>2-01-13</t>
  </si>
  <si>
    <t>2-01-14</t>
  </si>
  <si>
    <t>2-02-01</t>
  </si>
  <si>
    <t>2-02-02</t>
  </si>
  <si>
    <t>2-02-03</t>
  </si>
  <si>
    <t>2-02-04</t>
  </si>
  <si>
    <t>2-02-05</t>
  </si>
  <si>
    <t>2-02-06</t>
  </si>
  <si>
    <t>2-02-07</t>
  </si>
  <si>
    <t>2-02-08</t>
  </si>
  <si>
    <t>2-02-09</t>
  </si>
  <si>
    <t>2-02-10</t>
  </si>
  <si>
    <t>2-02-11</t>
  </si>
  <si>
    <t>2-02-12</t>
  </si>
  <si>
    <t>2-02-13</t>
  </si>
  <si>
    <t>2-03-01</t>
  </si>
  <si>
    <t>2-03-02</t>
  </si>
  <si>
    <t>2-03-03</t>
  </si>
  <si>
    <t>2-03-04</t>
  </si>
  <si>
    <t>2-03-05</t>
  </si>
  <si>
    <t>2-03-07</t>
  </si>
  <si>
    <t>2-03-08</t>
  </si>
  <si>
    <t>2-04-01</t>
  </si>
  <si>
    <t>2-04-02</t>
  </si>
  <si>
    <t>2-04-03</t>
  </si>
  <si>
    <t>2-04-04</t>
  </si>
  <si>
    <t>2-05-01</t>
  </si>
  <si>
    <t>2-05-02</t>
  </si>
  <si>
    <t>2-05-03</t>
  </si>
  <si>
    <t>2-05-04</t>
  </si>
  <si>
    <t>2-05-05</t>
  </si>
  <si>
    <t>2-05-06</t>
  </si>
  <si>
    <t>2-05-07</t>
  </si>
  <si>
    <t>2-05-08</t>
  </si>
  <si>
    <t>2-06-01</t>
  </si>
  <si>
    <t>2-06-02</t>
  </si>
  <si>
    <t>2-06-03</t>
  </si>
  <si>
    <t>2-06-04</t>
  </si>
  <si>
    <t>2-06-05</t>
  </si>
  <si>
    <t>2-06-06</t>
  </si>
  <si>
    <t>2-06-07</t>
  </si>
  <si>
    <t>2-06-08</t>
  </si>
  <si>
    <t>2-07-01</t>
  </si>
  <si>
    <t>2-07-02</t>
  </si>
  <si>
    <t>2-07-03</t>
  </si>
  <si>
    <t>2-07-04</t>
  </si>
  <si>
    <t>2-07-05</t>
  </si>
  <si>
    <t>2-07-06</t>
  </si>
  <si>
    <t>2-07-07</t>
  </si>
  <si>
    <t>2-08-01</t>
  </si>
  <si>
    <t>2-08-02</t>
  </si>
  <si>
    <t>2-08-03</t>
  </si>
  <si>
    <t>2-08-04</t>
  </si>
  <si>
    <t>2-08-05</t>
  </si>
  <si>
    <t>2-09-01</t>
  </si>
  <si>
    <t>2-09-02</t>
  </si>
  <si>
    <t>2-09-03</t>
  </si>
  <si>
    <t>2-09-04</t>
  </si>
  <si>
    <t>2-09-05</t>
  </si>
  <si>
    <t>2-10-01</t>
  </si>
  <si>
    <t>2-10-02</t>
  </si>
  <si>
    <t>2-10-03</t>
  </si>
  <si>
    <t>2-10-04</t>
  </si>
  <si>
    <t>2-10-05</t>
  </si>
  <si>
    <t>2-10-06</t>
  </si>
  <si>
    <t>2-10-07</t>
  </si>
  <si>
    <t>2-10-08</t>
  </si>
  <si>
    <t>2-10-09</t>
  </si>
  <si>
    <t>2-10-10</t>
  </si>
  <si>
    <t>2-10-11</t>
  </si>
  <si>
    <t>2-10-12</t>
  </si>
  <si>
    <t>2-10-13</t>
  </si>
  <si>
    <t>2-11-01</t>
  </si>
  <si>
    <t>2-11-02</t>
  </si>
  <si>
    <t>2-11-03</t>
  </si>
  <si>
    <t>2-11-04</t>
  </si>
  <si>
    <t>2-11-05</t>
  </si>
  <si>
    <t>2-11-06</t>
  </si>
  <si>
    <t>2-11-07</t>
  </si>
  <si>
    <t>2-12-01</t>
  </si>
  <si>
    <t>2-12-02</t>
  </si>
  <si>
    <t>2-12-03</t>
  </si>
  <si>
    <t>2-12-04</t>
  </si>
  <si>
    <t>2-12-05</t>
  </si>
  <si>
    <t>2-13-01</t>
  </si>
  <si>
    <t>2-13-02</t>
  </si>
  <si>
    <t>2-13-03</t>
  </si>
  <si>
    <t>2-13-04</t>
  </si>
  <si>
    <t>2-13-05</t>
  </si>
  <si>
    <t>2-13-06</t>
  </si>
  <si>
    <t>2-13-07</t>
  </si>
  <si>
    <t>2-13-08</t>
  </si>
  <si>
    <t>2-14-01</t>
  </si>
  <si>
    <t>2-14-02</t>
  </si>
  <si>
    <t>2-14-03</t>
  </si>
  <si>
    <t>2-14-04</t>
  </si>
  <si>
    <t>2-15-01</t>
  </si>
  <si>
    <t>2-15-02</t>
  </si>
  <si>
    <t>2-15-03</t>
  </si>
  <si>
    <t>2-15-04</t>
  </si>
  <si>
    <t>3-01-01</t>
  </si>
  <si>
    <t>3-01-02</t>
  </si>
  <si>
    <t>3-01-03</t>
  </si>
  <si>
    <t>3-01-04</t>
  </si>
  <si>
    <t>3-01-05</t>
  </si>
  <si>
    <t>3-01-06</t>
  </si>
  <si>
    <t>3-01-07</t>
  </si>
  <si>
    <t>3-01-08</t>
  </si>
  <si>
    <t>3-01-09</t>
  </si>
  <si>
    <t>3-01-10</t>
  </si>
  <si>
    <t>3-01-11</t>
  </si>
  <si>
    <t>3-02-01</t>
  </si>
  <si>
    <t>3-02-02</t>
  </si>
  <si>
    <t>3-02-03</t>
  </si>
  <si>
    <t>3-02-04</t>
  </si>
  <si>
    <t>3-02-05</t>
  </si>
  <si>
    <t>3-03-01</t>
  </si>
  <si>
    <t>3-03-02</t>
  </si>
  <si>
    <t>3-03-03</t>
  </si>
  <si>
    <t>3-03-04</t>
  </si>
  <si>
    <t>3-03-05</t>
  </si>
  <si>
    <t>3-03-06</t>
  </si>
  <si>
    <t>3-03-07</t>
  </si>
  <si>
    <t>3-03-08</t>
  </si>
  <si>
    <t>3-04-01</t>
  </si>
  <si>
    <t>3-04-02</t>
  </si>
  <si>
    <t>3-04-03</t>
  </si>
  <si>
    <t>3-05-01</t>
  </si>
  <si>
    <t>3-05-02</t>
  </si>
  <si>
    <t>3-05-03</t>
  </si>
  <si>
    <t>3-05-04</t>
  </si>
  <si>
    <t>3-05-05</t>
  </si>
  <si>
    <t>3-05-06</t>
  </si>
  <si>
    <t>3-05-07</t>
  </si>
  <si>
    <t>3-05-08</t>
  </si>
  <si>
    <t>3-05-09</t>
  </si>
  <si>
    <t>3-05-10</t>
  </si>
  <si>
    <t>3-05-11</t>
  </si>
  <si>
    <t>3-05-12</t>
  </si>
  <si>
    <t>3-06-01</t>
  </si>
  <si>
    <t>3-06-02</t>
  </si>
  <si>
    <t>3-06-03</t>
  </si>
  <si>
    <t>3-07-01</t>
  </si>
  <si>
    <t>3-07-02</t>
  </si>
  <si>
    <t>3-07-03</t>
  </si>
  <si>
    <t>3-07-04</t>
  </si>
  <si>
    <t>3-07-05</t>
  </si>
  <si>
    <t>3-08-01</t>
  </si>
  <si>
    <t>3-08-02</t>
  </si>
  <si>
    <t>3-08-03</t>
  </si>
  <si>
    <t>3-08-04</t>
  </si>
  <si>
    <t>4-01-01</t>
  </si>
  <si>
    <t>4-01-02</t>
  </si>
  <si>
    <t>4-01-03</t>
  </si>
  <si>
    <t>4-01-04</t>
  </si>
  <si>
    <t>4-01-05</t>
  </si>
  <si>
    <t>4-02-01</t>
  </si>
  <si>
    <t>4-02-02</t>
  </si>
  <si>
    <t>4-02-03</t>
  </si>
  <si>
    <t>4-02-04</t>
  </si>
  <si>
    <t>4-02-05</t>
  </si>
  <si>
    <t>4-02-06</t>
  </si>
  <si>
    <t>4-03-01</t>
  </si>
  <si>
    <t>4-03-02</t>
  </si>
  <si>
    <t>4-03-03</t>
  </si>
  <si>
    <t>4-03-04</t>
  </si>
  <si>
    <t>4-03-05</t>
  </si>
  <si>
    <t>4-03-06</t>
  </si>
  <si>
    <t>4-03-07</t>
  </si>
  <si>
    <t>4-03-08</t>
  </si>
  <si>
    <t>4-04-01</t>
  </si>
  <si>
    <t>4-04-02</t>
  </si>
  <si>
    <t>4-04-03</t>
  </si>
  <si>
    <t>4-04-04</t>
  </si>
  <si>
    <t>4-04-05</t>
  </si>
  <si>
    <t>4-04-06</t>
  </si>
  <si>
    <t>4-05-01</t>
  </si>
  <si>
    <t>4-05-02</t>
  </si>
  <si>
    <t>4-05-03</t>
  </si>
  <si>
    <t>4-05-04</t>
  </si>
  <si>
    <t>4-05-05</t>
  </si>
  <si>
    <t>4-06-01</t>
  </si>
  <si>
    <t>4-06-02</t>
  </si>
  <si>
    <t>4-06-03</t>
  </si>
  <si>
    <t>4-06-04</t>
  </si>
  <si>
    <t>4-07-01</t>
  </si>
  <si>
    <t>4-07-02</t>
  </si>
  <si>
    <t>4-07-03</t>
  </si>
  <si>
    <t>4-08-01</t>
  </si>
  <si>
    <t>4-08-02</t>
  </si>
  <si>
    <t>4-08-03</t>
  </si>
  <si>
    <t>4-09-01</t>
  </si>
  <si>
    <t>4-09-02</t>
  </si>
  <si>
    <t>4-10-01</t>
  </si>
  <si>
    <t>4-10-02</t>
  </si>
  <si>
    <t>4-10-03</t>
  </si>
  <si>
    <t>4-10-04</t>
  </si>
  <si>
    <t>4-10-05</t>
  </si>
  <si>
    <t>5-01-01</t>
  </si>
  <si>
    <t>5-01-02</t>
  </si>
  <si>
    <t>5-01-03</t>
  </si>
  <si>
    <t>5-01-04</t>
  </si>
  <si>
    <t>5-01-05</t>
  </si>
  <si>
    <t>5-02-01</t>
  </si>
  <si>
    <t>5-02-02</t>
  </si>
  <si>
    <t>5-02-03</t>
  </si>
  <si>
    <t>5-02-04</t>
  </si>
  <si>
    <t>5-02-05</t>
  </si>
  <si>
    <t>5-02-06</t>
  </si>
  <si>
    <t>5-02-07</t>
  </si>
  <si>
    <t>5-03-01</t>
  </si>
  <si>
    <t>5-03-02</t>
  </si>
  <si>
    <t>5-03-03</t>
  </si>
  <si>
    <t>5-03-04</t>
  </si>
  <si>
    <t>5-03-05</t>
  </si>
  <si>
    <t>5-03-06</t>
  </si>
  <si>
    <t>5-03-07</t>
  </si>
  <si>
    <t>5-03-08</t>
  </si>
  <si>
    <t>5-03-09</t>
  </si>
  <si>
    <t>5-04-01</t>
  </si>
  <si>
    <t>5-04-02</t>
  </si>
  <si>
    <t>5-04-03</t>
  </si>
  <si>
    <t>5-04-04</t>
  </si>
  <si>
    <t>5-05-01</t>
  </si>
  <si>
    <t>5-05-02</t>
  </si>
  <si>
    <t>5-05-03</t>
  </si>
  <si>
    <t>5-05-04</t>
  </si>
  <si>
    <t>5-06-01</t>
  </si>
  <si>
    <t>5-06-02</t>
  </si>
  <si>
    <t>5-06-03</t>
  </si>
  <si>
    <t>5-06-04</t>
  </si>
  <si>
    <t>5-06-05</t>
  </si>
  <si>
    <t>5-07-01</t>
  </si>
  <si>
    <t>5-07-02</t>
  </si>
  <si>
    <t>5-07-03</t>
  </si>
  <si>
    <t>5-07-04</t>
  </si>
  <si>
    <t>5-08-01</t>
  </si>
  <si>
    <t>5-08-02</t>
  </si>
  <si>
    <t>5-08-03</t>
  </si>
  <si>
    <t>5-08-04</t>
  </si>
  <si>
    <t>5-08-05</t>
  </si>
  <si>
    <t>5-08-06</t>
  </si>
  <si>
    <t>5-08-07</t>
  </si>
  <si>
    <t>5-09-01</t>
  </si>
  <si>
    <t>5-09-02</t>
  </si>
  <si>
    <t>5-09-03</t>
  </si>
  <si>
    <t>5-09-04</t>
  </si>
  <si>
    <t>5-09-05</t>
  </si>
  <si>
    <t>5-09-06</t>
  </si>
  <si>
    <t>5-10-01</t>
  </si>
  <si>
    <t>5-10-02</t>
  </si>
  <si>
    <t>5-10-03</t>
  </si>
  <si>
    <t>5-10-04</t>
  </si>
  <si>
    <t>5-11-01</t>
  </si>
  <si>
    <t>5-11-02</t>
  </si>
  <si>
    <t>5-11-03</t>
  </si>
  <si>
    <t>5-11-04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</si>
  <si>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</si>
  <si>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</si>
  <si>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</si>
  <si>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</si>
  <si>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</si>
  <si>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</si>
  <si>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</si>
  <si>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</si>
  <si>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6-01-11</t>
  </si>
  <si>
    <t>6-01-12</t>
  </si>
  <si>
    <t>6-01-13</t>
  </si>
  <si>
    <t>6-01-14</t>
  </si>
  <si>
    <t>6-01-15</t>
  </si>
  <si>
    <t>6-01-16</t>
  </si>
  <si>
    <t>6-02-01</t>
  </si>
  <si>
    <t>6-02-02</t>
  </si>
  <si>
    <t>6-02-03</t>
  </si>
  <si>
    <t>6-02-04</t>
  </si>
  <si>
    <t>6-02-05</t>
  </si>
  <si>
    <t>6-03-01</t>
  </si>
  <si>
    <t>6-03-02</t>
  </si>
  <si>
    <t>6-03-03</t>
  </si>
  <si>
    <t>6-03-04</t>
  </si>
  <si>
    <t>6-03-05</t>
  </si>
  <si>
    <t>6-03-06</t>
  </si>
  <si>
    <t>6-03-07</t>
  </si>
  <si>
    <t>6-03-08</t>
  </si>
  <si>
    <t>6-03-09</t>
  </si>
  <si>
    <t>6-04-01</t>
  </si>
  <si>
    <t>6-04-02</t>
  </si>
  <si>
    <t>6-04-03</t>
  </si>
  <si>
    <t>6-05-01</t>
  </si>
  <si>
    <t>6-05-02</t>
  </si>
  <si>
    <t>6-05-03</t>
  </si>
  <si>
    <t>6-05-04</t>
  </si>
  <si>
    <t>6-05-05</t>
  </si>
  <si>
    <t>6-05-06</t>
  </si>
  <si>
    <t>6-06-01</t>
  </si>
  <si>
    <t>6-06-02</t>
  </si>
  <si>
    <t>6-06-03</t>
  </si>
  <si>
    <t>6-07-01</t>
  </si>
  <si>
    <t>6-07-03</t>
  </si>
  <si>
    <t>6-07-04</t>
  </si>
  <si>
    <t>6-08-01</t>
  </si>
  <si>
    <t>6-08-02</t>
  </si>
  <si>
    <t>6-08-03</t>
  </si>
  <si>
    <t>6-08-04</t>
  </si>
  <si>
    <t>6-08-05</t>
  </si>
  <si>
    <t>6-09-01</t>
  </si>
  <si>
    <t>6-10-01</t>
  </si>
  <si>
    <t>6-10-02</t>
  </si>
  <si>
    <t>6-10-03</t>
  </si>
  <si>
    <t>6-10-04</t>
  </si>
  <si>
    <t>6-11-01</t>
  </si>
  <si>
    <t>6-11-02</t>
  </si>
  <si>
    <t>7-01-01</t>
  </si>
  <si>
    <t>7-01-02</t>
  </si>
  <si>
    <t>7-01-03</t>
  </si>
  <si>
    <t>7-01-04</t>
  </si>
  <si>
    <t>7-02-01</t>
  </si>
  <si>
    <t>7-02-02</t>
  </si>
  <si>
    <t>7-02-03</t>
  </si>
  <si>
    <t>7-02-04</t>
  </si>
  <si>
    <t>7-02-05</t>
  </si>
  <si>
    <t>7-02-06</t>
  </si>
  <si>
    <t>7-02-07</t>
  </si>
  <si>
    <t>7-03-01</t>
  </si>
  <si>
    <t>7-03-02</t>
  </si>
  <si>
    <t>7-03-03</t>
  </si>
  <si>
    <t>7-03-04</t>
  </si>
  <si>
    <t>7-03-05</t>
  </si>
  <si>
    <t>7-03-06</t>
  </si>
  <si>
    <t>7-04-01</t>
  </si>
  <si>
    <t>7-04-02</t>
  </si>
  <si>
    <t>7-04-03</t>
  </si>
  <si>
    <t>7-04-04</t>
  </si>
  <si>
    <t>7-05-01</t>
  </si>
  <si>
    <t>7-05-02</t>
  </si>
  <si>
    <t>7-05-03</t>
  </si>
  <si>
    <t>7-06-01</t>
  </si>
  <si>
    <t>7-06-02</t>
  </si>
  <si>
    <t>7-06-03</t>
  </si>
  <si>
    <t>7-06-04</t>
  </si>
  <si>
    <t>7-06-05</t>
  </si>
  <si>
    <t>Sello Institución</t>
  </si>
  <si>
    <t>PCD</t>
  </si>
  <si>
    <t>OBSERVACIONES/COMENTARIOS:</t>
  </si>
  <si>
    <t>Hombres</t>
  </si>
  <si>
    <t>Mujeres</t>
  </si>
  <si>
    <t>1-07-07</t>
  </si>
  <si>
    <t>6-02-06</t>
  </si>
  <si>
    <t>6-08-06</t>
  </si>
  <si>
    <t>5.</t>
  </si>
  <si>
    <t>Suspensiones por agresión que se registraron en el presente curso lectivo:</t>
  </si>
  <si>
    <t>6.</t>
  </si>
  <si>
    <t>7.</t>
  </si>
  <si>
    <t>¿Cantidad de armas blancas decomisadas?</t>
  </si>
  <si>
    <t>¿Cantidad de armas de fuego decomisadas?</t>
  </si>
  <si>
    <t>MOVIMIENTOS DE MATRÍCULA</t>
  </si>
  <si>
    <t>¿Cantidad de estudiantes encontrados con arma de fuego?</t>
  </si>
  <si>
    <t>¿Cantidad de estudiantes encontrados con arma blanca?</t>
  </si>
  <si>
    <t>I Nivel</t>
  </si>
  <si>
    <t>II Nivel</t>
  </si>
  <si>
    <t>III Nivel</t>
  </si>
  <si>
    <t>_</t>
  </si>
  <si>
    <t>00032</t>
  </si>
  <si>
    <t>00033</t>
  </si>
  <si>
    <t>Sí</t>
  </si>
  <si>
    <t>No</t>
  </si>
  <si>
    <t>00034</t>
  </si>
  <si>
    <t>00309</t>
  </si>
  <si>
    <t>00304</t>
  </si>
  <si>
    <t>00306</t>
  </si>
  <si>
    <t>00302</t>
  </si>
  <si>
    <t>00308</t>
  </si>
  <si>
    <t>00307</t>
  </si>
  <si>
    <t>00180</t>
  </si>
  <si>
    <t>00001</t>
  </si>
  <si>
    <t>00004</t>
  </si>
  <si>
    <t>00005</t>
  </si>
  <si>
    <t>00008</t>
  </si>
  <si>
    <t>00007</t>
  </si>
  <si>
    <t>00058</t>
  </si>
  <si>
    <t>00057</t>
  </si>
  <si>
    <t>00059</t>
  </si>
  <si>
    <t>00009</t>
  </si>
  <si>
    <t>00011</t>
  </si>
  <si>
    <t>00054</t>
  </si>
  <si>
    <t>00055</t>
  </si>
  <si>
    <t>00012</t>
  </si>
  <si>
    <t>00015</t>
  </si>
  <si>
    <t>00016</t>
  </si>
  <si>
    <t>00061</t>
  </si>
  <si>
    <t>COTO</t>
  </si>
  <si>
    <t>*</t>
  </si>
  <si>
    <t>Pertenece</t>
  </si>
  <si>
    <t>EDUCACIÓN CONVENCIONAL (Plan de Estudios Modular)</t>
  </si>
  <si>
    <t xml:space="preserve">
TOTAL</t>
  </si>
  <si>
    <t>Académico</t>
  </si>
  <si>
    <t>Técnico</t>
  </si>
  <si>
    <t>OBSERVACIONES:</t>
  </si>
  <si>
    <t>LO DEBE COMPLETAR SOLAMENTE LA SEDE CENTRAL (Indicar el nombre de las Sedes o Satélites a cargo)</t>
  </si>
  <si>
    <t>8.</t>
  </si>
  <si>
    <t>9.</t>
  </si>
  <si>
    <t>10.</t>
  </si>
  <si>
    <t>4826</t>
  </si>
  <si>
    <t>4830</t>
  </si>
  <si>
    <t>IPEC 15 DE SETIEMBRE</t>
  </si>
  <si>
    <t>4845</t>
  </si>
  <si>
    <t>4847</t>
  </si>
  <si>
    <t>4856</t>
  </si>
  <si>
    <t>4863</t>
  </si>
  <si>
    <t>00226</t>
  </si>
  <si>
    <t>4864</t>
  </si>
  <si>
    <t>4866</t>
  </si>
  <si>
    <t>4870</t>
  </si>
  <si>
    <t>00006</t>
  </si>
  <si>
    <t>4876</t>
  </si>
  <si>
    <t>4879</t>
  </si>
  <si>
    <t>00249</t>
  </si>
  <si>
    <t>4887</t>
  </si>
  <si>
    <t>00256</t>
  </si>
  <si>
    <t>00258</t>
  </si>
  <si>
    <t>IPEC SANTO DOMINGO</t>
  </si>
  <si>
    <t>00290</t>
  </si>
  <si>
    <t>IPEC BARVA</t>
  </si>
  <si>
    <t>IPEC BARVA-SAN RAFAEL</t>
  </si>
  <si>
    <t>IPEC LIBERIA</t>
  </si>
  <si>
    <t>IPEC LIBERIA-GUAYABO</t>
  </si>
  <si>
    <t>IPEC CAÑAS</t>
  </si>
  <si>
    <t>00010</t>
  </si>
  <si>
    <t>IPEC CAÑAS-SAN MIGUEL</t>
  </si>
  <si>
    <t>00171</t>
  </si>
  <si>
    <t>IPEC CAÑAS-LAJAS</t>
  </si>
  <si>
    <t>IPEC PUNTARENAS</t>
  </si>
  <si>
    <t>IPEC PUNTARENAS-KENNEDY</t>
  </si>
  <si>
    <t>00212</t>
  </si>
  <si>
    <t>IPEC PUNTARENAS-JIRETH</t>
  </si>
  <si>
    <t>00214</t>
  </si>
  <si>
    <t>IPEC AGUA BUENA</t>
  </si>
  <si>
    <t>IPEC AGUA BUENA-LA LUCHA</t>
  </si>
  <si>
    <t>00028</t>
  </si>
  <si>
    <t>MARLENE ZAMORA VILLALOBOS</t>
  </si>
  <si>
    <t>CURSOS
LIBRES</t>
  </si>
  <si>
    <t>II Periodo</t>
  </si>
  <si>
    <t>I Periodo</t>
  </si>
  <si>
    <t>EDUCACIÓN CONVENCIONAL (Plan de Estudios Modular) Y CURSOS LIBRES</t>
  </si>
  <si>
    <r>
      <t xml:space="preserve">IPEC -- Instituto Profesional de Educación Comunitaria
</t>
    </r>
    <r>
      <rPr>
        <b/>
        <i/>
        <sz val="20"/>
        <color theme="1"/>
        <rFont val="Cambria"/>
        <family val="1"/>
        <scheme val="major"/>
      </rPr>
      <t>(Cada Sede o Satélite debe llenar un formulario)</t>
    </r>
  </si>
  <si>
    <r>
      <t xml:space="preserve">I NIVEL
</t>
    </r>
    <r>
      <rPr>
        <i/>
        <sz val="11"/>
        <color theme="1"/>
        <rFont val="Cambria"/>
        <family val="1"/>
        <scheme val="major"/>
      </rPr>
      <t>(I y II Ciclos)</t>
    </r>
  </si>
  <si>
    <r>
      <t xml:space="preserve">II NIVEL
</t>
    </r>
    <r>
      <rPr>
        <i/>
        <sz val="11"/>
        <color theme="1"/>
        <rFont val="Cambria"/>
        <family val="1"/>
        <scheme val="major"/>
      </rPr>
      <t>(III Ciclo)</t>
    </r>
  </si>
  <si>
    <t>SAN JOSE OESTE</t>
  </si>
  <si>
    <t>SAN JOSE CENTRAL</t>
  </si>
  <si>
    <t>COLONIA 15 DE SETIEMBRE</t>
  </si>
  <si>
    <t>QUIZARCO</t>
  </si>
  <si>
    <t>BARVA CENTRO</t>
  </si>
  <si>
    <t>SAN RAFAEL CENTRO</t>
  </si>
  <si>
    <t>MORACIA</t>
  </si>
  <si>
    <t>LA ARENA</t>
  </si>
  <si>
    <t>GUABAYO</t>
  </si>
  <si>
    <t>RIOJALANDIA</t>
  </si>
  <si>
    <t>JIRETH</t>
  </si>
  <si>
    <t>AGUA BUENA</t>
  </si>
  <si>
    <t>JEANNETTE PALACIOS REYES</t>
  </si>
  <si>
    <t>JAIME HERNANDEZ CERDAS</t>
  </si>
  <si>
    <t>Ubicación (PR/CA/DI):</t>
  </si>
  <si>
    <t>1-19-12</t>
  </si>
  <si>
    <t>2-02-14</t>
  </si>
  <si>
    <t>2-16-01</t>
  </si>
  <si>
    <t>6-01-10</t>
  </si>
  <si>
    <r>
      <rPr>
        <b/>
        <sz val="11"/>
        <color theme="1"/>
        <rFont val="Cambria"/>
        <family val="1"/>
        <scheme val="major"/>
      </rPr>
      <t>III NIVEL</t>
    </r>
    <r>
      <rPr>
        <b/>
        <i/>
        <sz val="11"/>
        <color theme="1"/>
        <rFont val="Cambria"/>
        <family val="1"/>
        <scheme val="major"/>
      </rPr>
      <t xml:space="preserve">
</t>
    </r>
    <r>
      <rPr>
        <i/>
        <sz val="11"/>
        <color theme="1"/>
        <rFont val="Cambria"/>
        <family val="1"/>
        <scheme val="major"/>
      </rPr>
      <t>(Educación Diversificada)</t>
    </r>
  </si>
  <si>
    <r>
      <rPr>
        <b/>
        <sz val="11"/>
        <color theme="1"/>
        <rFont val="Cambria"/>
        <family val="1"/>
        <scheme val="major"/>
      </rPr>
      <t xml:space="preserve">III NIVEL
</t>
    </r>
    <r>
      <rPr>
        <i/>
        <sz val="11"/>
        <color theme="1"/>
        <rFont val="Cambria"/>
        <family val="1"/>
        <scheme val="major"/>
      </rPr>
      <t>(Educación Diversificada)</t>
    </r>
  </si>
  <si>
    <t>CUADRO 1</t>
  </si>
  <si>
    <t>CUADRO 2</t>
  </si>
  <si>
    <t>CUADRO 4</t>
  </si>
  <si>
    <t>Datos del director(a):</t>
  </si>
  <si>
    <t>Datos del supervisor(a):</t>
  </si>
  <si>
    <r>
      <t xml:space="preserve">Nombre: </t>
    </r>
    <r>
      <rPr>
        <u/>
        <sz val="12"/>
        <color theme="1"/>
        <rFont val="Cambria"/>
        <family val="1"/>
        <scheme val="major"/>
      </rPr>
      <t/>
    </r>
  </si>
  <si>
    <t>Teléfono:</t>
  </si>
  <si>
    <t>Nombre:</t>
  </si>
  <si>
    <r>
      <t>Matrícula Inicial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</si>
  <si>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r>
      <t>Nuevos Ingresos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</si>
  <si>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Provenientes de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</si>
  <si>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Traslados a otras instituciones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</si>
  <si>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r>
      <t>Matrícula Final</t>
    </r>
    <r>
      <rPr>
        <b/>
        <vertAlign val="superscript"/>
        <sz val="12"/>
        <color theme="1"/>
        <rFont val="Cambria"/>
        <family val="1"/>
        <scheme val="major"/>
      </rPr>
      <t xml:space="preserve"> 1/</t>
    </r>
  </si>
  <si>
    <t>SEGÚN EFECTOS EN EL SISTEMA NERVIOSO CENTRAL</t>
  </si>
  <si>
    <t>Depresoras</t>
  </si>
  <si>
    <t>Alcohol</t>
  </si>
  <si>
    <t>Barbitúricos</t>
  </si>
  <si>
    <t>Benzodiazepinas</t>
  </si>
  <si>
    <t>Derivados del Opio, tales como la morfina, la heroína y codeína</t>
  </si>
  <si>
    <t>Estimulantes</t>
  </si>
  <si>
    <t>Cafeína</t>
  </si>
  <si>
    <t>Anfetaminas (Éxtasis)</t>
  </si>
  <si>
    <t>Fenilciclidina</t>
  </si>
  <si>
    <t>Alucinógenos--Acido Lisérgico (LSD) y Psilocibina (Hongos)--</t>
  </si>
  <si>
    <t>Tabaco</t>
  </si>
  <si>
    <t>CASOS DE VIOLENCIA INTRAFAMILIAR Y EXTRAFAMILIAR</t>
  </si>
  <si>
    <t>Violencia Intrafamiliar</t>
  </si>
  <si>
    <t>Sexual</t>
  </si>
  <si>
    <t>Negligencia</t>
  </si>
  <si>
    <t>Violencia Extrafamiliar</t>
  </si>
  <si>
    <t>Violación sexual</t>
  </si>
  <si>
    <t>Abuso sexual</t>
  </si>
  <si>
    <t>Relación impropia</t>
  </si>
  <si>
    <t>Explotación sexual comercial</t>
  </si>
  <si>
    <t>Trata de personas</t>
  </si>
  <si>
    <t>Laboral</t>
  </si>
  <si>
    <t>Tráfico</t>
  </si>
  <si>
    <t>Violencia en el Noviazgo</t>
  </si>
  <si>
    <t>DATOS SOBRE OTROS TIPOS DE VIOLENCIA</t>
  </si>
  <si>
    <t>Responda sí o no.</t>
  </si>
  <si>
    <t>¿Cuenta el centro educativo con Grupo de Convivencia?</t>
  </si>
  <si>
    <t>¿Se están acatando en el centro educativo los protocolos de actuación ante situaciones de violencia?</t>
  </si>
  <si>
    <t>Cantidad de Casos</t>
  </si>
  <si>
    <t>Cantidad de estudiantes involucrados</t>
  </si>
  <si>
    <t>¿Cantidad de estudiantes encontrados con arma contusa?</t>
  </si>
  <si>
    <t>¿Cantidad de estudiantes encontrados con arma hechiza?</t>
  </si>
  <si>
    <t>11.</t>
  </si>
  <si>
    <t>12.</t>
  </si>
  <si>
    <t>¿Cantidad de armas contusas decomisadas?</t>
  </si>
  <si>
    <t>13.</t>
  </si>
  <si>
    <t>¿Cantidad de armas hechizas decomisadas?</t>
  </si>
  <si>
    <t>Suspensiones.</t>
  </si>
  <si>
    <t>14.</t>
  </si>
  <si>
    <t>15.</t>
  </si>
  <si>
    <t>Entre estudiantes</t>
  </si>
  <si>
    <t>De estudiantes a docentes</t>
  </si>
  <si>
    <t>De docentes a estudiantes</t>
  </si>
  <si>
    <t>Psicológica</t>
  </si>
  <si>
    <t>Acoso Sexual y Hostigamiento Sexual</t>
  </si>
  <si>
    <t>Discriminación por xenofobia</t>
  </si>
  <si>
    <t>Discriminación racial</t>
  </si>
  <si>
    <t>Discriminación por orientación sexual</t>
  </si>
  <si>
    <t>5-11-05</t>
  </si>
  <si>
    <t>IPEC 15 SETIEMBRE-CIUDADELA 15 SETIEMBRE</t>
  </si>
  <si>
    <t>15 DE SETIEMBRE</t>
  </si>
  <si>
    <t>BARRIO CORDABA</t>
  </si>
  <si>
    <t>SAN LUIS</t>
  </si>
  <si>
    <t>EN EDUCACIÓN CONVENCIONAL (Plan de Estudios Modular)</t>
  </si>
  <si>
    <t>EDUCACIÓN CONVENCIONAL
(Plan de Estudios Modular)</t>
  </si>
  <si>
    <t>Cantidad de hijos</t>
  </si>
  <si>
    <r>
      <rPr>
        <b/>
        <sz val="11"/>
        <color theme="1"/>
        <rFont val="Cambria"/>
        <family val="1"/>
        <scheme val="major"/>
      </rPr>
      <t>III NIVEL</t>
    </r>
    <r>
      <rPr>
        <b/>
        <i/>
        <sz val="11"/>
        <color theme="1"/>
        <rFont val="Cambria"/>
        <family val="1"/>
        <scheme val="major"/>
      </rPr>
      <t xml:space="preserve">
</t>
    </r>
    <r>
      <rPr>
        <i/>
        <sz val="11"/>
        <color theme="1"/>
        <rFont val="Cambria"/>
        <family val="1"/>
        <scheme val="major"/>
      </rPr>
      <t>(Educación
Diversificada)</t>
    </r>
  </si>
  <si>
    <t>Reporte la cantidad de casos en que se han implementado los siguientes protocolos en el Centro Educativo.  Además, indique la cantidad de estudiantes involucrados en los casos mencionados.</t>
  </si>
  <si>
    <t>CUADRO 3</t>
  </si>
  <si>
    <t>CUADRO 5</t>
  </si>
  <si>
    <r>
      <t xml:space="preserve">EN </t>
    </r>
    <r>
      <rPr>
        <b/>
        <u/>
        <sz val="14"/>
        <rFont val="Cambria"/>
        <family val="1"/>
        <scheme val="major"/>
      </rPr>
      <t>IPEC</t>
    </r>
  </si>
  <si>
    <r>
      <t xml:space="preserve">Indique en el siguiente cuadro los </t>
    </r>
    <r>
      <rPr>
        <b/>
        <i/>
        <u val="double"/>
        <sz val="11"/>
        <rFont val="Cambria"/>
        <family val="1"/>
        <scheme val="major"/>
      </rPr>
      <t>casos registrados</t>
    </r>
    <r>
      <rPr>
        <sz val="11"/>
        <rFont val="Cambria"/>
        <family val="1"/>
        <scheme val="major"/>
      </rPr>
      <t xml:space="preserve"> de violencia:</t>
    </r>
  </si>
  <si>
    <r>
      <t xml:space="preserve">De estudiantes a otro personal </t>
    </r>
    <r>
      <rPr>
        <b/>
        <vertAlign val="superscript"/>
        <sz val="11"/>
        <rFont val="Cambria"/>
        <family val="1"/>
        <scheme val="major"/>
      </rPr>
      <t>1/</t>
    </r>
  </si>
  <si>
    <r>
      <t xml:space="preserve">De otro personal a estudiantes </t>
    </r>
    <r>
      <rPr>
        <b/>
        <vertAlign val="superscript"/>
        <sz val="11"/>
        <rFont val="Cambria"/>
        <family val="1"/>
        <scheme val="major"/>
      </rPr>
      <t>1/</t>
    </r>
  </si>
  <si>
    <t>2-16-02</t>
  </si>
  <si>
    <t>2-16-03</t>
  </si>
  <si>
    <t>7-03-07</t>
  </si>
  <si>
    <r>
      <rPr>
        <b/>
        <sz val="11"/>
        <rFont val="Cambria"/>
        <family val="1"/>
        <scheme val="major"/>
      </rPr>
      <t xml:space="preserve">Se indican dos ejemplos con madres para la columna "Cantidad de hijos", aplica igual para los padres.
</t>
    </r>
    <r>
      <rPr>
        <sz val="11"/>
        <rFont val="Cambria"/>
        <family val="1"/>
        <scheme val="major"/>
      </rPr>
      <t xml:space="preserve">
</t>
    </r>
    <r>
      <rPr>
        <i/>
        <sz val="11"/>
        <rFont val="Cambria"/>
        <family val="1"/>
        <scheme val="major"/>
      </rPr>
      <t xml:space="preserve">--Si en el Centro Educativo hay dos estudiantes que son madres, </t>
    </r>
    <r>
      <rPr>
        <i/>
        <u/>
        <sz val="11"/>
        <rFont val="Cambria"/>
        <family val="1"/>
        <scheme val="major"/>
      </rPr>
      <t>una tiene 12 años y la otra 15</t>
    </r>
    <r>
      <rPr>
        <i/>
        <sz val="11"/>
        <rFont val="Cambria"/>
        <family val="1"/>
        <scheme val="major"/>
      </rPr>
      <t xml:space="preserve">.  Entonces debe indicar en esas mismas filas la cantidad de hijos que tiene cada una.
--Si en el Centro Educativo hay dos estudiantes que son madres, y </t>
    </r>
    <r>
      <rPr>
        <i/>
        <u/>
        <sz val="11"/>
        <rFont val="Cambria"/>
        <family val="1"/>
        <scheme val="major"/>
      </rPr>
      <t>ambas tienen 14 años</t>
    </r>
    <r>
      <rPr>
        <i/>
        <sz val="11"/>
        <rFont val="Cambria"/>
        <family val="1"/>
        <scheme val="major"/>
      </rPr>
      <t>, se debe sumar el total de hijos de ambas madres e indicarlos en la  misma fila (14 años).</t>
    </r>
  </si>
  <si>
    <t>Ma-
dres</t>
  </si>
  <si>
    <t>Pa-
dres</t>
  </si>
  <si>
    <t>16.</t>
  </si>
  <si>
    <t>a.</t>
  </si>
  <si>
    <t>b.</t>
  </si>
  <si>
    <t>c.</t>
  </si>
  <si>
    <t>IPEC 15 SETIEMBRE-BARRIO CORDOBA</t>
  </si>
  <si>
    <t>MELIZA UGALDE VILLALOBOS</t>
  </si>
  <si>
    <t>Embarazo:</t>
  </si>
  <si>
    <t>Maternidad:</t>
  </si>
  <si>
    <t>Paternidad:</t>
  </si>
  <si>
    <t>Vapeo</t>
  </si>
  <si>
    <t>Protocolo de:</t>
  </si>
  <si>
    <t>ALAJUELA / ALAJUELA / ALAJUELA</t>
  </si>
  <si>
    <t>ALAJUELA / ALAJUELA / CARRIZAL</t>
  </si>
  <si>
    <t>ALAJUELA / ALAJUELA / SAN ANTONIO</t>
  </si>
  <si>
    <t>ALAJUELA / ALAJUELA / SAN ISIDRO</t>
  </si>
  <si>
    <t>ALAJUELA / ALAJUELA / SABANILLA</t>
  </si>
  <si>
    <t>ALAJUELA / ALAJUELA / SAN RAFAEL</t>
  </si>
  <si>
    <t>ALAJUELA / ALAJUELA / DESAMPARADOS</t>
  </si>
  <si>
    <t>ALAJUELA / ALAJUELA / TAMBOR</t>
  </si>
  <si>
    <t>ALAJUELA / ALAJUELA / GARITA</t>
  </si>
  <si>
    <t>ALAJUELA / GRECIA / GRECIA</t>
  </si>
  <si>
    <t>ALAJUELA / GRECIA / SAN ISIDRO</t>
  </si>
  <si>
    <t>ALAJUELA / GRECIA / SAN ROQUE</t>
  </si>
  <si>
    <t>ALAJUELA / GRECIA / TACARES</t>
  </si>
  <si>
    <t>ALAJUELA / GRECIA / PUENTE DE PIEDRA</t>
  </si>
  <si>
    <t>ALAJUELA / GRECIA / BOLIVAR</t>
  </si>
  <si>
    <t>ALAJUELA / SAN MATEO / SAN MATEO</t>
  </si>
  <si>
    <t>ALAJUELA / SAN MATEO / DESMONTE</t>
  </si>
  <si>
    <t>ALAJUELA / SAN MATEO / LABRADOR</t>
  </si>
  <si>
    <t>ALAJUELA / ATENAS / ATENAS</t>
  </si>
  <si>
    <t>ALAJUELA / ATENAS / MERCEDES</t>
  </si>
  <si>
    <t>ALAJUELA / ATENAS / SAN ISIDRO</t>
  </si>
  <si>
    <t>ALAJUELA / ATENAS / SANTA EULALIA</t>
  </si>
  <si>
    <t>ALAJUELA / ATENAS / ESCOBAL</t>
  </si>
  <si>
    <t>ALAJUELA / NARANJO / NARANJO</t>
  </si>
  <si>
    <t>ALAJUELA / NARANJO / SAN MIGUEL</t>
  </si>
  <si>
    <t>ALAJUELA / NARANJO / CIRRI SUR</t>
  </si>
  <si>
    <t>ALAJUELA / NARANJO / SAN JUAN</t>
  </si>
  <si>
    <t>ALAJUELA / NARANJO / EL ROSARIO</t>
  </si>
  <si>
    <t>ALAJUELA / NARANJO / PALMITOS</t>
  </si>
  <si>
    <t>ALAJUELA / PALMARES / PALMARES</t>
  </si>
  <si>
    <t>ALAJUELA / PALMARES / ZARAGOZA</t>
  </si>
  <si>
    <t>ALAJUELA / PALMARES / BUENOS AIRES</t>
  </si>
  <si>
    <t>ALAJUELA / PALMARES / SANTIAGO</t>
  </si>
  <si>
    <t>ALAJUELA / PALMARES / CANDELARIA</t>
  </si>
  <si>
    <t>ALAJUELA / OROTINA / OROTINA</t>
  </si>
  <si>
    <t>ALAJUELA / OROTINA / EL MASTATE</t>
  </si>
  <si>
    <t>ALAJUELA / OROTINA / HACIENDA VIEJA</t>
  </si>
  <si>
    <t>ALAJUELA / OROTINA / COYOLAR</t>
  </si>
  <si>
    <t>ALAJUELA / OROTINA / LA CEIBA</t>
  </si>
  <si>
    <t>ALAJUELA / SAN CARLOS / QUESADA</t>
  </si>
  <si>
    <t>ALAJUELA / SAN CARLOS / FLORENCIA</t>
  </si>
  <si>
    <t>ALAJUELA / SAN CARLOS / BUENAVISTA</t>
  </si>
  <si>
    <t>ALAJUELA / SAN CARLOS / AGUAS ZARCAS</t>
  </si>
  <si>
    <t>ALAJUELA / SAN CARLOS / VENECIA</t>
  </si>
  <si>
    <t>ALAJUELA / SAN CARLOS / PITAL</t>
  </si>
  <si>
    <t>ALAJUELA / SAN CARLOS / LA FORTUNA</t>
  </si>
  <si>
    <t>ALAJUELA / SAN CARLOS / LA TIGRA</t>
  </si>
  <si>
    <t>ALAJUELA / SAN CARLOS / LA PALMERA</t>
  </si>
  <si>
    <t>ALAJUELA / SAN CARLOS / VENADO</t>
  </si>
  <si>
    <t>ALAJUELA / SAN CARLOS / CUTRIS</t>
  </si>
  <si>
    <t>ALAJUELA / SAN CARLOS / MONTERREY</t>
  </si>
  <si>
    <t>ALAJUELA / SAN CARLOS / POCOSOL</t>
  </si>
  <si>
    <t>ALAJUELA / ZARCERO / ZARCERO</t>
  </si>
  <si>
    <t>ALAJUELA / ZARCERO / LAGUNA</t>
  </si>
  <si>
    <t>ALAJUELA / ZARCERO / TAPEZCO</t>
  </si>
  <si>
    <t>ALAJUELA / ZARCERO / GUADALUPE</t>
  </si>
  <si>
    <t>ALAJUELA / ZARCERO / PALMIRA</t>
  </si>
  <si>
    <t>ALAJUELA / ZARCERO / ZAPOTE</t>
  </si>
  <si>
    <t>ALAJUELA / ZARCERO / BRISAS</t>
  </si>
  <si>
    <t>ALAJUELA / UPALA / UPALA</t>
  </si>
  <si>
    <t>ALAJUELA / UPALA / AGUAS CLARAS</t>
  </si>
  <si>
    <t>ALAJUELA / UPALA / BIJAGUA</t>
  </si>
  <si>
    <t>ALAJUELA / UPALA / DELICIAS</t>
  </si>
  <si>
    <t>ALAJUELA / UPALA / YOLILLAL</t>
  </si>
  <si>
    <t>ALAJUELA / UPALA / CANALETE</t>
  </si>
  <si>
    <t>ALAJUELA / LOS CHILES / LOS CHILES</t>
  </si>
  <si>
    <t>ALAJUELA / LOS CHILES / CAÑO NEGRO</t>
  </si>
  <si>
    <t>ALAJUELA / LOS CHILES / EL AMPARO</t>
  </si>
  <si>
    <t>ALAJUELA / LOS CHILES / SAN JORGE</t>
  </si>
  <si>
    <t>ALAJUELA / GUATUSO / SAN RAFAEL</t>
  </si>
  <si>
    <t>ALAJUELA / GUATUSO / BUENAVISTA</t>
  </si>
  <si>
    <t>ALAJUELA / GUATUSO / COTE</t>
  </si>
  <si>
    <t>ALAJUELA / GUATUSO / KATIRA</t>
  </si>
  <si>
    <t>CARTAGO / CARTAGO / ORIENTAL</t>
  </si>
  <si>
    <t>CARTAGO / CARTAGO / OCCIDENTAL</t>
  </si>
  <si>
    <t>CARTAGO / CARTAGO / CARMEN</t>
  </si>
  <si>
    <t>CARTAGO / CARTAGO / AGUACALIENTE O SAN FRANCISCO</t>
  </si>
  <si>
    <t>CARTAGO / CARTAGO / GUADALUPE O ARENILLA</t>
  </si>
  <si>
    <t>CARTAGO / CARTAGO / CORRALILLO</t>
  </si>
  <si>
    <t>CARTAGO / CARTAGO / TIERRA BLANCA</t>
  </si>
  <si>
    <t>CARTAGO / CARTAGO / DULCE NOMBRE</t>
  </si>
  <si>
    <t>CARTAGO / CARTAGO / LLANO GRANDE</t>
  </si>
  <si>
    <t>CARTAGO / CARTAGO / QUEBRADILLA</t>
  </si>
  <si>
    <t>CARTAGO / TURRIALBA / TURRIALBA</t>
  </si>
  <si>
    <t>CARTAGO / TURRIALBA / LA SUIZA</t>
  </si>
  <si>
    <t>CARTAGO / TURRIALBA / PERALTA</t>
  </si>
  <si>
    <t>CARTAGO / TURRIALBA / SANTA CRUZ</t>
  </si>
  <si>
    <t>CARTAGO / TURRIALBA / SANTA TERESITA</t>
  </si>
  <si>
    <t>CARTAGO / TURRIALBA / PAVONES</t>
  </si>
  <si>
    <t>CARTAGO / TURRIALBA / TUIS</t>
  </si>
  <si>
    <t>CARTAGO / TURRIALBA / TAYUTIC</t>
  </si>
  <si>
    <t>CARTAGO / TURRIALBA / SANTA ROSA</t>
  </si>
  <si>
    <t>CARTAGO / TURRIALBA / TRES EQUIS</t>
  </si>
  <si>
    <t>CARTAGO / TURRIALBA / LA ISABEL</t>
  </si>
  <si>
    <t>CARTAGO / ALVARADO / PACAYAS</t>
  </si>
  <si>
    <t>CARTAGO / ALVARADO / CERVANTES</t>
  </si>
  <si>
    <t>CARTAGO / ALVARADO / CAPELLADES</t>
  </si>
  <si>
    <t>CARTAGO / OREAMUNO / SAN RAFAEL</t>
  </si>
  <si>
    <t>CARTAGO / OREAMUNO / COT</t>
  </si>
  <si>
    <t>CARTAGO / OREAMUNO / POTRERO CERRADO</t>
  </si>
  <si>
    <t>CARTAGO / OREAMUNO / CIPRESES</t>
  </si>
  <si>
    <t>CARTAGO / OREAMUNO / SANTA ROSA</t>
  </si>
  <si>
    <t>CARTAGO / EL GUARCO / EL TEJAR</t>
  </si>
  <si>
    <t>CARTAGO / EL GUARCO / SAN ISIDRO</t>
  </si>
  <si>
    <t>CARTAGO / EL GUARCO / TOBOSI</t>
  </si>
  <si>
    <t>CARTAGO / EL GUARCO / PATIO DE AGUA</t>
  </si>
  <si>
    <t>HEREDIA / HEREDIA / HEREDIA</t>
  </si>
  <si>
    <t>HEREDIA / HEREDIA / MERCEDES</t>
  </si>
  <si>
    <t>HEREDIA / HEREDIA / SAN FRANCISCO</t>
  </si>
  <si>
    <t>HEREDIA / HEREDIA / ULLOA</t>
  </si>
  <si>
    <t>HEREDIA / HEREDIA / VARABLANCA</t>
  </si>
  <si>
    <t>HEREDIA / BARVA / BARVA</t>
  </si>
  <si>
    <t>HEREDIA / BARVA / SAN PEDRO</t>
  </si>
  <si>
    <t>HEREDIA / BARVA / SAN PABLO</t>
  </si>
  <si>
    <t>HEREDIA / BARVA / SAN ROQUE</t>
  </si>
  <si>
    <t>HEREDIA / SANTO DOMINGO / SANTO DOMINGO</t>
  </si>
  <si>
    <t>HEREDIA / SANTO DOMINGO / SAN VICENTE</t>
  </si>
  <si>
    <t>HEREDIA / SANTO DOMINGO / SAN MIGUEL</t>
  </si>
  <si>
    <t>HEREDIA / SANTO DOMINGO / PARACITO</t>
  </si>
  <si>
    <t>HEREDIA / SANTO DOMINGO / SANTA ROSA</t>
  </si>
  <si>
    <t>HEREDIA / SANTO DOMINGO / TURES</t>
  </si>
  <si>
    <t>HEREDIA / SAN RAFAEL / SAN RAFAEL</t>
  </si>
  <si>
    <t>HEREDIA / SAN RAFAEL / SAN JOSECITO</t>
  </si>
  <si>
    <t>HEREDIA / SAN RAFAEL / SANTIAGO</t>
  </si>
  <si>
    <t>HEREDIA / SAN ISIDRO / SAN ISIDRO</t>
  </si>
  <si>
    <t>HEREDIA / SAN ISIDRO / SAN FRANCISCO</t>
  </si>
  <si>
    <t>HEREDIA / FLORES / BARRANTES</t>
  </si>
  <si>
    <t>HEREDIA / FLORES / LLORENTE</t>
  </si>
  <si>
    <t>HEREDIA / SAN PABLO / SAN PABLO</t>
  </si>
  <si>
    <t>GUANACASTE / LIBERIA / LIBERIA</t>
  </si>
  <si>
    <t>GUANACASTE / LIBERIA / CAÑAS DULCES</t>
  </si>
  <si>
    <t>GUANACASTE / LIBERIA / MAYORGA</t>
  </si>
  <si>
    <t>GUANACASTE / LIBERIA / NACASCOLO</t>
  </si>
  <si>
    <t>GUANACASTE / NICOYA / NICOYA</t>
  </si>
  <si>
    <t>GUANACASTE / NICOYA / SAN ANTONIO</t>
  </si>
  <si>
    <t>GUANACASTE / NICOYA / QUEBRADA HONDA</t>
  </si>
  <si>
    <t>GUANACASTE / NICOYA / NOSARA</t>
  </si>
  <si>
    <t>GUANACASTE / SANTA CRUZ / SANTA CRUZ</t>
  </si>
  <si>
    <t>GUANACASTE / SANTA CRUZ / VEINTISIETE DE ABRIL</t>
  </si>
  <si>
    <t>GUANACASTE / SANTA CRUZ / TEMPATE</t>
  </si>
  <si>
    <t>GUANACASTE / SANTA CRUZ / CARTAGENA</t>
  </si>
  <si>
    <t>GUANACASTE / SANTA CRUZ / GUAJINIQUIL</t>
  </si>
  <si>
    <t>GUANACASTE / SANTA CRUZ / CABO VELAS</t>
  </si>
  <si>
    <t>GUANACASTE / SANTA CRUZ / TAMARINDO</t>
  </si>
  <si>
    <t>GUANACASTE / BAGACES / BAGACES</t>
  </si>
  <si>
    <t>GUANACASTE / BAGACES / LA FORTUNA</t>
  </si>
  <si>
    <t>GUANACASTE / BAGACES / MOGOTE</t>
  </si>
  <si>
    <t>GUANACASTE / CARRILLO / FILADELFIA</t>
  </si>
  <si>
    <t>GUANACASTE / CARRILLO / PALMIRA</t>
  </si>
  <si>
    <t>GUANACASTE / CARRILLO / SARDINAL</t>
  </si>
  <si>
    <t>GUANACASTE / CAÑAS / CAÑAS</t>
  </si>
  <si>
    <t>GUANACASTE / CAÑAS / PALMIRA</t>
  </si>
  <si>
    <t>GUANACASTE / CAÑAS / SAN MIGUEL</t>
  </si>
  <si>
    <t>GUANACASTE / CAÑAS / BEBEDERO</t>
  </si>
  <si>
    <t>GUANACASTE / CAÑAS / POROZAL</t>
  </si>
  <si>
    <t>GUANACASTE / ABANGARES / LAS JUNTAS</t>
  </si>
  <si>
    <t>GUANACASTE / ABANGARES / SIERRA</t>
  </si>
  <si>
    <t>GUANACASTE / ABANGARES / SAN JUAN</t>
  </si>
  <si>
    <t>GUANACASTE / ABANGARES / COLORADO</t>
  </si>
  <si>
    <t>GUANACASTE / NANDAYURE / CARMONA</t>
  </si>
  <si>
    <t>GUANACASTE / NANDAYURE / SANTA RITA</t>
  </si>
  <si>
    <t>GUANACASTE / NANDAYURE / ZAPOTAL</t>
  </si>
  <si>
    <t>GUANACASTE / NANDAYURE / SAN PABLO</t>
  </si>
  <si>
    <t>GUANACASTE / NANDAYURE / PORVENIR</t>
  </si>
  <si>
    <t>GUANACASTE / NANDAYURE / BEJUCO</t>
  </si>
  <si>
    <t>GUANACASTE / LA CRUZ / LA CRUZ</t>
  </si>
  <si>
    <t>GUANACASTE / LA CRUZ / SANTA CECILIA</t>
  </si>
  <si>
    <t>GUANACASTE / LA CRUZ / LA GARITA</t>
  </si>
  <si>
    <t>GUANACASTE / LA CRUZ / SANTA ELENA</t>
  </si>
  <si>
    <t>GUANACASTE / HOJANCHA / HOJANCHA</t>
  </si>
  <si>
    <t>GUANACASTE / HOJANCHA / MONTE ROMO</t>
  </si>
  <si>
    <t>GUANACASTE / HOJANCHA / PUERTO CARRILLO</t>
  </si>
  <si>
    <t>GUANACASTE / HOJANCHA / HUACAS</t>
  </si>
  <si>
    <t>GUANACASTE / HOJANCHA / MATAMBU</t>
  </si>
  <si>
    <t>PUNTARENAS / PUNTARENAS / PUNTARENAS</t>
  </si>
  <si>
    <t>PUNTARENAS / PUNTARENAS / PITAHAYA</t>
  </si>
  <si>
    <t>PUNTARENAS / PUNTARENAS / CHOMES</t>
  </si>
  <si>
    <t>PUNTARENAS / PUNTARENAS / LEPANTO</t>
  </si>
  <si>
    <t>PUNTARENAS / PUNTARENAS / PAQUERA</t>
  </si>
  <si>
    <t>PUNTARENAS / PUNTARENAS / MANZANILLO</t>
  </si>
  <si>
    <t>PUNTARENAS / PUNTARENAS / GUACIMAL</t>
  </si>
  <si>
    <t>PUNTARENAS / PUNTARENAS / BARRANCA</t>
  </si>
  <si>
    <t>PUNTARENAS / PUNTARENAS / ISLA DEL COCO</t>
  </si>
  <si>
    <t>PUNTARENAS / PUNTARENAS / CHACARITA</t>
  </si>
  <si>
    <t>PUNTARENAS / PUNTARENAS / CHIRA</t>
  </si>
  <si>
    <t>PUNTARENAS / PUNTARENAS / ACAPULCO</t>
  </si>
  <si>
    <t>PUNTARENAS / PUNTARENAS / EL ROBLE</t>
  </si>
  <si>
    <t>PUNTARENAS / PUNTARENAS / ARANCIBIA</t>
  </si>
  <si>
    <t>PUNTARENAS / ESPARZA / SAN JUAN GRANDE</t>
  </si>
  <si>
    <t>PUNTARENAS / ESPARZA / MACACONA</t>
  </si>
  <si>
    <t>PUNTARENAS / ESPARZA / SAN RAFAEL</t>
  </si>
  <si>
    <t>PUNTARENAS / ESPARZA / CALDERA</t>
  </si>
  <si>
    <t>PUNTARENAS / BUENOS AIRES / BUENOS AIRES</t>
  </si>
  <si>
    <t>PUNTARENAS / BUENOS AIRES / POTRERO GRANDE</t>
  </si>
  <si>
    <t>PUNTARENAS / BUENOS AIRES / BORUCA</t>
  </si>
  <si>
    <t>PUNTARENAS / BUENOS AIRES / PILAS</t>
  </si>
  <si>
    <t>PUNTARENAS / BUENOS AIRES / COLINAS</t>
  </si>
  <si>
    <t>PUNTARENAS / BUENOS AIRES / BIOLLEY</t>
  </si>
  <si>
    <t>PUNTARENAS / BUENOS AIRES / BRUNKA</t>
  </si>
  <si>
    <t>PUNTARENAS / MONTES DE ORO / MIRAMAR</t>
  </si>
  <si>
    <t>PUNTARENAS / MONTES DE ORO / SAN ISIDRO</t>
  </si>
  <si>
    <t>PUNTARENAS / OSA / PALMAR</t>
  </si>
  <si>
    <t>PUNTARENAS / OSA / SIERPE</t>
  </si>
  <si>
    <t>PUNTARENAS / OSA / PIEDRAS BLANCAS</t>
  </si>
  <si>
    <t>PUNTARENAS / QUEPOS / QUEPOS</t>
  </si>
  <si>
    <t>PUNTARENAS / QUEPOS / SAVEGRE</t>
  </si>
  <si>
    <t>PUNTARENAS / QUEPOS / NARANJITO</t>
  </si>
  <si>
    <t>PUNTARENAS / GOLFITO / GOLFITO</t>
  </si>
  <si>
    <t>PUNTARENAS / COTO BRUS / SAN VITO</t>
  </si>
  <si>
    <t>PUNTARENAS / COTO BRUS / SABALITO</t>
  </si>
  <si>
    <t>PUNTARENAS / COTO BRUS / AGUA BUENA</t>
  </si>
  <si>
    <t>PUNTARENAS / COTO BRUS / LIMONCITO</t>
  </si>
  <si>
    <t>PUNTARENAS / COTO BRUS / PITTIER</t>
  </si>
  <si>
    <t>PUNTARENAS / PARRITA / PARRITA</t>
  </si>
  <si>
    <t>PUNTARENAS / CORREDORES / CORREDOR</t>
  </si>
  <si>
    <t>PUNTARENAS / CORREDORES / LA CUESTA</t>
  </si>
  <si>
    <t>PUNTARENAS / CORREDORES / CANOAS</t>
  </si>
  <si>
    <t>PUNTARENAS / CORREDORES / LAUREL</t>
  </si>
  <si>
    <t>LIMON / SIQUIRRES / SIQUIRRES</t>
  </si>
  <si>
    <t>LIMON / SIQUIRRES / PACUARITO</t>
  </si>
  <si>
    <t>LIMON / SIQUIRRES / FLORIDA</t>
  </si>
  <si>
    <t>LIMON / SIQUIRRES / GERMANIA</t>
  </si>
  <si>
    <t>LIMON / SIQUIRRES / EL CAIRO</t>
  </si>
  <si>
    <t>LIMON / TALAMANCA / BRATSI</t>
  </si>
  <si>
    <t>LIMON / TALAMANCA / SIXAOLA</t>
  </si>
  <si>
    <t>LIMON / TALAMANCA / CAHUITA</t>
  </si>
  <si>
    <t>LIMON / TALAMANCA / TELIRE</t>
  </si>
  <si>
    <t>LIMON / MATINA / MATINA</t>
  </si>
  <si>
    <t>LIMON / MATINA / CARRANDI</t>
  </si>
  <si>
    <t>IPEC LIBERIA-CAI CALLE REAL</t>
  </si>
  <si>
    <t>IPEC ARABELLA JIMENEZ DE VOLIO-CAI JORGE DEBRAVO</t>
  </si>
  <si>
    <t>SABALITO</t>
  </si>
  <si>
    <t>BARRIO ACOSTA</t>
  </si>
  <si>
    <t>BARRANCA</t>
  </si>
  <si>
    <t>ANNY VILLARREAL CAMPOS</t>
  </si>
  <si>
    <t>_4856</t>
  </si>
  <si>
    <t>_4845</t>
  </si>
  <si>
    <t>_4864</t>
  </si>
  <si>
    <r>
      <t xml:space="preserve">“La información aquí certificada por el Director del Centro Educativo la hace bajo la fe y la palabra de certeza, conociendo que cualquier inexactitud o falsedad estaría incurriendo en las responsabilidades administrativas disciplinarias, sin perjuicio de las acciones civiles”. </t>
    </r>
    <r>
      <rPr>
        <sz val="10"/>
        <color theme="1"/>
        <rFont val="Cambria"/>
        <family val="1"/>
        <scheme val="major"/>
      </rPr>
      <t>(Legislación vinculante a la legitimidad de la información: Ley de Administración Pública (Artículo 4 y 65), Estatuto de Servicio Civil (Artículo 39), Ley de Control Interno (Artículo 39) y Ley Contra la Corrupción y el Enriquecimiento Ilícito en la Función Pública (Artículo3).</t>
    </r>
  </si>
  <si>
    <t>_4826</t>
  </si>
  <si>
    <t>_4830</t>
  </si>
  <si>
    <t>_4847</t>
  </si>
  <si>
    <t>_4863</t>
  </si>
  <si>
    <t>_4866</t>
  </si>
  <si>
    <t>_4870</t>
  </si>
  <si>
    <t>_4876</t>
  </si>
  <si>
    <t>_4879</t>
  </si>
  <si>
    <t>_4887</t>
  </si>
  <si>
    <t>Violencia en línea</t>
  </si>
  <si>
    <t>Ciberbullying</t>
  </si>
  <si>
    <t>Acoso sexual en espacios públicos o de acceso público</t>
  </si>
  <si>
    <t>¿Cantidad de situaciones de uso o amenaza con un arma?</t>
  </si>
  <si>
    <t>Actuación ante situaciones de bullying</t>
  </si>
  <si>
    <t>Actuación ante situaciones de ciberbullying</t>
  </si>
  <si>
    <t>Actuación ante situaciones de violencia física</t>
  </si>
  <si>
    <t>Actuación ante situaciones de violencia psicológica</t>
  </si>
  <si>
    <t>Actuación ante situaciones de violencia sexual</t>
  </si>
  <si>
    <t>Actuación ante situaciones de acoso y hostigamiento sexual</t>
  </si>
  <si>
    <t>Violencia en línea: corrupción y/o seducción de personas menores de edad</t>
  </si>
  <si>
    <t>Actuación ante situaciones de hallazgo de drogas</t>
  </si>
  <si>
    <t>Actuación ante situaciones de tenencia de drogas</t>
  </si>
  <si>
    <t>Actuación ante situaciones de consumo de drogas</t>
  </si>
  <si>
    <t>Actuación ante situaciones de tráfico de drogas</t>
  </si>
  <si>
    <t>Hallazgo, tenencia y uso de armas</t>
  </si>
  <si>
    <t>Actuación en situaciones de discriminación racial y xenofobia</t>
  </si>
  <si>
    <t>Actuación del bullying contra población LGTB inserta en los centros educativos</t>
  </si>
  <si>
    <r>
      <t xml:space="preserve">Lesiones autoinfringidas y/o riesgo por tentativa de suicidio </t>
    </r>
    <r>
      <rPr>
        <vertAlign val="superscript"/>
        <sz val="11"/>
        <rFont val="Cambria"/>
        <family val="1"/>
        <scheme val="major"/>
      </rPr>
      <t>1/</t>
    </r>
  </si>
  <si>
    <r>
      <t>Delito de trata de personas y sus dependientes</t>
    </r>
    <r>
      <rPr>
        <vertAlign val="superscript"/>
        <sz val="11"/>
        <rFont val="Cambria"/>
        <family val="1"/>
        <scheme val="major"/>
      </rPr>
      <t xml:space="preserve"> 2/</t>
    </r>
  </si>
  <si>
    <t>1/ Atención a la población estudiantil que presenta lesiones autoinfringidas y/o riesgo por tentativa de suicidio.</t>
  </si>
  <si>
    <t>2/ Actuación institucional para la restitución de derechos y acceso al sistema educativo costarricense de las personas y sobrevivientes del delito de trata de personas y sus dependientes.</t>
  </si>
  <si>
    <t>17.</t>
  </si>
  <si>
    <t>Fallecidos</t>
  </si>
  <si>
    <r>
      <t>Exclusión</t>
    </r>
    <r>
      <rPr>
        <vertAlign val="superscript"/>
        <sz val="11"/>
        <color theme="1"/>
        <rFont val="Cambria"/>
        <family val="1"/>
        <scheme val="major"/>
      </rPr>
      <t xml:space="preserve"> 1/</t>
    </r>
  </si>
  <si>
    <t>Edad cumplida</t>
  </si>
  <si>
    <t>PERSONAS ESTUDIANTES QUE FUERON EXCLUIDAS</t>
  </si>
  <si>
    <t xml:space="preserve">ESTUDIANTES EMBARAZADAS Y </t>
  </si>
  <si>
    <t>ESTUDIANTES QUE SON MADRES (QUE YA DIERON A LUZ) Y ESTUDIANTES QUE SON PADRES</t>
  </si>
  <si>
    <t>CUADRO 6</t>
  </si>
  <si>
    <t>CUADRO 7--PARTE 1--</t>
  </si>
  <si>
    <t>CUADRO 7--PARTE 2--</t>
  </si>
  <si>
    <t>CUADRO 7--PARTE 3--</t>
  </si>
  <si>
    <t>ERICK CENTENO HERRERA</t>
  </si>
  <si>
    <t>Indique la cantidad de personas estudiantes que no concluyeron los estudios por:</t>
  </si>
  <si>
    <t>Ubicacion1</t>
  </si>
  <si>
    <t>SAN JOSE / SAN JOSE / CARMEN</t>
  </si>
  <si>
    <t>SAN JOSE / SAN JOSE / MERCED</t>
  </si>
  <si>
    <t>SAN JOSE / SAN JOSE / HOSPITAL</t>
  </si>
  <si>
    <t>SAN JOSE / SAN JOSE / CATEDRAL</t>
  </si>
  <si>
    <t>SAN JOSE / SAN JOSE / ZAPOTE</t>
  </si>
  <si>
    <t>SAN JOSE / SAN JOSE / SAN FRANCISCO DE DOS RIOS</t>
  </si>
  <si>
    <t>LIMON / LIMON / LIMON</t>
  </si>
  <si>
    <t>SAN JOSE / SAN JOSE / URUCA</t>
  </si>
  <si>
    <t>SAN JOSE / ESCAZU / ESCAZU</t>
  </si>
  <si>
    <t>SAN JOSE / SAN JOSE / MATA REDONDA</t>
  </si>
  <si>
    <t>ALAJUELA / SAN RAMON / SAN RAMON</t>
  </si>
  <si>
    <t>SAN JOSE / SAN JOSE / PAVAS</t>
  </si>
  <si>
    <t>CARTAGO / PARAISO / PARAISO</t>
  </si>
  <si>
    <t>SAN JOSE / SAN JOSE / HATILLO</t>
  </si>
  <si>
    <t>SAN JOSE / SAN JOSE / SAN SEBASTIAN</t>
  </si>
  <si>
    <t>PUNTARENAS / ESPARZA / ESPIRITU SANTO</t>
  </si>
  <si>
    <t>SAN JOSE / ESCAZU / SAN ANTONIO</t>
  </si>
  <si>
    <t>LIMON / POCOCI / GUAPILES</t>
  </si>
  <si>
    <t>SAN JOSE / ESCAZU / SAN RAFAEL</t>
  </si>
  <si>
    <t>SAN JOSE / DESAMPARADOS / DESAMPARADOS</t>
  </si>
  <si>
    <t>SAN JOSE / DESAMPARADOS / SAN MIGUEL</t>
  </si>
  <si>
    <t>CARTAGO / LA UNION / TRES RIOS</t>
  </si>
  <si>
    <t>SAN JOSE / DESAMPARADOS / SAN JUAN DE DIOS</t>
  </si>
  <si>
    <t>SAN JOSE / DESAMPARADOS / SAN RAFAEL ARRIBA</t>
  </si>
  <si>
    <t>SAN JOSE / DESAMPARADOS / SAN ANTONIO</t>
  </si>
  <si>
    <t>SAN JOSE / DESAMPARADOS / FRAILES</t>
  </si>
  <si>
    <t>SAN JOSE / DESAMPARADOS / PATARRA</t>
  </si>
  <si>
    <t>SAN JOSE / PURISCAL / SANTIAGO</t>
  </si>
  <si>
    <t>SAN JOSE / DESAMPARADOS / SAN CRISTOBAL</t>
  </si>
  <si>
    <t>SAN JOSE / DESAMPARADOS / ROSARIO</t>
  </si>
  <si>
    <t>CARTAGO / JIMENEZ / JUAN VIÑAS</t>
  </si>
  <si>
    <t>SAN JOSE / DESAMPARADOS / DAMAS</t>
  </si>
  <si>
    <t>HEREDIA / SANTA BARBARA / SANTA BARBARA</t>
  </si>
  <si>
    <t>SAN JOSE / DESAMPARADOS / SAN RAFAEL ABAJO</t>
  </si>
  <si>
    <t>SAN JOSE / DESAMPARADOS / GRAVILIAS</t>
  </si>
  <si>
    <t>SAN JOSE / DESAMPARADOS / LOS GUIDO</t>
  </si>
  <si>
    <t>SAN JOSE / TARRAZU / SAN MARCOS</t>
  </si>
  <si>
    <t>SAN JOSE / PURISCAL / MERCEDES SUR</t>
  </si>
  <si>
    <t>SAN JOSE / PURISCAL / BARBACOAS</t>
  </si>
  <si>
    <t>SAN JOSE / PURISCAL / GRIFO ALTO</t>
  </si>
  <si>
    <t>SAN JOSE / PURISCAL / SAN RAFAEL</t>
  </si>
  <si>
    <t>SAN JOSE / PURISCAL / CANDELARITA</t>
  </si>
  <si>
    <t>PUNTARENAS / OSA / PUERTO CORTES</t>
  </si>
  <si>
    <t>SAN JOSE / PURISCAL / DESAMPARADITOS</t>
  </si>
  <si>
    <t>SAN JOSE / PURISCAL / SAN ANTONIO</t>
  </si>
  <si>
    <t>SAN JOSE / ASERRI / ASERRI</t>
  </si>
  <si>
    <t>SAN JOSE / PURISCAL / CHIRES</t>
  </si>
  <si>
    <t>SAN JOSE / TARRAZU / SAN LORENZO</t>
  </si>
  <si>
    <t>SAN JOSE / TARRAZU / SAN CARLOS</t>
  </si>
  <si>
    <t>SAN JOSE / ASERRI / TARBACA</t>
  </si>
  <si>
    <t>LIMON / GUACIMO / GUACIMO</t>
  </si>
  <si>
    <t>SAN JOSE / ASERRI / VUELTA DE JORCO</t>
  </si>
  <si>
    <t>SAN JOSE / MORA / COLON</t>
  </si>
  <si>
    <t>SAN JOSE / ASERRI / SAN GABRIEL</t>
  </si>
  <si>
    <t>SAN JOSE / ASERRI / LEGUA</t>
  </si>
  <si>
    <t>SAN JOSE / ASERRI / MONTERREY</t>
  </si>
  <si>
    <t>HEREDIA / BELEN / SAN ANTONIO</t>
  </si>
  <si>
    <t>SAN JOSE / ASERRI / SALITRILLOS</t>
  </si>
  <si>
    <t>SAN JOSE / MORA / GUAYABO</t>
  </si>
  <si>
    <t>SAN JOSE / GOICOECHEA / GUADALUPE</t>
  </si>
  <si>
    <t>SAN JOSE / MORA / TABARCIA</t>
  </si>
  <si>
    <t>ALAJUELA / POAS / SAN PEDRO</t>
  </si>
  <si>
    <t>SAN JOSE / MORA / PIEDRAS NEGRAS</t>
  </si>
  <si>
    <t>SAN JOSE / MORA / PICAGRES</t>
  </si>
  <si>
    <t>HEREDIA / FLORES / SAN JOAQUIN</t>
  </si>
  <si>
    <t>SAN JOSE / MORA / JARIS</t>
  </si>
  <si>
    <t>GUANACASTE / TILARAN / TILARAN</t>
  </si>
  <si>
    <t>SAN JOSE / MORA / QUITIRRISI</t>
  </si>
  <si>
    <t>SAN JOSE / SANTA ANA / SANTA ANA</t>
  </si>
  <si>
    <t>SAN JOSE / GOICOECHEA / SAN FRANCISCO</t>
  </si>
  <si>
    <t>SAN JOSE / GOICOECHEA / CALLE BLANCOS</t>
  </si>
  <si>
    <t>SAN JOSE / GOICOECHEA / MATA DE PLATANO</t>
  </si>
  <si>
    <t>SAN JOSE / GOICOECHEA / IPIS</t>
  </si>
  <si>
    <t>SAN JOSE / GOICOECHEA / RANCHO REDONDO</t>
  </si>
  <si>
    <t>SAN JOSE / ALAJUELITA / ALAJUELITA</t>
  </si>
  <si>
    <t>SAN JOSE / GOICOECHEA / PURRAL</t>
  </si>
  <si>
    <t>HEREDIA / SARAPIQUI / PUERTO VIEJO</t>
  </si>
  <si>
    <t>SAN JOSE / SANTA ANA / SALITRAL</t>
  </si>
  <si>
    <t>SAN JOSE / SANTA ANA / POZOS</t>
  </si>
  <si>
    <t>SAN JOSE / SANTA ANA / URUCA</t>
  </si>
  <si>
    <t>SAN JOSE / VASQUEZ DE CORONADO / SAN ISIDRO</t>
  </si>
  <si>
    <t>SAN JOSE / SANTA ANA / PIEDADES</t>
  </si>
  <si>
    <t>SAN JOSE / SANTA ANA / BRASIL</t>
  </si>
  <si>
    <t>PUNTARENAS / GARABITO / JACO</t>
  </si>
  <si>
    <t>SAN JOSE / ALAJUELITA / SAN JOSECITO</t>
  </si>
  <si>
    <t>SAN JOSE / ACOSTA / SAN IGNACIO</t>
  </si>
  <si>
    <t>SAN JOSE / ALAJUELITA / SAN ANTONIO</t>
  </si>
  <si>
    <t>ALAJUELA / SARCHI / SARCHI NORTE</t>
  </si>
  <si>
    <t>SAN JOSE / ALAJUELITA / CONCEPCION</t>
  </si>
  <si>
    <t>SAN JOSE / ALAJUELITA / SAN FELIPE</t>
  </si>
  <si>
    <t>ALAJUELA / ALAJUELA / SAN JOSE</t>
  </si>
  <si>
    <t>SAN JOSE / VASQUEZ DE CORONADO / SAN RAFAEL</t>
  </si>
  <si>
    <t>SAN JOSE / VASQUEZ DE CORONADO / DULCE NOMBRE DE JESUS</t>
  </si>
  <si>
    <t>SAN JOSE / VASQUEZ DE CORONADO / PATALILLO</t>
  </si>
  <si>
    <t>SAN JOSE / VASQUEZ DE CORONADO / CASCAJAL</t>
  </si>
  <si>
    <t>LIMON / LIMON / VALLE LA ESTRELLA</t>
  </si>
  <si>
    <t>SAN JOSE / ACOSTA / GUAITIL</t>
  </si>
  <si>
    <t>ALAJUELA / SAN RAMON / SANTIAGO</t>
  </si>
  <si>
    <t>SAN JOSE / ACOSTA / PALMICHAL</t>
  </si>
  <si>
    <t>CARTAGO / PARAISO / SANTIAGO</t>
  </si>
  <si>
    <t>SAN JOSE / ACOSTA / CANGREJAL</t>
  </si>
  <si>
    <t>SAN JOSE / ACOSTA / SABANILLAS</t>
  </si>
  <si>
    <t>GUANACASTE / NICOYA / MANSION</t>
  </si>
  <si>
    <t>SAN JOSE / TIBAS / SAN JUAN</t>
  </si>
  <si>
    <t>SAN JOSE / TIBAS / CINCO ESQUINAS</t>
  </si>
  <si>
    <t>LIMON / POCOCI / JIMENEZ</t>
  </si>
  <si>
    <t>SAN JOSE / TIBAS / ANSELMO LLORENTE</t>
  </si>
  <si>
    <t>SAN JOSE / TIBAS / LEON XIII</t>
  </si>
  <si>
    <t>SAN JOSE / TIBAS / COLIMA</t>
  </si>
  <si>
    <t>CARTAGO / LA UNION / SAN DIEGO</t>
  </si>
  <si>
    <t>SAN JOSE / MORAVIA / SAN VICENTE</t>
  </si>
  <si>
    <t>SAN JOSE / MORAVIA / SAN JERONIMO</t>
  </si>
  <si>
    <t>GUANACASTE / SANTA CRUZ / BOLSON</t>
  </si>
  <si>
    <t>SAN JOSE / MORAVIA / TRINIDAD</t>
  </si>
  <si>
    <t>PUNTARENAS / BUENOS AIRES / VOLCAN</t>
  </si>
  <si>
    <t>SAN JOSE / MONTES DE OCA / SAN PEDRO</t>
  </si>
  <si>
    <t>SAN JOSE / MONTES DE OCA / SABANILLA</t>
  </si>
  <si>
    <t>SAN JOSE / MONTES DE OCA / MERCEDES</t>
  </si>
  <si>
    <t>SAN JOSE / MONTES DE OCA / SAN RAFAEL</t>
  </si>
  <si>
    <t>CARTAGO / JIMENEZ / TUCURRIQUE</t>
  </si>
  <si>
    <t>SAN JOSE / TURRUBARES / SAN PABLO</t>
  </si>
  <si>
    <t>HEREDIA / SANTA BARBARA / SAN PEDRO</t>
  </si>
  <si>
    <t>SAN JOSE / TURRUBARES / SAN PEDRO</t>
  </si>
  <si>
    <t>SAN JOSE / TURRUBARES / SAN JUAN DE MATA</t>
  </si>
  <si>
    <t>PUNTARENAS / MONTES DE ORO / LA UNION</t>
  </si>
  <si>
    <t>SAN JOSE / TURRUBARES / SAN LUIS</t>
  </si>
  <si>
    <t>SAN JOSE / TURRUBARES / CARARA</t>
  </si>
  <si>
    <t>SAN JOSE / DOTA / SANTA MARIA</t>
  </si>
  <si>
    <t>ALAJUELA / ATENAS / JESUS</t>
  </si>
  <si>
    <t>SAN JOSE / DOTA / JARDIN</t>
  </si>
  <si>
    <t>SAN JOSE / DOTA / COPEY</t>
  </si>
  <si>
    <t>SAN JOSE / CURRIDABAT / CURRIDABAT</t>
  </si>
  <si>
    <t>SAN JOSE / CURRIDABAT / GRANADILLA</t>
  </si>
  <si>
    <t>SAN JOSE / CURRIDABAT / SANCHEZ</t>
  </si>
  <si>
    <t>LIMON / MATINA / BATAN</t>
  </si>
  <si>
    <t>SAN JOSE / CURRIDABAT / TIRRASES</t>
  </si>
  <si>
    <t>SAN JOSE / PEREZ ZELEDON / SAN ISIDRO DE EL GENERAL</t>
  </si>
  <si>
    <t>SAN JOSE / PEREZ ZELEDON / EL GENERAL</t>
  </si>
  <si>
    <t>SAN JOSE / PEREZ ZELEDON / DANIEL FLORES</t>
  </si>
  <si>
    <t>HEREDIA / SAN ISIDRO / SAN JOSE</t>
  </si>
  <si>
    <t>SAN JOSE / PEREZ ZELEDON / RIVAS</t>
  </si>
  <si>
    <t>SAN JOSE / PEREZ ZELEDON / SAN PEDRO</t>
  </si>
  <si>
    <t>SAN JOSE / PEREZ ZELEDON / PLATANARES</t>
  </si>
  <si>
    <t>LIMON / GUACIMO / MERCEDES</t>
  </si>
  <si>
    <t>SAN JOSE / PEREZ ZELEDON / PEJIBAYE</t>
  </si>
  <si>
    <t>SAN JOSE / PEREZ ZELEDON / CAJON</t>
  </si>
  <si>
    <t>SAN JOSE / PEREZ ZELEDON / BARU</t>
  </si>
  <si>
    <t>SAN JOSE / PEREZ ZELEDON / RIO NUEVO</t>
  </si>
  <si>
    <t>HEREDIA / BELEN / LA RIBERA</t>
  </si>
  <si>
    <t>SAN JOSE / PEREZ ZELEDON / PARAMO</t>
  </si>
  <si>
    <t>SAN JOSE / PEREZ ZELEDON / LA AMISTAD</t>
  </si>
  <si>
    <t>SAN JOSE / LEON CORTES CASTRO / SAN PABLO</t>
  </si>
  <si>
    <t>SAN JOSE / LEON CORTES CASTRO / SAN ANDRES</t>
  </si>
  <si>
    <t>ALAJUELA / POAS / SAN JUAN</t>
  </si>
  <si>
    <t>SAN JOSE / LEON CORTES CASTRO / LLANO BONITO</t>
  </si>
  <si>
    <t>SAN JOSE / LEON CORTES CASTRO / SAN ISIDRO</t>
  </si>
  <si>
    <t>SAN JOSE / LEON CORTES CASTRO / SANTA CRUZ</t>
  </si>
  <si>
    <t>GUANACASTE / TILARAN / QUEBRADA GRANDE</t>
  </si>
  <si>
    <t>SAN JOSE / LEON CORTES CASTRO / SAN ANTONIO</t>
  </si>
  <si>
    <t>HEREDIA / SAN PABLO / RINCON DE SABANILLA</t>
  </si>
  <si>
    <t>ALAJUELA / ALAJUELA / GUACIMA</t>
  </si>
  <si>
    <t>HEREDIA / SARAPIQUI / LA VIRGEN</t>
  </si>
  <si>
    <t>ALAJUELA / ALAJUELA / RIO SEGUNDO</t>
  </si>
  <si>
    <t>ALAJUELA / ALAJUELA / TURRUCARES</t>
  </si>
  <si>
    <t>PUNTARENAS / GARABITO / TARCOLES</t>
  </si>
  <si>
    <t>ALAJUELA / ALAJUELA / SARAPIQUI</t>
  </si>
  <si>
    <t>ALAJUELA / SARCHI / SARCHI SUR</t>
  </si>
  <si>
    <t>ALAJUELA / SAN RAMON / SAN JUAN</t>
  </si>
  <si>
    <t>ALAJUELA / SAN RAMON / PIEDADES NORTE</t>
  </si>
  <si>
    <t>ALAJUELA / SAN RAMON / PIEDADES SUR</t>
  </si>
  <si>
    <t>ALAJUELA / SAN RAMON / SAN RAFAEL</t>
  </si>
  <si>
    <t>ALAJUELA / SAN RAMON / SAN ISIDRO</t>
  </si>
  <si>
    <t>ALAJUELA / SAN RAMON / ANGELES</t>
  </si>
  <si>
    <t>LIMON / LIMON / RIO BLANCO</t>
  </si>
  <si>
    <t>ALAJUELA / SAN RAMON / ALFARO</t>
  </si>
  <si>
    <t>ALAJUELA / SAN RAMON / VOLIO</t>
  </si>
  <si>
    <t>ALAJUELA / SAN RAMON / CONCEPCION</t>
  </si>
  <si>
    <t>CARTAGO / PARAISO / OROSI</t>
  </si>
  <si>
    <t>ALAJUELA / SAN RAMON / ZAPOTAL</t>
  </si>
  <si>
    <t>ALAJUELA / SAN RAMON / PEÑAS BLANCAS</t>
  </si>
  <si>
    <t>ALAJUELA / SAN RAMON / SAN LORENZO</t>
  </si>
  <si>
    <t>LIMON / POCOCI / LA RITA</t>
  </si>
  <si>
    <t>ALAJUELA / GRECIA / SAN JOSE</t>
  </si>
  <si>
    <t>CARTAGO / LA UNION / SAN JUAN</t>
  </si>
  <si>
    <t>ALAJUELA / SAN MATEO / JESUS MARIA</t>
  </si>
  <si>
    <t>CARTAGO / JIMENEZ / PEJIBAYE</t>
  </si>
  <si>
    <t>HEREDIA / SANTA BARBARA / SAN JUAN</t>
  </si>
  <si>
    <t>ALAJUELA / ATENAS / CONCEPCION</t>
  </si>
  <si>
    <t>ALAJUELA / ATENAS / SAN JOSE</t>
  </si>
  <si>
    <t>ALAJUELA / NARANJO / SAN JOSE</t>
  </si>
  <si>
    <t>ALAJUELA / NARANJO / SAN JERONIMO</t>
  </si>
  <si>
    <t>HEREDIA / SAN ISIDRO / CONCEPCION</t>
  </si>
  <si>
    <t>LIMON / GUACIMO / POCORA</t>
  </si>
  <si>
    <t>ALAJUELA / PALMARES / ESQUIPULAS</t>
  </si>
  <si>
    <t>HEREDIA / BELEN / ASUNCION</t>
  </si>
  <si>
    <t>ALAJUELA / PALMARES / LA GRANJA</t>
  </si>
  <si>
    <t>PUNTARENAS / GOLFITO / GUAYCARA</t>
  </si>
  <si>
    <t>ALAJUELA / POAS / SAN RAFAEL</t>
  </si>
  <si>
    <t>ALAJUELA / POAS / CARRILLOS</t>
  </si>
  <si>
    <t>ALAJUELA / POAS / SABANA REDONDA</t>
  </si>
  <si>
    <t>GUANACASTE / TILARAN / TRONADORA</t>
  </si>
  <si>
    <t>HEREDIA / SARAPIQUI / LAS HORQUETAS</t>
  </si>
  <si>
    <t>ALAJUELA / SARCHI / TORO AMARILLO</t>
  </si>
  <si>
    <t>CARTAGO / CARTAGO / SAN NICOLAS</t>
  </si>
  <si>
    <t>LIMON / LIMON / MATAMA</t>
  </si>
  <si>
    <t>CARTAGO / PARAISO / CACHI</t>
  </si>
  <si>
    <t>LIMON / POCOCI / ROXANA</t>
  </si>
  <si>
    <t>ALAJUELA / SARCHI / SAN PEDRO</t>
  </si>
  <si>
    <t>ALAJUELA / SARCHI / RODRIGUEZ</t>
  </si>
  <si>
    <t>CARTAGO / LA UNION / SAN RAFAEL</t>
  </si>
  <si>
    <t>ALAJUELA / UPALA / SAN JOSE O PIZOTE</t>
  </si>
  <si>
    <t>ALAJUELA / UPALA / DOS RIOS</t>
  </si>
  <si>
    <t>HEREDIA / SANTA BARBARA / JESUS</t>
  </si>
  <si>
    <t>GUANACASTE / BAGACES / RIO NARANJO</t>
  </si>
  <si>
    <t>HEREDIA / SAN RAFAEL / LOS ANGELES</t>
  </si>
  <si>
    <t>GUANACASTE / CARRILLO / BELEN</t>
  </si>
  <si>
    <t>PUNTARENAS / OSA / BAHIA BALLENA</t>
  </si>
  <si>
    <t>ALAJUELA / RIO CUARTO / RIO CUARTO</t>
  </si>
  <si>
    <t>ALAJUELA / RIO CUARTO / SANTA RITA</t>
  </si>
  <si>
    <t>ALAJUELA / RIO CUARTO / SANTA ISABEL</t>
  </si>
  <si>
    <t>LIMON / GUACIMO / RIO JIMENEZ</t>
  </si>
  <si>
    <t>PUNTARENAS / GOLFITO / PAVON</t>
  </si>
  <si>
    <t>GUANACASTE / TILARAN / SANTA ROSA</t>
  </si>
  <si>
    <t>CARTAGO / PARAISO / LLANOS DE SANTA LUCIA</t>
  </si>
  <si>
    <t>HEREDIA / SARAPIQUI / LLANURAS DEL GASPAR</t>
  </si>
  <si>
    <t>CARTAGO / LA UNION / CONCEPCION</t>
  </si>
  <si>
    <t>CARTAGO / LA UNION / DULCE NOMBRE</t>
  </si>
  <si>
    <t>CARTAGO / LA UNION / SAN RAMON</t>
  </si>
  <si>
    <t>CARTAGO / LA UNION / RIO AZUL</t>
  </si>
  <si>
    <t>GUANACASTE / LIBERIA / CURUBANDE</t>
  </si>
  <si>
    <t>HEREDIA / BARVA / SANTA LUCIA</t>
  </si>
  <si>
    <t>GUANACASTE / NICOYA / SAMARA</t>
  </si>
  <si>
    <t>PUNTARENAS / ESPARZA / SAN JERONIMO</t>
  </si>
  <si>
    <t>LIMON / POCOCI / CARIARI</t>
  </si>
  <si>
    <t>CARTAGO / TURRIALBA / EL CHIRRIPO</t>
  </si>
  <si>
    <t>HEREDIA / SANTO DOMINGO / SANTO TOMAS</t>
  </si>
  <si>
    <t>HEREDIA / SANTA BARBARA / SANTO DOMINGO</t>
  </si>
  <si>
    <t>HEREDIA / SAN RAFAEL / CONCEPCION</t>
  </si>
  <si>
    <t>LIMON / GUACIMO / DUACARI</t>
  </si>
  <si>
    <t>GUANACASTE / TILARAN / LIBANO</t>
  </si>
  <si>
    <t>HEREDIA / BARVA / SAN JOSE DE LA MONTAÑA</t>
  </si>
  <si>
    <t>HEREDIA / SARAPIQUI / CUREÑA</t>
  </si>
  <si>
    <t>HEREDIA / SANTO DOMINGO / PARA</t>
  </si>
  <si>
    <t>HEREDIA / SANTA BARBARA / PURABA</t>
  </si>
  <si>
    <t>LIMON / POCOCI / COLORADO</t>
  </si>
  <si>
    <t>LIMON / SIQUIRRES / ALEGRIA</t>
  </si>
  <si>
    <t>PUNTARENAS / OSA / BAHIA DRAKE</t>
  </si>
  <si>
    <t>GUANACASTE / TILARAN / TIERRAS MORENAS</t>
  </si>
  <si>
    <t>PUNTARENAS / COTO BRUS / GUTIERREZ BROUN</t>
  </si>
  <si>
    <t>GUANACASTE / NICOYA / BELEN DE NOSARITA</t>
  </si>
  <si>
    <t>LIMON / POCOCI / LA COLONIA</t>
  </si>
  <si>
    <t>GUANACASTE / SANTA CRUZ / DIRIA</t>
  </si>
  <si>
    <t>PUNTARENAS / BUENOS AIRES / CHANGUENA</t>
  </si>
  <si>
    <t>LIMON / SIQUIRRES / REVENTAZON</t>
  </si>
  <si>
    <t>GUANACASTE / TILARAN / ARENAL</t>
  </si>
  <si>
    <t>5-08-08</t>
  </si>
  <si>
    <t>GUANACASTE / TILARAN / CABECERAS</t>
  </si>
  <si>
    <t>PUNTARENAS / PUNTARENAS / COBANO</t>
  </si>
  <si>
    <t>Teléfono (1) de la Institución:</t>
  </si>
  <si>
    <t>Teléfono (2) de la Institución:</t>
  </si>
  <si>
    <t>18.</t>
  </si>
  <si>
    <t>¿Se están realizando acciones de prevención de la violencia desde el Programa Convivir?</t>
  </si>
  <si>
    <t>IPEC DE SAN JOSE</t>
  </si>
  <si>
    <t>IPEC 15 SETIEMBRE-CONCEPCION DE ALAJUELITA</t>
  </si>
  <si>
    <t>IPEC POAS</t>
  </si>
  <si>
    <t>IPEC MARIA PACHECO</t>
  </si>
  <si>
    <t>IPEC MARIA PACHECO-CENTRO DIURNO III EDAD</t>
  </si>
  <si>
    <t>IPEC ARABELLA JIMENEZ DE VOLIO</t>
  </si>
  <si>
    <t>IPEC ARABELLA JIMENEZ DE VOLIO-SAN FRANCISCO</t>
  </si>
  <si>
    <t>IPEC SANTA BARBARA</t>
  </si>
  <si>
    <t>IPEC SANTA BARBARA-BELEN</t>
  </si>
  <si>
    <t>IPEC SANTA BARBARA-SAN JOAQUIN DE FLORES</t>
  </si>
  <si>
    <t>IPEC SANTA BARBARA-SANTA BARBARA</t>
  </si>
  <si>
    <t>IPEC SANTO DOMINGO-JUVENIL ZURQUI</t>
  </si>
  <si>
    <t>IPEC BARVA-CORAZON DE JESUS</t>
  </si>
  <si>
    <t>IPEC BARVA-CUBUJUQUI</t>
  </si>
  <si>
    <t>IPEC BARVA-FATIMA</t>
  </si>
  <si>
    <t>IPEC BARVA-GETSEMANI</t>
  </si>
  <si>
    <t>SAN JOSE</t>
  </si>
  <si>
    <t>HATILLO</t>
  </si>
  <si>
    <t>ALAJUELITA</t>
  </si>
  <si>
    <t>CONCEPCION</t>
  </si>
  <si>
    <t>CONCEPCION ABAJO</t>
  </si>
  <si>
    <t>COTO BRUS</t>
  </si>
  <si>
    <t>AGUABUENA</t>
  </si>
  <si>
    <t>ORIENTAL</t>
  </si>
  <si>
    <t>LOS ANGELES</t>
  </si>
  <si>
    <t>COCORI</t>
  </si>
  <si>
    <t>CORAZON DE JESUS</t>
  </si>
  <si>
    <t>CUBUJUQUI</t>
  </si>
  <si>
    <t>SAN RAFAEL</t>
  </si>
  <si>
    <t>GETSEMANI</t>
  </si>
  <si>
    <t>GUANACASTE</t>
  </si>
  <si>
    <t>MERCED</t>
  </si>
  <si>
    <t>BARRIO MEXICO</t>
  </si>
  <si>
    <t>BAGACES</t>
  </si>
  <si>
    <t>MOGOTE</t>
  </si>
  <si>
    <t>URBANIZACION MONTENEGRO</t>
  </si>
  <si>
    <t>POAS</t>
  </si>
  <si>
    <t>EL ROBLE</t>
  </si>
  <si>
    <t>SANTA BARBARA</t>
  </si>
  <si>
    <t>BELEN</t>
  </si>
  <si>
    <t>SAN ANTONIO</t>
  </si>
  <si>
    <t>SAN JOAQUIN</t>
  </si>
  <si>
    <t>SANTO DOMINGO</t>
  </si>
  <si>
    <t>SAN VICENTE</t>
  </si>
  <si>
    <t>PARA</t>
  </si>
  <si>
    <t>HEILYN MARIA ELIZONDO SOLANO</t>
  </si>
  <si>
    <t>AUREA CORELLA GONZALEZ</t>
  </si>
  <si>
    <t>ALVARO BENAVIDES ACOSTA</t>
  </si>
  <si>
    <t>¿Se ha elaborado para este curso lectivo, el Plan de Convivencia del centro educativo?</t>
  </si>
  <si>
    <t>Acoso Escolar o "Bullying"</t>
  </si>
  <si>
    <t>Grooming</t>
  </si>
  <si>
    <t>Sexting</t>
  </si>
  <si>
    <t>Sextorción</t>
  </si>
  <si>
    <t>Ciberacoso o Ciberbullying</t>
  </si>
  <si>
    <t>Incitación de conductas dañinas</t>
  </si>
  <si>
    <t>CENSO ESCOLAR 2023 -- INFORME FINAL</t>
  </si>
  <si>
    <t>1/  Ver detalles en Guía para el llenado del Censo Escolar 2023-Informe Final.</t>
  </si>
  <si>
    <t>6-12-01</t>
  </si>
  <si>
    <t>PUNTARENAS / MONTEVERDE / MONTEVERDE</t>
  </si>
  <si>
    <t>6-11-03</t>
  </si>
  <si>
    <t>PUNTARENAS / GARABITO / LAGUNILLAS</t>
  </si>
  <si>
    <t>3-04-04</t>
  </si>
  <si>
    <t>CARTAGO / JIMENEZ / LA VICTORIA</t>
  </si>
  <si>
    <t>CARTAGO / PARAISO / BIRRISITO</t>
  </si>
  <si>
    <t>3-02-06</t>
  </si>
  <si>
    <t>PUNTARENAS / PUERTO JIMENEZ / PUERTO JIMENEZ</t>
  </si>
  <si>
    <t>6-13-01</t>
  </si>
  <si>
    <t>PUBLICA</t>
  </si>
  <si>
    <t>GUILLERMO SOTO CASTILLO</t>
  </si>
  <si>
    <t>MARCO ANTONIO GUTIERREZ DELGAD</t>
  </si>
  <si>
    <t>AGUACALIENTE (SAN FRANCISCO)</t>
  </si>
  <si>
    <t>MANUEL HERNANDEZ LOPEZ</t>
  </si>
  <si>
    <t>RODOLFO SIBAJA SOLIS</t>
  </si>
  <si>
    <t>WAGNER JIMENEZ ZUÑIGA</t>
  </si>
  <si>
    <t>GERARDO ARTURO RAMIREZ SANCHEZ</t>
  </si>
  <si>
    <t>Sustancias Psicoactivas no controladas
(o no medicadas)</t>
  </si>
  <si>
    <t>ESTUDIANTES QUE CONSUMEN SUSTANCIAS PSICOACTIVAS NO CONTROLADAS (O NO MEDICADAS)</t>
  </si>
  <si>
    <t>2.1</t>
  </si>
  <si>
    <t>3.1</t>
  </si>
  <si>
    <t>3.2</t>
  </si>
  <si>
    <t>15.1</t>
  </si>
  <si>
    <t>15.2</t>
  </si>
  <si>
    <t>15.3</t>
  </si>
  <si>
    <t>Estudiantes con armas y cantidad de decomisos.</t>
  </si>
  <si>
    <t>¿Se está implementando el Programa Nacional de Convivencia (Convivir) para prevenir situaciones de violencia?</t>
  </si>
  <si>
    <t>¿Se ha realizado para este curso lectivo, el Diagnóstico de Convivencia estudiantil del Centro Educativo?</t>
  </si>
  <si>
    <t>Situaciones de acoso callejero en espacios públicos</t>
  </si>
  <si>
    <t>0.</t>
  </si>
  <si>
    <t>19.</t>
  </si>
  <si>
    <t>20.</t>
  </si>
  <si>
    <t>Discriminación por identidad de género</t>
  </si>
  <si>
    <t>21.</t>
  </si>
  <si>
    <r>
      <t xml:space="preserve">Otros, especifique seguidamente </t>
    </r>
    <r>
      <rPr>
        <vertAlign val="superscript"/>
        <sz val="10"/>
        <rFont val="Cambria"/>
        <family val="1"/>
        <scheme val="major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</si>
</sst>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\-####"/>
    <numFmt numFmtId="165" formatCode="dd\-mmmm\-yyyy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28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sz val="26"/>
      <name val="Cambria"/>
      <family val="1"/>
      <scheme val="major"/>
    </font>
    <font>
      <b/>
      <i/>
      <sz val="24"/>
      <color theme="1"/>
      <name val="Cambria"/>
      <family val="1"/>
      <scheme val="major"/>
    </font>
    <font>
      <b/>
      <i/>
      <sz val="20"/>
      <color theme="1"/>
      <name val="Cambria"/>
      <family val="1"/>
      <scheme val="major"/>
    </font>
    <font>
      <b/>
      <sz val="18"/>
      <name val="Cambria"/>
      <family val="1"/>
      <scheme val="major"/>
    </font>
    <font>
      <b/>
      <sz val="16"/>
      <name val="Cambria"/>
      <family val="1"/>
      <scheme val="major"/>
    </font>
    <font>
      <i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i/>
      <sz val="11"/>
      <name val="Cambria"/>
      <family val="1"/>
      <scheme val="major"/>
    </font>
    <font>
      <b/>
      <i/>
      <sz val="9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theme="1"/>
      <name val="Cambria"/>
      <family val="1"/>
      <scheme val="major"/>
    </font>
    <font>
      <b/>
      <i/>
      <sz val="16"/>
      <color theme="8" tint="-0.499984740745262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20"/>
      <name val="Cambria"/>
      <family val="1"/>
      <scheme val="major"/>
    </font>
    <font>
      <b/>
      <vertAlign val="superscript"/>
      <sz val="12"/>
      <color theme="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b/>
      <i/>
      <sz val="16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u/>
      <sz val="14"/>
      <name val="Cambria"/>
      <family val="1"/>
      <scheme val="major"/>
    </font>
    <font>
      <b/>
      <sz val="10"/>
      <name val="Cambria"/>
      <family val="1"/>
      <scheme val="major"/>
    </font>
    <font>
      <b/>
      <i/>
      <u val="double"/>
      <sz val="11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i/>
      <u/>
      <sz val="11"/>
      <name val="Cambria"/>
      <family val="1"/>
      <scheme val="major"/>
    </font>
    <font>
      <sz val="11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6"/>
      <color theme="0"/>
      <name val="Cambria"/>
      <family val="1"/>
      <scheme val="major"/>
    </font>
    <font>
      <sz val="12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color theme="1"/>
      <name val="Trebuchet MS"/>
      <family val="2"/>
    </font>
    <font>
      <b/>
      <sz val="10"/>
      <color rgb="FF002060"/>
      <name val="Nirmala UI"/>
      <family val="2"/>
    </font>
    <font>
      <b/>
      <sz val="11"/>
      <color rgb="FF002060"/>
      <name val="Nirmala UI"/>
      <family val="2"/>
    </font>
    <font>
      <b/>
      <sz val="11"/>
      <color theme="1"/>
      <name val="Nirmala UI"/>
      <family val="2"/>
    </font>
    <font>
      <sz val="10"/>
      <color rgb="FF002060"/>
      <name val="Nirmala UI"/>
      <family val="2"/>
    </font>
    <font>
      <sz val="10"/>
      <color theme="1"/>
      <name val="Nirmala UI"/>
      <family val="2"/>
    </font>
    <font>
      <sz val="10"/>
      <color theme="1"/>
      <name val="Calibri"/>
      <family val="2"/>
      <scheme val="minor"/>
    </font>
    <font>
      <b/>
      <sz val="11"/>
      <color theme="0"/>
      <name val="Cambria"/>
      <family val="1"/>
      <scheme val="major"/>
    </font>
    <font>
      <vertAlign val="superscript"/>
      <sz val="10"/>
      <name val="Cambria"/>
      <family val="1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6">
    <border>
      <left/>
      <right/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ashDotDot">
        <color auto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dashed">
        <color indexed="64"/>
      </top>
      <bottom/>
      <diagonal/>
    </border>
    <border>
      <left/>
      <right/>
      <top style="dashed">
        <color rgb="FF002060"/>
      </top>
      <bottom/>
      <diagonal/>
    </border>
    <border>
      <left/>
      <right/>
      <top/>
      <bottom style="dashed">
        <color rgb="FF00206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ck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 style="thick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dotted">
        <color auto="1"/>
      </top>
      <bottom style="dashed">
        <color rgb="FF002060"/>
      </bottom>
      <diagonal/>
    </border>
    <border>
      <left/>
      <right/>
      <top style="dashed">
        <color rgb="FF002060"/>
      </top>
      <bottom style="dotted">
        <color auto="1"/>
      </bottom>
      <diagonal/>
    </border>
    <border>
      <left/>
      <right style="thick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/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dashed">
        <color rgb="FF002060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dotted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ck">
        <color indexed="64"/>
      </right>
      <top style="dotted">
        <color auto="1"/>
      </top>
      <bottom style="thick">
        <color auto="1"/>
      </bottom>
      <diagonal/>
    </border>
    <border>
      <left style="thick">
        <color indexed="64"/>
      </left>
      <right/>
      <top style="dotted">
        <color auto="1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auto="1"/>
      </top>
      <bottom style="thick">
        <color auto="1"/>
      </bottom>
      <diagonal/>
    </border>
    <border>
      <left style="dotted">
        <color indexed="64"/>
      </left>
      <right style="dotted">
        <color indexed="64"/>
      </right>
      <top style="thick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rgb="FF002060"/>
      </top>
      <bottom/>
      <diagonal/>
    </border>
    <border>
      <left style="medium">
        <color indexed="64"/>
      </left>
      <right/>
      <top style="dotted">
        <color auto="1"/>
      </top>
      <bottom style="dashed">
        <color indexed="64"/>
      </bottom>
      <diagonal/>
    </border>
    <border>
      <left/>
      <right style="medium">
        <color indexed="64"/>
      </right>
      <top style="dotted">
        <color auto="1"/>
      </top>
      <bottom style="dashed">
        <color rgb="FF002060"/>
      </bottom>
      <diagonal/>
    </border>
    <border>
      <left style="medium">
        <color indexed="64"/>
      </left>
      <right/>
      <top style="dashed">
        <color indexed="64"/>
      </top>
      <bottom style="dotted">
        <color auto="1"/>
      </bottom>
      <diagonal/>
    </border>
    <border>
      <left/>
      <right style="medium">
        <color indexed="64"/>
      </right>
      <top style="dashed">
        <color rgb="FF002060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thick">
        <color auto="1"/>
      </bottom>
      <diagonal/>
    </border>
    <border>
      <left/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medium">
        <color auto="1"/>
      </left>
      <right style="dotted">
        <color auto="1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 style="dotted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 style="dashDotDot">
        <color indexed="64"/>
      </bottom>
      <diagonal/>
    </border>
    <border>
      <left/>
      <right/>
      <top style="thick">
        <color indexed="64"/>
      </top>
      <bottom style="dashDotDot">
        <color indexed="64"/>
      </bottom>
      <diagonal/>
    </border>
    <border>
      <left/>
      <right style="medium">
        <color indexed="64"/>
      </right>
      <top style="thick">
        <color indexed="64"/>
      </top>
      <bottom style="dashDotDot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/>
      <diagonal/>
    </border>
    <border>
      <left style="slantDashDot">
        <color indexed="64"/>
      </left>
      <right/>
      <top style="thick">
        <color indexed="64"/>
      </top>
      <bottom style="medium">
        <color indexed="64"/>
      </bottom>
      <diagonal/>
    </border>
    <border>
      <left style="slantDashDot">
        <color indexed="64"/>
      </left>
      <right/>
      <top/>
      <bottom style="dashed">
        <color indexed="64"/>
      </bottom>
      <diagonal/>
    </border>
    <border>
      <left style="slantDashDot">
        <color indexed="64"/>
      </left>
      <right/>
      <top style="dashed">
        <color indexed="64"/>
      </top>
      <bottom/>
      <diagonal/>
    </border>
    <border>
      <left style="slantDashDot">
        <color indexed="64"/>
      </left>
      <right/>
      <top style="dotted">
        <color auto="1"/>
      </top>
      <bottom style="dashed">
        <color indexed="64"/>
      </bottom>
      <diagonal/>
    </border>
    <border>
      <left style="slantDashDot">
        <color indexed="64"/>
      </left>
      <right/>
      <top style="dashed">
        <color indexed="64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ed">
        <color rgb="FF002060"/>
      </top>
      <bottom style="medium">
        <color indexed="64"/>
      </bottom>
      <diagonal/>
    </border>
    <border>
      <left/>
      <right style="medium">
        <color indexed="64"/>
      </right>
      <top style="dashed">
        <color rgb="FF002060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 style="dashed">
        <color rgb="FF002060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dotted">
        <color auto="1"/>
      </top>
      <bottom style="dashDotDot">
        <color auto="1"/>
      </bottom>
      <diagonal/>
    </border>
    <border>
      <left style="thick">
        <color indexed="64"/>
      </left>
      <right/>
      <top style="dotted">
        <color auto="1"/>
      </top>
      <bottom style="dashDotDot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otted">
        <color auto="1"/>
      </top>
      <bottom style="dashDotDot">
        <color auto="1"/>
      </bottom>
      <diagonal/>
    </border>
    <border>
      <left/>
      <right style="medium">
        <color indexed="64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/>
      <diagonal/>
    </border>
    <border>
      <left style="dotted">
        <color indexed="64"/>
      </left>
      <right style="dotted">
        <color indexed="64"/>
      </right>
      <top style="dashDotDot">
        <color auto="1"/>
      </top>
      <bottom/>
      <diagonal/>
    </border>
    <border>
      <left style="medium">
        <color indexed="64"/>
      </left>
      <right/>
      <top style="dashDotDot">
        <color auto="1"/>
      </top>
      <bottom/>
      <diagonal/>
    </border>
    <border>
      <left/>
      <right style="medium">
        <color indexed="64"/>
      </right>
      <top style="dashDotDot">
        <color auto="1"/>
      </top>
      <bottom/>
      <diagonal/>
    </border>
    <border>
      <left style="thick">
        <color indexed="64"/>
      </left>
      <right/>
      <top style="dashDotDot">
        <color auto="1"/>
      </top>
      <bottom style="dashDotDot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ashDotDot">
        <color auto="1"/>
      </bottom>
      <diagonal/>
    </border>
    <border>
      <left/>
      <right/>
      <top style="dashDotDot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auto="1"/>
      </top>
      <bottom style="dashDotDot">
        <color auto="1"/>
      </bottom>
      <diagonal/>
    </border>
    <border>
      <left/>
      <right style="medium">
        <color indexed="64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 style="dotted">
        <color auto="1"/>
      </top>
      <bottom style="dashDotDot">
        <color auto="1"/>
      </bottom>
      <diagonal/>
    </border>
    <border>
      <left style="medium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/>
      <diagonal/>
    </border>
    <border>
      <left style="thick">
        <color auto="1"/>
      </left>
      <right/>
      <top style="dotted">
        <color auto="1"/>
      </top>
      <bottom/>
      <diagonal/>
    </border>
    <border>
      <left/>
      <right style="thick">
        <color indexed="64"/>
      </right>
      <top style="dashDotDot">
        <color auto="1"/>
      </top>
      <bottom style="dotted">
        <color auto="1"/>
      </bottom>
      <diagonal/>
    </border>
    <border>
      <left style="thick">
        <color indexed="64"/>
      </left>
      <right/>
      <top style="dashDotDot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ashDotDot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ck">
        <color indexed="64"/>
      </bottom>
      <diagonal/>
    </border>
    <border>
      <left style="dash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DashDotDot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ck">
        <color indexed="64"/>
      </bottom>
      <diagonal/>
    </border>
    <border>
      <left style="thin">
        <color indexed="64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dashDot">
        <color indexed="64"/>
      </top>
      <bottom style="thick">
        <color auto="1"/>
      </bottom>
      <diagonal/>
    </border>
    <border>
      <left style="thin">
        <color indexed="64"/>
      </left>
      <right style="dotted">
        <color indexed="64"/>
      </right>
      <top style="dashDot">
        <color indexed="64"/>
      </top>
      <bottom style="thick">
        <color indexed="64"/>
      </bottom>
      <diagonal/>
    </border>
    <border>
      <left style="mediumDashDotDot">
        <color auto="1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/>
      <top style="dashDot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medium">
        <color indexed="64"/>
      </bottom>
      <diagonal/>
    </border>
    <border>
      <left style="mediumDashDotDot">
        <color auto="1"/>
      </left>
      <right/>
      <top style="thick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DashDotDot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dotted">
        <color indexed="64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ck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 style="medium">
        <color indexed="64"/>
      </left>
      <right/>
      <top style="dashDotDot">
        <color auto="1"/>
      </top>
      <bottom style="dotted">
        <color auto="1"/>
      </bottom>
      <diagonal/>
    </border>
    <border>
      <left/>
      <right/>
      <top style="dashDotDot">
        <color auto="1"/>
      </top>
      <bottom style="dotted">
        <color auto="1"/>
      </bottom>
      <diagonal/>
    </border>
    <border>
      <left style="dashDotDot">
        <color auto="1"/>
      </left>
      <right/>
      <top style="dashDotDot">
        <color auto="1"/>
      </top>
      <bottom style="dashDotDot">
        <color auto="1"/>
      </bottom>
      <diagonal/>
    </border>
    <border>
      <left/>
      <right style="dashDotDot">
        <color auto="1"/>
      </right>
      <top style="dashDotDot">
        <color auto="1"/>
      </top>
      <bottom style="dashDotDot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dotted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thick">
        <color indexed="64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thick">
        <color indexed="64"/>
      </left>
      <right/>
      <top style="thick">
        <color indexed="64"/>
      </top>
      <bottom style="dashDot">
        <color indexed="64"/>
      </bottom>
      <diagonal/>
    </border>
    <border>
      <left/>
      <right style="thin">
        <color indexed="64"/>
      </right>
      <top style="thick">
        <color indexed="64"/>
      </top>
      <bottom style="dashDot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 style="thin">
        <color indexed="64"/>
      </right>
      <top style="thick">
        <color indexed="64"/>
      </top>
      <bottom/>
      <diagonal/>
    </border>
    <border>
      <left style="mediumDashDotDot">
        <color auto="1"/>
      </left>
      <right/>
      <top style="thick">
        <color auto="1"/>
      </top>
      <bottom style="dashDot">
        <color indexed="64"/>
      </bottom>
      <diagonal/>
    </border>
    <border>
      <left/>
      <right/>
      <top style="thick">
        <color auto="1"/>
      </top>
      <bottom style="dashDot">
        <color indexed="64"/>
      </bottom>
      <diagonal/>
    </border>
    <border>
      <left/>
      <right/>
      <top style="thin">
        <color theme="9" tint="0.39997558519241921"/>
      </top>
      <bottom/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99" applyNumberFormat="0" applyFill="0" applyAlignment="0" applyProtection="0"/>
    <xf numFmtId="0" fontId="10" fillId="0" borderId="100" applyNumberFormat="0" applyFill="0" applyAlignment="0" applyProtection="0"/>
    <xf numFmtId="0" fontId="11" fillId="0" borderId="101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02" applyNumberFormat="0" applyAlignment="0" applyProtection="0"/>
    <xf numFmtId="0" fontId="16" fillId="9" borderId="103" applyNumberFormat="0" applyAlignment="0" applyProtection="0"/>
    <xf numFmtId="0" fontId="17" fillId="9" borderId="102" applyNumberFormat="0" applyAlignment="0" applyProtection="0"/>
    <xf numFmtId="0" fontId="18" fillId="0" borderId="104" applyNumberFormat="0" applyFill="0" applyAlignment="0" applyProtection="0"/>
    <xf numFmtId="0" fontId="19" fillId="10" borderId="105" applyNumberFormat="0" applyAlignment="0" applyProtection="0"/>
    <xf numFmtId="0" fontId="4" fillId="0" borderId="0" applyNumberFormat="0" applyFill="0" applyBorder="0" applyAlignment="0" applyProtection="0"/>
    <xf numFmtId="0" fontId="7" fillId="11" borderId="106" applyNumberFormat="0" applyFont="0" applyAlignment="0" applyProtection="0"/>
    <xf numFmtId="0" fontId="20" fillId="0" borderId="0" applyNumberFormat="0" applyFill="0" applyBorder="0" applyAlignment="0" applyProtection="0"/>
    <xf numFmtId="0" fontId="6" fillId="0" borderId="107" applyNumberFormat="0" applyFill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53">
    <xf numFmtId="0" fontId="0" fillId="0" borderId="0" xfId="0"/>
    <xf numFmtId="0" fontId="1" fillId="0" borderId="0" xfId="0" applyFont="1"/>
    <xf numFmtId="1" fontId="0" fillId="0" borderId="0" xfId="0" applyNumberFormat="1"/>
    <xf numFmtId="1" fontId="4" fillId="3" borderId="0" xfId="0" applyNumberFormat="1" applyFont="1" applyFill="1"/>
    <xf numFmtId="0" fontId="3" fillId="0" borderId="0" xfId="0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" fontId="0" fillId="0" borderId="36" xfId="0" applyNumberFormat="1" applyBorder="1"/>
    <xf numFmtId="1" fontId="0" fillId="0" borderId="31" xfId="0" applyNumberFormat="1" applyBorder="1"/>
    <xf numFmtId="1" fontId="0" fillId="0" borderId="28" xfId="0" applyNumberFormat="1" applyBorder="1"/>
    <xf numFmtId="1" fontId="0" fillId="0" borderId="20" xfId="0" applyNumberFormat="1" applyBorder="1"/>
    <xf numFmtId="1" fontId="0" fillId="0" borderId="3" xfId="0" applyNumberFormat="1" applyBorder="1"/>
    <xf numFmtId="0" fontId="23" fillId="0" borderId="0" xfId="0" applyFont="1"/>
    <xf numFmtId="0" fontId="24" fillId="0" borderId="0" xfId="0" applyFont="1"/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Continuous"/>
    </xf>
    <xf numFmtId="0" fontId="1" fillId="0" borderId="0" xfId="0" applyFont="1" applyAlignment="1">
      <alignment horizontal="right" vertical="center"/>
    </xf>
    <xf numFmtId="49" fontId="30" fillId="0" borderId="0" xfId="0" applyNumberFormat="1" applyFont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 vertical="center"/>
    </xf>
    <xf numFmtId="164" fontId="32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0" applyFont="1" applyAlignment="1">
      <alignment vertical="center"/>
    </xf>
    <xf numFmtId="0" fontId="35" fillId="0" borderId="0" xfId="0" applyFont="1" applyAlignment="1" applyProtection="1">
      <alignment horizontal="center" vertical="center"/>
      <protection locked="0" hidden="1"/>
    </xf>
    <xf numFmtId="0" fontId="33" fillId="0" borderId="0" xfId="0" applyFont="1"/>
    <xf numFmtId="0" fontId="36" fillId="0" borderId="0" xfId="0" applyFont="1" applyAlignment="1">
      <alignment horizontal="right" vertical="center"/>
    </xf>
    <xf numFmtId="0" fontId="37" fillId="0" borderId="0" xfId="0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/>
    <xf numFmtId="0" fontId="36" fillId="0" borderId="19" xfId="0" applyFont="1" applyBorder="1" applyAlignment="1">
      <alignment horizontal="right" vertical="center"/>
    </xf>
    <xf numFmtId="0" fontId="37" fillId="0" borderId="19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hidden="1"/>
    </xf>
    <xf numFmtId="0" fontId="36" fillId="0" borderId="0" xfId="0" applyFont="1" applyAlignment="1" applyProtection="1">
      <alignment horizontal="right"/>
      <protection hidden="1"/>
    </xf>
    <xf numFmtId="0" fontId="1" fillId="0" borderId="33" xfId="0" applyFont="1" applyBorder="1" applyProtection="1">
      <protection hidden="1"/>
    </xf>
    <xf numFmtId="0" fontId="39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41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165" fontId="32" fillId="0" borderId="0" xfId="0" applyNumberFormat="1" applyFont="1" applyAlignment="1" applyProtection="1">
      <alignment horizontal="center" vertical="center"/>
      <protection locked="0" hidden="1"/>
    </xf>
    <xf numFmtId="164" fontId="32" fillId="0" borderId="0" xfId="0" applyNumberFormat="1" applyFont="1" applyAlignment="1" applyProtection="1">
      <alignment horizontal="center" vertical="center"/>
      <protection locked="0" hidden="1"/>
    </xf>
    <xf numFmtId="0" fontId="42" fillId="0" borderId="0" xfId="0" applyFont="1"/>
    <xf numFmtId="0" fontId="26" fillId="0" borderId="0" xfId="0" applyFont="1" applyAlignment="1" applyProtection="1">
      <alignment vertical="center" wrapText="1"/>
      <protection hidden="1"/>
    </xf>
    <xf numFmtId="0" fontId="36" fillId="0" borderId="0" xfId="0" applyFont="1" applyProtection="1">
      <protection hidden="1"/>
    </xf>
    <xf numFmtId="0" fontId="46" fillId="0" borderId="38" xfId="0" applyFont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73" xfId="0" applyFont="1" applyBorder="1" applyAlignment="1">
      <alignment horizontal="center" wrapText="1"/>
    </xf>
    <xf numFmtId="0" fontId="46" fillId="0" borderId="68" xfId="0" applyFont="1" applyBorder="1" applyAlignment="1">
      <alignment horizontal="center" wrapText="1"/>
    </xf>
    <xf numFmtId="0" fontId="46" fillId="0" borderId="63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3" fontId="50" fillId="0" borderId="48" xfId="0" applyNumberFormat="1" applyFont="1" applyBorder="1" applyAlignment="1" applyProtection="1">
      <alignment horizontal="center" vertical="center" wrapText="1"/>
      <protection hidden="1"/>
    </xf>
    <xf numFmtId="3" fontId="50" fillId="4" borderId="48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79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>
      <alignment horizontal="left" vertical="center" wrapText="1" indent="2"/>
    </xf>
    <xf numFmtId="0" fontId="1" fillId="0" borderId="0" xfId="0" applyFont="1" applyAlignment="1">
      <alignment horizontal="left" vertical="center" wrapText="1" indent="2"/>
    </xf>
    <xf numFmtId="0" fontId="36" fillId="0" borderId="31" xfId="0" applyFont="1" applyBorder="1" applyAlignment="1">
      <alignment horizontal="left" vertical="center" wrapText="1" indent="2"/>
    </xf>
    <xf numFmtId="0" fontId="1" fillId="0" borderId="40" xfId="0" applyFont="1" applyBorder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2"/>
    </xf>
    <xf numFmtId="0" fontId="51" fillId="0" borderId="31" xfId="0" applyFont="1" applyBorder="1" applyAlignment="1">
      <alignment horizontal="left" vertical="center" wrapText="1" indent="2"/>
    </xf>
    <xf numFmtId="0" fontId="41" fillId="0" borderId="36" xfId="0" applyFont="1" applyBorder="1" applyAlignment="1">
      <alignment horizontal="left" vertical="center" wrapText="1" indent="2"/>
    </xf>
    <xf numFmtId="0" fontId="1" fillId="0" borderId="22" xfId="0" applyFont="1" applyBorder="1" applyAlignment="1">
      <alignment horizontal="left" vertical="center" wrapText="1" indent="2"/>
    </xf>
    <xf numFmtId="3" fontId="50" fillId="0" borderId="130" xfId="0" applyNumberFormat="1" applyFont="1" applyBorder="1" applyAlignment="1" applyProtection="1">
      <alignment horizontal="center" vertical="center" wrapText="1"/>
      <protection hidden="1"/>
    </xf>
    <xf numFmtId="3" fontId="50" fillId="0" borderId="131" xfId="0" applyNumberFormat="1" applyFont="1" applyBorder="1" applyAlignment="1" applyProtection="1">
      <alignment horizontal="center" vertical="center" wrapText="1"/>
      <protection hidden="1"/>
    </xf>
    <xf numFmtId="3" fontId="50" fillId="0" borderId="129" xfId="0" applyNumberFormat="1" applyFont="1" applyBorder="1" applyAlignment="1" applyProtection="1">
      <alignment horizontal="center" vertical="center" wrapText="1"/>
      <protection hidden="1"/>
    </xf>
    <xf numFmtId="3" fontId="50" fillId="0" borderId="132" xfId="0" applyNumberFormat="1" applyFont="1" applyBorder="1" applyAlignment="1" applyProtection="1">
      <alignment horizontal="center" vertical="center" wrapText="1"/>
      <protection hidden="1"/>
    </xf>
    <xf numFmtId="3" fontId="50" fillId="0" borderId="133" xfId="0" applyNumberFormat="1" applyFont="1" applyBorder="1" applyAlignment="1" applyProtection="1">
      <alignment horizontal="center" vertical="center" wrapText="1"/>
      <protection hidden="1"/>
    </xf>
    <xf numFmtId="3" fontId="50" fillId="0" borderId="0" xfId="0" applyNumberFormat="1" applyFont="1" applyAlignment="1" applyProtection="1">
      <alignment horizontal="center" vertical="center" wrapText="1"/>
      <protection hidden="1"/>
    </xf>
    <xf numFmtId="0" fontId="36" fillId="0" borderId="0" xfId="0" applyFont="1"/>
    <xf numFmtId="3" fontId="5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42" xfId="0" applyFont="1" applyBorder="1" applyAlignment="1" applyProtection="1">
      <alignment horizontal="center" vertical="center" wrapText="1"/>
      <protection hidden="1"/>
    </xf>
    <xf numFmtId="3" fontId="50" fillId="4" borderId="128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 horizontal="left" indent="13"/>
    </xf>
    <xf numFmtId="0" fontId="46" fillId="0" borderId="67" xfId="0" applyFont="1" applyBorder="1" applyAlignment="1">
      <alignment horizontal="center" wrapText="1"/>
    </xf>
    <xf numFmtId="3" fontId="50" fillId="0" borderId="54" xfId="0" applyNumberFormat="1" applyFont="1" applyBorder="1" applyAlignment="1" applyProtection="1">
      <alignment horizontal="center" vertical="center" wrapText="1"/>
      <protection hidden="1"/>
    </xf>
    <xf numFmtId="3" fontId="50" fillId="0" borderId="26" xfId="0" applyNumberFormat="1" applyFont="1" applyBorder="1" applyAlignment="1" applyProtection="1">
      <alignment horizontal="center" vertical="center" wrapText="1"/>
      <protection hidden="1"/>
    </xf>
    <xf numFmtId="3" fontId="50" fillId="0" borderId="28" xfId="0" applyNumberFormat="1" applyFont="1" applyBorder="1" applyAlignment="1" applyProtection="1">
      <alignment horizontal="center" vertical="center" wrapText="1"/>
      <protection hidden="1"/>
    </xf>
    <xf numFmtId="3" fontId="50" fillId="0" borderId="70" xfId="0" applyNumberFormat="1" applyFont="1" applyBorder="1" applyAlignment="1" applyProtection="1">
      <alignment horizontal="center" vertical="center" wrapText="1"/>
      <protection hidden="1"/>
    </xf>
    <xf numFmtId="3" fontId="50" fillId="4" borderId="71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8" xfId="0" applyNumberFormat="1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1" fillId="0" borderId="0" xfId="0" applyFont="1" applyAlignment="1">
      <alignment horizontal="left" indent="14"/>
    </xf>
    <xf numFmtId="0" fontId="46" fillId="0" borderId="72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69" xfId="0" applyFont="1" applyBorder="1" applyAlignment="1">
      <alignment horizontal="center" wrapText="1"/>
    </xf>
    <xf numFmtId="0" fontId="46" fillId="0" borderId="116" xfId="0" applyFont="1" applyBorder="1" applyAlignment="1">
      <alignment horizontal="center" wrapText="1"/>
    </xf>
    <xf numFmtId="3" fontId="50" fillId="0" borderId="117" xfId="0" applyNumberFormat="1" applyFont="1" applyBorder="1" applyAlignment="1" applyProtection="1">
      <alignment horizontal="center" vertical="center" wrapText="1"/>
      <protection hidden="1"/>
    </xf>
    <xf numFmtId="3" fontId="50" fillId="0" borderId="134" xfId="0" applyNumberFormat="1" applyFont="1" applyBorder="1" applyAlignment="1" applyProtection="1">
      <alignment horizontal="center" vertical="center" wrapText="1"/>
      <protection hidden="1"/>
    </xf>
    <xf numFmtId="0" fontId="53" fillId="0" borderId="0" xfId="0" applyFont="1" applyAlignment="1" applyProtection="1">
      <alignment wrapText="1"/>
      <protection hidden="1"/>
    </xf>
    <xf numFmtId="49" fontId="54" fillId="4" borderId="26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shrinkToFit="1"/>
      <protection locked="0" hidden="1"/>
    </xf>
    <xf numFmtId="0" fontId="36" fillId="0" borderId="0" xfId="0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 wrapText="1"/>
      <protection hidden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  <protection hidden="1"/>
    </xf>
    <xf numFmtId="3" fontId="24" fillId="0" borderId="54" xfId="0" applyNumberFormat="1" applyFont="1" applyBorder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4" fillId="0" borderId="77" xfId="0" applyFont="1" applyBorder="1" applyAlignment="1" applyProtection="1">
      <alignment horizontal="center" vertical="center" wrapText="1"/>
      <protection hidden="1"/>
    </xf>
    <xf numFmtId="3" fontId="50" fillId="0" borderId="136" xfId="0" applyNumberFormat="1" applyFont="1" applyBorder="1" applyAlignment="1" applyProtection="1">
      <alignment horizontal="center" vertical="center" wrapText="1"/>
      <protection hidden="1"/>
    </xf>
    <xf numFmtId="3" fontId="50" fillId="0" borderId="137" xfId="0" applyNumberFormat="1" applyFont="1" applyBorder="1" applyAlignment="1" applyProtection="1">
      <alignment horizontal="center" vertical="center" wrapText="1"/>
      <protection hidden="1"/>
    </xf>
    <xf numFmtId="3" fontId="50" fillId="0" borderId="135" xfId="0" applyNumberFormat="1" applyFont="1" applyBorder="1" applyAlignment="1" applyProtection="1">
      <alignment horizontal="center" vertical="center" wrapText="1"/>
      <protection hidden="1"/>
    </xf>
    <xf numFmtId="3" fontId="50" fillId="0" borderId="138" xfId="0" applyNumberFormat="1" applyFont="1" applyBorder="1" applyAlignment="1" applyProtection="1">
      <alignment horizontal="center" vertical="center" wrapText="1"/>
      <protection hidden="1"/>
    </xf>
    <xf numFmtId="3" fontId="50" fillId="4" borderId="137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39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35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40" xfId="0" applyNumberFormat="1" applyFont="1" applyBorder="1" applyAlignment="1" applyProtection="1">
      <alignment horizontal="center" vertical="center" wrapText="1"/>
      <protection hidden="1"/>
    </xf>
    <xf numFmtId="3" fontId="50" fillId="0" borderId="143" xfId="0" applyNumberFormat="1" applyFont="1" applyBorder="1" applyAlignment="1" applyProtection="1">
      <alignment horizontal="center" vertical="center" wrapText="1"/>
      <protection hidden="1"/>
    </xf>
    <xf numFmtId="3" fontId="50" fillId="0" borderId="144" xfId="0" applyNumberFormat="1" applyFont="1" applyBorder="1" applyAlignment="1" applyProtection="1">
      <alignment horizontal="center" vertical="center" wrapText="1"/>
      <protection hidden="1"/>
    </xf>
    <xf numFmtId="3" fontId="50" fillId="0" borderId="142" xfId="0" applyNumberFormat="1" applyFont="1" applyBorder="1" applyAlignment="1" applyProtection="1">
      <alignment horizontal="center" vertical="center" wrapText="1"/>
      <protection hidden="1"/>
    </xf>
    <xf numFmtId="3" fontId="50" fillId="0" borderId="145" xfId="0" applyNumberFormat="1" applyFont="1" applyBorder="1" applyAlignment="1" applyProtection="1">
      <alignment horizontal="center" vertical="center" wrapText="1"/>
      <protection hidden="1"/>
    </xf>
    <xf numFmtId="3" fontId="50" fillId="4" borderId="144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46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42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47" xfId="0" applyNumberFormat="1" applyFont="1" applyBorder="1" applyAlignment="1" applyProtection="1">
      <alignment horizontal="center" vertical="center" wrapText="1"/>
      <protection hidden="1"/>
    </xf>
    <xf numFmtId="3" fontId="50" fillId="0" borderId="148" xfId="0" applyNumberFormat="1" applyFont="1" applyBorder="1" applyAlignment="1" applyProtection="1">
      <alignment horizontal="center" vertical="center" wrapText="1"/>
      <protection hidden="1"/>
    </xf>
    <xf numFmtId="3" fontId="50" fillId="0" borderId="149" xfId="0" applyNumberFormat="1" applyFont="1" applyBorder="1" applyAlignment="1" applyProtection="1">
      <alignment horizontal="center" vertical="center" wrapText="1"/>
      <protection hidden="1"/>
    </xf>
    <xf numFmtId="3" fontId="50" fillId="0" borderId="150" xfId="0" applyNumberFormat="1" applyFont="1" applyBorder="1" applyAlignment="1" applyProtection="1">
      <alignment horizontal="center" vertical="center" wrapText="1"/>
      <protection hidden="1"/>
    </xf>
    <xf numFmtId="3" fontId="50" fillId="4" borderId="148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51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49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26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137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0" borderId="157" xfId="0" applyNumberFormat="1" applyFont="1" applyBorder="1" applyAlignment="1" applyProtection="1">
      <alignment horizontal="center" vertical="center" wrapText="1"/>
      <protection hidden="1"/>
    </xf>
    <xf numFmtId="3" fontId="50" fillId="0" borderId="159" xfId="0" applyNumberFormat="1" applyFont="1" applyBorder="1" applyAlignment="1" applyProtection="1">
      <alignment horizontal="center" vertical="center" wrapText="1"/>
      <protection hidden="1"/>
    </xf>
    <xf numFmtId="3" fontId="50" fillId="0" borderId="161" xfId="0" applyNumberFormat="1" applyFont="1" applyBorder="1" applyAlignment="1" applyProtection="1">
      <alignment horizontal="center" vertical="center" wrapText="1"/>
      <protection hidden="1"/>
    </xf>
    <xf numFmtId="3" fontId="50" fillId="4" borderId="141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0" borderId="163" xfId="0" applyNumberFormat="1" applyFont="1" applyBorder="1" applyAlignment="1" applyProtection="1">
      <alignment horizontal="center" vertical="center" wrapText="1"/>
      <protection hidden="1"/>
    </xf>
    <xf numFmtId="3" fontId="50" fillId="4" borderId="164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64" xfId="0" applyNumberFormat="1" applyFont="1" applyFill="1" applyBorder="1" applyAlignment="1" applyProtection="1">
      <alignment horizontal="center" vertical="center" wrapText="1"/>
      <protection locked="0" hidden="1"/>
    </xf>
    <xf numFmtId="0" fontId="41" fillId="0" borderId="0" xfId="0" applyFont="1" applyAlignment="1" applyProtection="1">
      <alignment horizontal="left" vertical="center" indent="2"/>
      <protection hidden="1"/>
    </xf>
    <xf numFmtId="0" fontId="57" fillId="2" borderId="0" xfId="0" applyFont="1" applyFill="1"/>
    <xf numFmtId="0" fontId="5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51" fillId="0" borderId="0" xfId="0" applyFont="1" applyAlignment="1">
      <alignment horizontal="left" indent="2"/>
    </xf>
    <xf numFmtId="0" fontId="45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5" fillId="0" borderId="0" xfId="0" applyFont="1"/>
    <xf numFmtId="0" fontId="23" fillId="0" borderId="171" xfId="0" applyFont="1" applyBorder="1" applyAlignment="1">
      <alignment horizontal="left" vertical="center" wrapText="1"/>
    </xf>
    <xf numFmtId="0" fontId="41" fillId="4" borderId="140" xfId="0" applyFont="1" applyFill="1" applyBorder="1" applyAlignment="1" applyProtection="1">
      <alignment horizontal="center" vertical="center" wrapText="1"/>
      <protection locked="0"/>
    </xf>
    <xf numFmtId="0" fontId="41" fillId="0" borderId="158" xfId="0" applyFont="1" applyBorder="1" applyAlignment="1">
      <alignment horizontal="center" vertical="center" wrapText="1"/>
    </xf>
    <xf numFmtId="0" fontId="41" fillId="4" borderId="159" xfId="0" applyFont="1" applyFill="1" applyBorder="1" applyAlignment="1" applyProtection="1">
      <alignment horizontal="center" vertical="center" wrapText="1"/>
      <protection locked="0"/>
    </xf>
    <xf numFmtId="0" fontId="41" fillId="4" borderId="35" xfId="0" applyFont="1" applyFill="1" applyBorder="1" applyAlignment="1" applyProtection="1">
      <alignment horizontal="center" vertical="center" wrapText="1"/>
      <protection locked="0"/>
    </xf>
    <xf numFmtId="0" fontId="41" fillId="4" borderId="26" xfId="0" applyFont="1" applyFill="1" applyBorder="1" applyAlignment="1" applyProtection="1">
      <alignment horizontal="center" vertical="center" wrapText="1"/>
      <protection locked="0"/>
    </xf>
    <xf numFmtId="0" fontId="41" fillId="4" borderId="27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left" indent="2"/>
    </xf>
    <xf numFmtId="0" fontId="41" fillId="0" borderId="0" xfId="0" applyFont="1"/>
    <xf numFmtId="0" fontId="60" fillId="0" borderId="0" xfId="0" applyFont="1" applyAlignment="1">
      <alignment wrapText="1"/>
    </xf>
    <xf numFmtId="0" fontId="60" fillId="0" borderId="0" xfId="0" applyFont="1" applyAlignment="1">
      <alignment horizontal="left" wrapText="1" indent="2"/>
    </xf>
    <xf numFmtId="0" fontId="51" fillId="0" borderId="0" xfId="0" applyFont="1" applyAlignment="1">
      <alignment horizontal="left"/>
    </xf>
    <xf numFmtId="0" fontId="51" fillId="0" borderId="0" xfId="0" applyFont="1"/>
    <xf numFmtId="0" fontId="62" fillId="0" borderId="67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0" fillId="0" borderId="26" xfId="0" applyFont="1" applyBorder="1" applyAlignment="1">
      <alignment horizontal="center" vertical="center"/>
    </xf>
    <xf numFmtId="0" fontId="50" fillId="4" borderId="26" xfId="0" applyFont="1" applyFill="1" applyBorder="1" applyAlignment="1" applyProtection="1">
      <alignment horizontal="center" vertical="center"/>
      <protection locked="0"/>
    </xf>
    <xf numFmtId="0" fontId="62" fillId="0" borderId="0" xfId="0" applyFont="1" applyAlignment="1">
      <alignment horizontal="right" indent="1"/>
    </xf>
    <xf numFmtId="0" fontId="51" fillId="0" borderId="0" xfId="0" applyFont="1" applyAlignment="1" applyProtection="1">
      <alignment horizontal="center"/>
      <protection hidden="1"/>
    </xf>
    <xf numFmtId="0" fontId="51" fillId="0" borderId="0" xfId="0" applyFont="1" applyProtection="1">
      <protection hidden="1"/>
    </xf>
    <xf numFmtId="0" fontId="41" fillId="0" borderId="0" xfId="0" applyFont="1" applyProtection="1">
      <protection hidden="1"/>
    </xf>
    <xf numFmtId="0" fontId="51" fillId="0" borderId="0" xfId="0" applyFont="1" applyAlignment="1" applyProtection="1">
      <alignment horizontal="left"/>
      <protection hidden="1"/>
    </xf>
    <xf numFmtId="0" fontId="4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0" fillId="2" borderId="94" xfId="0" applyFont="1" applyFill="1" applyBorder="1" applyAlignment="1" applyProtection="1">
      <alignment horizontal="center" vertical="center"/>
      <protection hidden="1"/>
    </xf>
    <xf numFmtId="0" fontId="50" fillId="2" borderId="48" xfId="0" applyFont="1" applyFill="1" applyBorder="1" applyAlignment="1" applyProtection="1">
      <alignment horizontal="center" vertical="center"/>
      <protection hidden="1"/>
    </xf>
    <xf numFmtId="0" fontId="50" fillId="2" borderId="10" xfId="0" applyFont="1" applyFill="1" applyBorder="1" applyAlignment="1" applyProtection="1">
      <alignment horizontal="center" vertical="center"/>
      <protection hidden="1"/>
    </xf>
    <xf numFmtId="0" fontId="50" fillId="4" borderId="158" xfId="0" applyFont="1" applyFill="1" applyBorder="1" applyAlignment="1" applyProtection="1">
      <alignment horizontal="center" vertical="center"/>
      <protection locked="0"/>
    </xf>
    <xf numFmtId="0" fontId="50" fillId="4" borderId="159" xfId="0" applyFont="1" applyFill="1" applyBorder="1" applyAlignment="1" applyProtection="1">
      <alignment horizontal="center" vertical="center"/>
      <protection locked="0"/>
    </xf>
    <xf numFmtId="0" fontId="50" fillId="4" borderId="36" xfId="0" applyFont="1" applyFill="1" applyBorder="1" applyAlignment="1" applyProtection="1">
      <alignment horizontal="center" vertical="center"/>
      <protection locked="0"/>
    </xf>
    <xf numFmtId="0" fontId="50" fillId="4" borderId="96" xfId="0" applyFont="1" applyFill="1" applyBorder="1" applyAlignment="1" applyProtection="1">
      <alignment horizontal="center" vertical="center"/>
      <protection locked="0"/>
    </xf>
    <xf numFmtId="0" fontId="50" fillId="4" borderId="28" xfId="0" applyFont="1" applyFill="1" applyBorder="1" applyAlignment="1" applyProtection="1">
      <alignment horizontal="center" vertical="center"/>
      <protection locked="0"/>
    </xf>
    <xf numFmtId="0" fontId="50" fillId="2" borderId="97" xfId="0" applyFont="1" applyFill="1" applyBorder="1" applyAlignment="1" applyProtection="1">
      <alignment horizontal="center" vertical="center"/>
      <protection hidden="1"/>
    </xf>
    <xf numFmtId="0" fontId="50" fillId="2" borderId="54" xfId="0" applyFont="1" applyFill="1" applyBorder="1" applyAlignment="1" applyProtection="1">
      <alignment horizontal="center" vertical="center"/>
      <protection hidden="1"/>
    </xf>
    <xf numFmtId="0" fontId="50" fillId="2" borderId="0" xfId="0" applyFont="1" applyFill="1" applyAlignment="1" applyProtection="1">
      <alignment horizontal="center" vertical="center"/>
      <protection hidden="1"/>
    </xf>
    <xf numFmtId="0" fontId="50" fillId="4" borderId="98" xfId="0" applyFont="1" applyFill="1" applyBorder="1" applyAlignment="1" applyProtection="1">
      <alignment horizontal="center" vertical="center"/>
      <protection locked="0"/>
    </xf>
    <xf numFmtId="0" fontId="50" fillId="4" borderId="64" xfId="0" applyFont="1" applyFill="1" applyBorder="1" applyAlignment="1" applyProtection="1">
      <alignment horizontal="center" vertical="center"/>
      <protection locked="0"/>
    </xf>
    <xf numFmtId="0" fontId="50" fillId="4" borderId="6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left" indent="1"/>
      <protection hidden="1"/>
    </xf>
    <xf numFmtId="0" fontId="41" fillId="0" borderId="0" xfId="0" applyFont="1" applyAlignment="1" applyProtection="1">
      <alignment horizontal="left" vertical="center" indent="1"/>
      <protection hidden="1"/>
    </xf>
    <xf numFmtId="0" fontId="60" fillId="0" borderId="0" xfId="0" applyFont="1" applyAlignment="1" applyProtection="1">
      <alignment horizontal="left"/>
      <protection hidden="1"/>
    </xf>
    <xf numFmtId="0" fontId="60" fillId="0" borderId="0" xfId="0" applyFont="1" applyAlignment="1" applyProtection="1">
      <alignment horizontal="left" indent="4"/>
      <protection hidden="1"/>
    </xf>
    <xf numFmtId="0" fontId="60" fillId="0" borderId="0" xfId="0" applyFont="1" applyProtection="1">
      <protection hidden="1"/>
    </xf>
    <xf numFmtId="0" fontId="59" fillId="0" borderId="10" xfId="0" applyFont="1" applyBorder="1" applyAlignment="1" applyProtection="1">
      <alignment horizontal="left" vertical="center" wrapText="1" indent="2"/>
      <protection hidden="1"/>
    </xf>
    <xf numFmtId="0" fontId="51" fillId="0" borderId="16" xfId="0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 applyProtection="1">
      <alignment horizontal="center" vertical="center" wrapText="1"/>
      <protection hidden="1"/>
    </xf>
    <xf numFmtId="3" fontId="62" fillId="0" borderId="17" xfId="0" applyNumberFormat="1" applyFont="1" applyBorder="1" applyAlignment="1" applyProtection="1">
      <alignment horizontal="center" vertical="center" wrapText="1"/>
      <protection hidden="1"/>
    </xf>
    <xf numFmtId="3" fontId="50" fillId="0" borderId="183" xfId="0" applyNumberFormat="1" applyFont="1" applyBorder="1" applyAlignment="1" applyProtection="1">
      <alignment horizontal="center" vertical="center" wrapText="1"/>
      <protection hidden="1"/>
    </xf>
    <xf numFmtId="3" fontId="50" fillId="0" borderId="184" xfId="0" applyNumberFormat="1" applyFont="1" applyBorder="1" applyAlignment="1" applyProtection="1">
      <alignment horizontal="center" vertical="center" wrapText="1"/>
      <protection hidden="1"/>
    </xf>
    <xf numFmtId="3" fontId="50" fillId="0" borderId="185" xfId="0" applyNumberFormat="1" applyFont="1" applyBorder="1" applyAlignment="1" applyProtection="1">
      <alignment horizontal="center" vertical="center" wrapText="1"/>
      <protection hidden="1"/>
    </xf>
    <xf numFmtId="3" fontId="50" fillId="0" borderId="186" xfId="0" applyNumberFormat="1" applyFont="1" applyBorder="1" applyAlignment="1" applyProtection="1">
      <alignment horizontal="center" vertical="center" wrapText="1"/>
      <protection hidden="1"/>
    </xf>
    <xf numFmtId="3" fontId="50" fillId="4" borderId="187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86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88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38" xfId="0" applyNumberFormat="1" applyFont="1" applyBorder="1" applyAlignment="1" applyProtection="1">
      <alignment horizontal="center" vertical="center" wrapText="1"/>
      <protection hidden="1"/>
    </xf>
    <xf numFmtId="3" fontId="50" fillId="0" borderId="189" xfId="0" applyNumberFormat="1" applyFont="1" applyBorder="1" applyAlignment="1" applyProtection="1">
      <alignment horizontal="center" vertical="center" wrapText="1"/>
      <protection hidden="1"/>
    </xf>
    <xf numFmtId="3" fontId="50" fillId="4" borderId="190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89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7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/>
    </xf>
    <xf numFmtId="1" fontId="66" fillId="0" borderId="0" xfId="0" applyNumberFormat="1" applyFont="1"/>
    <xf numFmtId="0" fontId="41" fillId="0" borderId="0" xfId="0" applyFont="1" applyAlignment="1" applyProtection="1">
      <alignment horizontal="left" vertical="top" wrapText="1"/>
      <protection locked="0"/>
    </xf>
    <xf numFmtId="3" fontId="50" fillId="0" borderId="55" xfId="0" applyNumberFormat="1" applyFont="1" applyBorder="1" applyAlignment="1" applyProtection="1">
      <alignment horizontal="center" vertical="center" wrapText="1"/>
      <protection hidden="1"/>
    </xf>
    <xf numFmtId="3" fontId="50" fillId="0" borderId="16" xfId="0" applyNumberFormat="1" applyFont="1" applyBorder="1" applyAlignment="1" applyProtection="1">
      <alignment horizontal="center" vertical="center" wrapText="1"/>
      <protection hidden="1"/>
    </xf>
    <xf numFmtId="3" fontId="50" fillId="0" borderId="67" xfId="0" applyNumberFormat="1" applyFont="1" applyBorder="1" applyAlignment="1" applyProtection="1">
      <alignment horizontal="center" vertical="center" wrapText="1"/>
      <protection hidden="1"/>
    </xf>
    <xf numFmtId="3" fontId="50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72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4" borderId="191" xfId="0" applyFont="1" applyFill="1" applyBorder="1" applyAlignment="1" applyProtection="1">
      <alignment horizontal="center" vertical="center" wrapText="1"/>
      <protection locked="0"/>
    </xf>
    <xf numFmtId="0" fontId="41" fillId="0" borderId="93" xfId="0" applyFont="1" applyBorder="1" applyAlignment="1">
      <alignment horizontal="center" vertical="center" wrapText="1"/>
    </xf>
    <xf numFmtId="0" fontId="41" fillId="4" borderId="55" xfId="0" applyFont="1" applyFill="1" applyBorder="1" applyAlignment="1" applyProtection="1">
      <alignment horizontal="center" vertical="center" wrapText="1"/>
      <protection locked="0"/>
    </xf>
    <xf numFmtId="0" fontId="41" fillId="4" borderId="128" xfId="0" applyFont="1" applyFill="1" applyBorder="1" applyAlignment="1" applyProtection="1">
      <alignment horizontal="center" vertical="center" wrapText="1"/>
      <protection locked="0"/>
    </xf>
    <xf numFmtId="3" fontId="50" fillId="0" borderId="78" xfId="0" applyNumberFormat="1" applyFont="1" applyBorder="1" applyAlignment="1" applyProtection="1">
      <alignment horizontal="center" vertical="center" wrapText="1"/>
      <protection hidden="1"/>
    </xf>
    <xf numFmtId="3" fontId="50" fillId="0" borderId="10" xfId="0" applyNumberFormat="1" applyFont="1" applyBorder="1" applyAlignment="1" applyProtection="1">
      <alignment horizontal="center" vertical="center" wrapText="1"/>
      <protection hidden="1"/>
    </xf>
    <xf numFmtId="3" fontId="50" fillId="0" borderId="13" xfId="0" applyNumberFormat="1" applyFont="1" applyBorder="1" applyAlignment="1" applyProtection="1">
      <alignment horizontal="center" vertical="center" wrapText="1"/>
      <protection hidden="1"/>
    </xf>
    <xf numFmtId="3" fontId="50" fillId="0" borderId="43" xfId="0" applyNumberFormat="1" applyFont="1" applyBorder="1" applyAlignment="1" applyProtection="1">
      <alignment horizontal="center" vertical="center" wrapText="1"/>
      <protection hidden="1"/>
    </xf>
    <xf numFmtId="3" fontId="50" fillId="4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67" fillId="0" borderId="0" xfId="0" applyFont="1"/>
    <xf numFmtId="0" fontId="68" fillId="0" borderId="0" xfId="0" applyFont="1"/>
    <xf numFmtId="0" fontId="70" fillId="0" borderId="0" xfId="0" applyFont="1" applyAlignment="1" applyProtection="1">
      <alignment horizontal="center" vertical="center"/>
      <protection hidden="1"/>
    </xf>
    <xf numFmtId="3" fontId="50" fillId="0" borderId="62" xfId="0" applyNumberFormat="1" applyFont="1" applyBorder="1" applyAlignment="1" applyProtection="1">
      <alignment horizontal="center" vertical="center" wrapText="1"/>
      <protection hidden="1"/>
    </xf>
    <xf numFmtId="3" fontId="50" fillId="0" borderId="69" xfId="0" applyNumberFormat="1" applyFont="1" applyBorder="1" applyAlignment="1" applyProtection="1">
      <alignment horizontal="center" vertical="center" wrapText="1"/>
      <protection hidden="1"/>
    </xf>
    <xf numFmtId="3" fontId="50" fillId="4" borderId="70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28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138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135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0" borderId="36" xfId="0" applyNumberFormat="1" applyFont="1" applyBorder="1" applyAlignment="1" applyProtection="1">
      <alignment horizontal="center" vertical="center" wrapText="1"/>
      <protection hidden="1"/>
    </xf>
    <xf numFmtId="3" fontId="50" fillId="4" borderId="192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0" borderId="193" xfId="0" applyNumberFormat="1" applyFont="1" applyBorder="1" applyAlignment="1" applyProtection="1">
      <alignment horizontal="center" vertical="center" wrapText="1"/>
      <protection hidden="1"/>
    </xf>
    <xf numFmtId="3" fontId="50" fillId="0" borderId="164" xfId="0" applyNumberFormat="1" applyFont="1" applyBorder="1" applyAlignment="1" applyProtection="1">
      <alignment horizontal="center" vertical="center" wrapText="1"/>
      <protection hidden="1"/>
    </xf>
    <xf numFmtId="3" fontId="50" fillId="0" borderId="194" xfId="0" applyNumberFormat="1" applyFont="1" applyBorder="1" applyAlignment="1" applyProtection="1">
      <alignment horizontal="center" vertical="center" wrapText="1"/>
      <protection hidden="1"/>
    </xf>
    <xf numFmtId="3" fontId="50" fillId="4" borderId="193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194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88" xfId="0" applyNumberFormat="1" applyFont="1" applyFill="1" applyBorder="1" applyAlignment="1" applyProtection="1">
      <alignment horizontal="center" vertical="center" wrapText="1"/>
      <protection locked="0" hidden="1"/>
    </xf>
    <xf numFmtId="3" fontId="50" fillId="4" borderId="60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0" borderId="31" xfId="0" applyFont="1" applyBorder="1" applyAlignment="1">
      <alignment horizontal="left" vertical="center" indent="3"/>
    </xf>
    <xf numFmtId="0" fontId="34" fillId="0" borderId="31" xfId="0" applyFont="1" applyBorder="1" applyAlignment="1">
      <alignment horizontal="left" vertical="center" wrapText="1" indent="3"/>
    </xf>
    <xf numFmtId="0" fontId="60" fillId="0" borderId="36" xfId="0" applyFont="1" applyBorder="1" applyAlignment="1">
      <alignment horizontal="left" indent="8"/>
    </xf>
    <xf numFmtId="0" fontId="39" fillId="0" borderId="38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34" fillId="0" borderId="42" xfId="0" applyFont="1" applyBorder="1" applyAlignment="1">
      <alignment horizontal="left" vertical="center" wrapText="1" indent="2"/>
    </xf>
    <xf numFmtId="0" fontId="34" fillId="0" borderId="153" xfId="0" applyFont="1" applyBorder="1" applyAlignment="1">
      <alignment horizontal="left" vertical="center" wrapText="1" indent="2"/>
    </xf>
    <xf numFmtId="0" fontId="41" fillId="0" borderId="160" xfId="0" applyFont="1" applyBorder="1" applyAlignment="1">
      <alignment horizontal="left" vertical="center" wrapText="1" indent="4"/>
    </xf>
    <xf numFmtId="0" fontId="41" fillId="0" borderId="153" xfId="0" applyFont="1" applyBorder="1" applyAlignment="1">
      <alignment horizontal="left" vertical="center" wrapText="1" indent="4"/>
    </xf>
    <xf numFmtId="0" fontId="51" fillId="0" borderId="162" xfId="0" applyFont="1" applyBorder="1" applyAlignment="1">
      <alignment horizontal="left" vertical="center" wrapText="1"/>
    </xf>
    <xf numFmtId="0" fontId="34" fillId="0" borderId="162" xfId="0" applyFont="1" applyBorder="1" applyAlignment="1">
      <alignment horizontal="left" vertical="center" wrapText="1" indent="2"/>
    </xf>
    <xf numFmtId="0" fontId="51" fillId="0" borderId="40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 indent="2"/>
    </xf>
    <xf numFmtId="0" fontId="51" fillId="0" borderId="0" xfId="0" applyFont="1" applyAlignment="1">
      <alignment horizontal="justify"/>
    </xf>
    <xf numFmtId="3" fontId="41" fillId="0" borderId="0" xfId="0" applyNumberFormat="1" applyFont="1"/>
    <xf numFmtId="0" fontId="39" fillId="0" borderId="0" xfId="0" applyFont="1" applyAlignment="1">
      <alignment horizontal="justify"/>
    </xf>
    <xf numFmtId="0" fontId="71" fillId="0" borderId="0" xfId="0" applyFont="1"/>
    <xf numFmtId="0" fontId="60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57" fillId="0" borderId="0" xfId="0" applyFont="1"/>
    <xf numFmtId="0" fontId="51" fillId="0" borderId="0" xfId="0" applyFont="1" applyAlignment="1">
      <alignment vertical="center" wrapText="1"/>
    </xf>
    <xf numFmtId="0" fontId="50" fillId="0" borderId="0" xfId="0" applyFont="1"/>
    <xf numFmtId="0" fontId="50" fillId="0" borderId="0" xfId="0" applyFont="1" applyAlignment="1">
      <alignment horizontal="left" wrapText="1"/>
    </xf>
    <xf numFmtId="0" fontId="72" fillId="0" borderId="0" xfId="0" applyFont="1" applyAlignment="1">
      <alignment horizontal="center" vertical="center"/>
    </xf>
    <xf numFmtId="0" fontId="41" fillId="4" borderId="26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 vertical="center" wrapText="1"/>
    </xf>
    <xf numFmtId="0" fontId="5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 vertical="center"/>
      <protection hidden="1"/>
    </xf>
    <xf numFmtId="3" fontId="50" fillId="0" borderId="127" xfId="0" applyNumberFormat="1" applyFont="1" applyBorder="1" applyAlignment="1" applyProtection="1">
      <alignment horizontal="center" vertical="center" wrapText="1"/>
      <protection hidden="1"/>
    </xf>
    <xf numFmtId="3" fontId="50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/>
    </xf>
    <xf numFmtId="0" fontId="39" fillId="0" borderId="197" xfId="0" applyFont="1" applyBorder="1" applyAlignment="1" applyProtection="1">
      <alignment horizontal="center" vertical="center" wrapText="1"/>
      <protection hidden="1"/>
    </xf>
    <xf numFmtId="0" fontId="60" fillId="0" borderId="0" xfId="0" applyFont="1" applyAlignment="1">
      <alignment horizontal="left"/>
    </xf>
    <xf numFmtId="0" fontId="60" fillId="0" borderId="36" xfId="0" applyFont="1" applyBorder="1" applyAlignment="1">
      <alignment horizontal="left"/>
    </xf>
    <xf numFmtId="0" fontId="62" fillId="0" borderId="178" xfId="0" applyFont="1" applyBorder="1" applyAlignment="1" applyProtection="1">
      <alignment horizontal="center" vertical="center" wrapText="1"/>
      <protection hidden="1"/>
    </xf>
    <xf numFmtId="0" fontId="62" fillId="0" borderId="179" xfId="0" applyFont="1" applyBorder="1" applyAlignment="1" applyProtection="1">
      <alignment horizontal="center" vertical="center" wrapText="1"/>
      <protection hidden="1"/>
    </xf>
    <xf numFmtId="0" fontId="62" fillId="0" borderId="180" xfId="0" applyFont="1" applyBorder="1" applyAlignment="1" applyProtection="1">
      <alignment horizontal="center" vertical="center" wrapText="1"/>
      <protection hidden="1"/>
    </xf>
    <xf numFmtId="0" fontId="62" fillId="0" borderId="181" xfId="0" applyFont="1" applyBorder="1" applyAlignment="1" applyProtection="1">
      <alignment horizontal="center" vertical="center" wrapText="1"/>
      <protection hidden="1"/>
    </xf>
    <xf numFmtId="0" fontId="62" fillId="0" borderId="182" xfId="0" applyFont="1" applyBorder="1" applyAlignment="1" applyProtection="1">
      <alignment horizontal="center" vertical="center" wrapText="1"/>
      <protection hidden="1"/>
    </xf>
    <xf numFmtId="0" fontId="51" fillId="0" borderId="203" xfId="0" applyFont="1" applyBorder="1" applyAlignment="1" applyProtection="1">
      <alignment vertical="center"/>
      <protection hidden="1"/>
    </xf>
    <xf numFmtId="0" fontId="41" fillId="0" borderId="205" xfId="0" applyFont="1" applyBorder="1" applyAlignment="1" applyProtection="1">
      <alignment horizontal="right" vertical="center"/>
      <protection hidden="1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3" fontId="50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left" vertical="center" indent="2"/>
    </xf>
    <xf numFmtId="0" fontId="23" fillId="0" borderId="0" xfId="0" applyFont="1" applyAlignment="1">
      <alignment horizontal="justify"/>
    </xf>
    <xf numFmtId="0" fontId="1" fillId="0" borderId="0" xfId="0" applyFont="1" applyAlignment="1">
      <alignment horizontal="right" vertical="center" wrapText="1"/>
    </xf>
    <xf numFmtId="0" fontId="73" fillId="0" borderId="0" xfId="0" applyFont="1" applyAlignment="1" applyProtection="1">
      <alignment horizontal="center" vertical="center"/>
      <protection hidden="1"/>
    </xf>
    <xf numFmtId="0" fontId="72" fillId="0" borderId="0" xfId="0" applyFont="1" applyAlignment="1">
      <alignment vertical="center"/>
    </xf>
    <xf numFmtId="1" fontId="74" fillId="0" borderId="0" xfId="0" applyNumberFormat="1" applyFont="1"/>
    <xf numFmtId="0" fontId="34" fillId="0" borderId="40" xfId="0" applyFont="1" applyBorder="1" applyAlignment="1">
      <alignment horizontal="left" vertical="center" wrapText="1" indent="2"/>
    </xf>
    <xf numFmtId="0" fontId="50" fillId="0" borderId="36" xfId="0" applyFont="1" applyBorder="1" applyAlignment="1">
      <alignment horizontal="center" vertical="center"/>
    </xf>
    <xf numFmtId="0" fontId="62" fillId="4" borderId="28" xfId="0" applyFont="1" applyFill="1" applyBorder="1" applyAlignment="1" applyProtection="1">
      <alignment horizontal="left" vertical="center" shrinkToFit="1"/>
      <protection locked="0"/>
    </xf>
    <xf numFmtId="0" fontId="62" fillId="4" borderId="60" xfId="0" applyFont="1" applyFill="1" applyBorder="1" applyAlignment="1" applyProtection="1">
      <alignment horizontal="left" vertical="center" shrinkToFit="1"/>
      <protection locked="0"/>
    </xf>
    <xf numFmtId="0" fontId="75" fillId="0" borderId="0" xfId="0" applyFont="1"/>
    <xf numFmtId="0" fontId="76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78" fillId="0" borderId="0" xfId="0" applyFont="1"/>
    <xf numFmtId="0" fontId="79" fillId="0" borderId="0" xfId="0" applyFont="1"/>
    <xf numFmtId="0" fontId="79" fillId="0" borderId="0" xfId="0" applyFont="1" applyAlignment="1">
      <alignment horizontal="center"/>
    </xf>
    <xf numFmtId="0" fontId="78" fillId="0" borderId="0" xfId="0" quotePrefix="1" applyFont="1"/>
    <xf numFmtId="14" fontId="78" fillId="0" borderId="0" xfId="0" quotePrefix="1" applyNumberFormat="1" applyFont="1"/>
    <xf numFmtId="0" fontId="80" fillId="0" borderId="215" xfId="0" applyFont="1" applyBorder="1"/>
    <xf numFmtId="3" fontId="50" fillId="0" borderId="204" xfId="0" applyNumberFormat="1" applyFont="1" applyBorder="1" applyAlignment="1" applyProtection="1">
      <alignment horizontal="center" vertical="center" wrapText="1"/>
      <protection hidden="1"/>
    </xf>
    <xf numFmtId="0" fontId="41" fillId="0" borderId="20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locked="0"/>
    </xf>
    <xf numFmtId="3" fontId="50" fillId="0" borderId="19" xfId="0" applyNumberFormat="1" applyFont="1" applyBorder="1" applyAlignment="1" applyProtection="1">
      <alignment horizontal="center" vertical="center" wrapText="1"/>
      <protection hidden="1"/>
    </xf>
    <xf numFmtId="3" fontId="50" fillId="0" borderId="208" xfId="0" applyNumberFormat="1" applyFont="1" applyBorder="1" applyAlignment="1" applyProtection="1">
      <alignment horizontal="center" vertical="center" wrapText="1"/>
      <protection hidden="1"/>
    </xf>
    <xf numFmtId="0" fontId="51" fillId="0" borderId="0" xfId="0" applyFont="1" applyAlignment="1">
      <alignment horizontal="left" vertical="center" wrapText="1" indent="4"/>
    </xf>
    <xf numFmtId="0" fontId="41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16" fontId="81" fillId="0" borderId="0" xfId="0" applyNumberFormat="1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62" fillId="0" borderId="0" xfId="0" applyFont="1" applyAlignment="1">
      <alignment horizontal="right" vertical="center"/>
    </xf>
    <xf numFmtId="0" fontId="62" fillId="0" borderId="28" xfId="0" applyFont="1" applyBorder="1" applyAlignment="1">
      <alignment horizontal="right" vertical="center"/>
    </xf>
    <xf numFmtId="0" fontId="62" fillId="0" borderId="60" xfId="0" applyFont="1" applyBorder="1" applyAlignment="1">
      <alignment horizontal="right" vertical="center"/>
    </xf>
    <xf numFmtId="0" fontId="62" fillId="0" borderId="28" xfId="0" applyFont="1" applyBorder="1" applyAlignment="1">
      <alignment horizontal="left" vertical="center" wrapText="1"/>
    </xf>
    <xf numFmtId="0" fontId="62" fillId="0" borderId="28" xfId="0" applyFont="1" applyBorder="1" applyAlignment="1">
      <alignment vertical="center" wrapText="1"/>
    </xf>
    <xf numFmtId="0" fontId="81" fillId="0" borderId="10" xfId="0" applyFont="1" applyBorder="1" applyAlignment="1">
      <alignment horizontal="center"/>
    </xf>
    <xf numFmtId="0" fontId="81" fillId="0" borderId="36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58" fillId="4" borderId="27" xfId="0" applyFont="1" applyFill="1" applyBorder="1" applyAlignment="1" applyProtection="1">
      <alignment horizontal="left" vertical="center" shrinkToFit="1"/>
      <protection hidden="1"/>
    </xf>
    <xf numFmtId="0" fontId="58" fillId="4" borderId="28" xfId="0" applyFont="1" applyFill="1" applyBorder="1" applyAlignment="1" applyProtection="1">
      <alignment horizontal="left" vertical="center" shrinkToFit="1"/>
      <protection hidden="1"/>
    </xf>
    <xf numFmtId="0" fontId="58" fillId="4" borderId="29" xfId="0" applyFont="1" applyFill="1" applyBorder="1" applyAlignment="1" applyProtection="1">
      <alignment horizontal="left" vertical="center" shrinkToFit="1"/>
      <protection hidden="1"/>
    </xf>
    <xf numFmtId="0" fontId="32" fillId="4" borderId="27" xfId="0" applyFont="1" applyFill="1" applyBorder="1" applyAlignment="1" applyProtection="1">
      <alignment horizontal="center" vertical="center" shrinkToFit="1"/>
      <protection locked="0" hidden="1"/>
    </xf>
    <xf numFmtId="0" fontId="32" fillId="4" borderId="28" xfId="0" applyFont="1" applyFill="1" applyBorder="1" applyAlignment="1" applyProtection="1">
      <alignment horizontal="center" vertical="center" shrinkToFit="1"/>
      <protection locked="0" hidden="1"/>
    </xf>
    <xf numFmtId="0" fontId="32" fillId="4" borderId="29" xfId="0" applyFont="1" applyFill="1" applyBorder="1" applyAlignment="1" applyProtection="1">
      <alignment horizontal="center" vertical="center" shrinkToFit="1"/>
      <protection locked="0" hidden="1"/>
    </xf>
    <xf numFmtId="0" fontId="32" fillId="4" borderId="27" xfId="0" applyFont="1" applyFill="1" applyBorder="1" applyAlignment="1" applyProtection="1">
      <alignment horizontal="center" vertical="center"/>
      <protection locked="0" hidden="1"/>
    </xf>
    <xf numFmtId="0" fontId="32" fillId="4" borderId="28" xfId="0" applyFont="1" applyFill="1" applyBorder="1" applyAlignment="1" applyProtection="1">
      <alignment horizontal="center" vertical="center"/>
      <protection locked="0" hidden="1"/>
    </xf>
    <xf numFmtId="0" fontId="32" fillId="4" borderId="29" xfId="0" applyFont="1" applyFill="1" applyBorder="1" applyAlignment="1" applyProtection="1">
      <alignment horizontal="center" vertical="center"/>
      <protection locked="0" hidden="1"/>
    </xf>
    <xf numFmtId="0" fontId="40" fillId="4" borderId="27" xfId="0" applyFont="1" applyFill="1" applyBorder="1" applyAlignment="1" applyProtection="1">
      <alignment horizontal="center" vertical="center"/>
      <protection locked="0" hidden="1"/>
    </xf>
    <xf numFmtId="0" fontId="40" fillId="4" borderId="28" xfId="0" applyFont="1" applyFill="1" applyBorder="1" applyAlignment="1" applyProtection="1">
      <alignment horizontal="center" vertical="center"/>
      <protection locked="0" hidden="1"/>
    </xf>
    <xf numFmtId="0" fontId="40" fillId="4" borderId="29" xfId="0" applyFont="1" applyFill="1" applyBorder="1" applyAlignment="1" applyProtection="1">
      <alignment horizontal="center" vertical="center"/>
      <protection locked="0" hidden="1"/>
    </xf>
    <xf numFmtId="0" fontId="69" fillId="0" borderId="30" xfId="0" applyFont="1" applyBorder="1" applyAlignment="1" applyProtection="1">
      <alignment horizontal="center" vertical="center" wrapText="1"/>
      <protection hidden="1"/>
    </xf>
    <xf numFmtId="0" fontId="69" fillId="0" borderId="31" xfId="0" applyFont="1" applyBorder="1" applyAlignment="1" applyProtection="1">
      <alignment horizontal="center" vertical="center" wrapText="1"/>
      <protection hidden="1"/>
    </xf>
    <xf numFmtId="0" fontId="69" fillId="0" borderId="32" xfId="0" applyFont="1" applyBorder="1" applyAlignment="1" applyProtection="1">
      <alignment horizontal="center" vertical="center" wrapText="1"/>
      <protection hidden="1"/>
    </xf>
    <xf numFmtId="0" fontId="69" fillId="0" borderId="33" xfId="0" applyFont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horizontal="center" vertical="center" wrapText="1"/>
      <protection hidden="1"/>
    </xf>
    <xf numFmtId="0" fontId="69" fillId="0" borderId="34" xfId="0" applyFont="1" applyBorder="1" applyAlignment="1" applyProtection="1">
      <alignment horizontal="center" vertical="center" wrapText="1"/>
      <protection hidden="1"/>
    </xf>
    <xf numFmtId="0" fontId="69" fillId="0" borderId="35" xfId="0" applyFont="1" applyBorder="1" applyAlignment="1" applyProtection="1">
      <alignment horizontal="center" vertical="center" wrapText="1"/>
      <protection hidden="1"/>
    </xf>
    <xf numFmtId="0" fontId="69" fillId="0" borderId="36" xfId="0" applyFont="1" applyBorder="1" applyAlignment="1" applyProtection="1">
      <alignment horizontal="center" vertical="center" wrapText="1"/>
      <protection hidden="1"/>
    </xf>
    <xf numFmtId="0" fontId="69" fillId="0" borderId="37" xfId="0" applyFont="1" applyBorder="1" applyAlignment="1" applyProtection="1">
      <alignment horizontal="center" vertical="center" wrapText="1"/>
      <protection hidden="1"/>
    </xf>
    <xf numFmtId="164" fontId="32" fillId="4" borderId="27" xfId="0" applyNumberFormat="1" applyFont="1" applyFill="1" applyBorder="1" applyAlignment="1" applyProtection="1">
      <alignment horizontal="center" vertical="center"/>
      <protection locked="0" hidden="1"/>
    </xf>
    <xf numFmtId="164" fontId="32" fillId="4" borderId="28" xfId="0" applyNumberFormat="1" applyFont="1" applyFill="1" applyBorder="1" applyAlignment="1" applyProtection="1">
      <alignment horizontal="center" vertical="center"/>
      <protection locked="0" hidden="1"/>
    </xf>
    <xf numFmtId="164" fontId="32" fillId="4" borderId="29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20" xfId="0" applyFont="1" applyBorder="1" applyAlignment="1">
      <alignment horizontal="center" vertical="center"/>
    </xf>
    <xf numFmtId="0" fontId="34" fillId="4" borderId="27" xfId="0" applyFont="1" applyFill="1" applyBorder="1" applyAlignment="1" applyProtection="1">
      <alignment horizontal="left" vertical="center" shrinkToFit="1"/>
      <protection locked="0" hidden="1"/>
    </xf>
    <xf numFmtId="0" fontId="34" fillId="4" borderId="28" xfId="0" applyFont="1" applyFill="1" applyBorder="1" applyAlignment="1" applyProtection="1">
      <alignment horizontal="left" vertical="center" shrinkToFit="1"/>
      <protection locked="0" hidden="1"/>
    </xf>
    <xf numFmtId="0" fontId="34" fillId="4" borderId="29" xfId="0" applyFont="1" applyFill="1" applyBorder="1" applyAlignment="1" applyProtection="1">
      <alignment horizontal="left" vertical="center" shrinkToFit="1"/>
      <protection locked="0" hidden="1"/>
    </xf>
    <xf numFmtId="0" fontId="32" fillId="0" borderId="0" xfId="0" applyFont="1" applyAlignment="1" applyProtection="1">
      <alignment horizontal="center" vertical="center"/>
      <protection locked="0" hidden="1"/>
    </xf>
    <xf numFmtId="0" fontId="1" fillId="4" borderId="27" xfId="0" applyFont="1" applyFill="1" applyBorder="1" applyAlignment="1" applyProtection="1">
      <alignment shrinkToFit="1"/>
      <protection locked="0"/>
    </xf>
    <xf numFmtId="0" fontId="1" fillId="4" borderId="28" xfId="0" applyFont="1" applyFill="1" applyBorder="1" applyAlignment="1" applyProtection="1">
      <alignment shrinkToFit="1"/>
      <protection locked="0"/>
    </xf>
    <xf numFmtId="0" fontId="25" fillId="0" borderId="4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top" wrapText="1"/>
      <protection hidden="1"/>
    </xf>
    <xf numFmtId="0" fontId="28" fillId="0" borderId="0" xfId="0" applyFont="1" applyAlignment="1" applyProtection="1">
      <alignment horizontal="center" vertical="top"/>
      <protection hidden="1"/>
    </xf>
    <xf numFmtId="0" fontId="30" fillId="4" borderId="27" xfId="0" applyFont="1" applyFill="1" applyBorder="1" applyAlignment="1" applyProtection="1">
      <alignment horizontal="center" vertical="center" shrinkToFit="1"/>
      <protection locked="0" hidden="1"/>
    </xf>
    <xf numFmtId="0" fontId="30" fillId="4" borderId="28" xfId="0" applyFont="1" applyFill="1" applyBorder="1" applyAlignment="1" applyProtection="1">
      <alignment horizontal="center" vertical="center" shrinkToFit="1"/>
      <protection locked="0" hidden="1"/>
    </xf>
    <xf numFmtId="0" fontId="30" fillId="4" borderId="29" xfId="0" applyFont="1" applyFill="1" applyBorder="1" applyAlignment="1" applyProtection="1">
      <alignment horizontal="center" vertical="center" shrinkToFit="1"/>
      <protection locked="0" hidden="1"/>
    </xf>
    <xf numFmtId="0" fontId="1" fillId="0" borderId="0" xfId="0" applyFont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4" borderId="195" xfId="0" applyFont="1" applyFill="1" applyBorder="1" applyAlignment="1" applyProtection="1">
      <alignment shrinkToFit="1"/>
      <protection locked="0"/>
    </xf>
    <xf numFmtId="0" fontId="1" fillId="4" borderId="149" xfId="0" applyFont="1" applyFill="1" applyBorder="1" applyAlignment="1" applyProtection="1">
      <alignment shrinkToFit="1"/>
      <protection locked="0"/>
    </xf>
    <xf numFmtId="0" fontId="1" fillId="4" borderId="196" xfId="0" applyFont="1" applyFill="1" applyBorder="1" applyAlignment="1" applyProtection="1">
      <alignment shrinkToFit="1"/>
      <protection locked="0"/>
    </xf>
    <xf numFmtId="0" fontId="38" fillId="0" borderId="0" xfId="0" applyFont="1" applyAlignment="1" applyProtection="1">
      <alignment horizontal="center" vertical="center" wrapText="1"/>
      <protection hidden="1"/>
    </xf>
    <xf numFmtId="0" fontId="1" fillId="4" borderId="30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32" xfId="0" applyFont="1" applyFill="1" applyBorder="1" applyAlignment="1" applyProtection="1">
      <alignment horizontal="left" vertical="top" wrapText="1"/>
      <protection locked="0"/>
    </xf>
    <xf numFmtId="0" fontId="1" fillId="4" borderId="33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 applyProtection="1">
      <alignment horizontal="left" vertical="top" wrapText="1"/>
      <protection locked="0"/>
    </xf>
    <xf numFmtId="0" fontId="1" fillId="4" borderId="34" xfId="0" applyFont="1" applyFill="1" applyBorder="1" applyAlignment="1" applyProtection="1">
      <alignment horizontal="left" vertical="top" wrapText="1"/>
      <protection locked="0"/>
    </xf>
    <xf numFmtId="0" fontId="1" fillId="4" borderId="35" xfId="0" applyFont="1" applyFill="1" applyBorder="1" applyAlignment="1" applyProtection="1">
      <alignment horizontal="left" vertical="top" wrapText="1"/>
      <protection locked="0"/>
    </xf>
    <xf numFmtId="0" fontId="1" fillId="4" borderId="36" xfId="0" applyFont="1" applyFill="1" applyBorder="1" applyAlignment="1" applyProtection="1">
      <alignment horizontal="left" vertical="top" wrapText="1"/>
      <protection locked="0"/>
    </xf>
    <xf numFmtId="0" fontId="1" fillId="4" borderId="37" xfId="0" applyFont="1" applyFill="1" applyBorder="1" applyAlignment="1" applyProtection="1">
      <alignment horizontal="left" vertical="top" wrapText="1"/>
      <protection locked="0"/>
    </xf>
    <xf numFmtId="3" fontId="50" fillId="0" borderId="118" xfId="0" applyNumberFormat="1" applyFont="1" applyBorder="1" applyAlignment="1" applyProtection="1">
      <alignment horizontal="center" vertical="center" wrapText="1"/>
      <protection hidden="1"/>
    </xf>
    <xf numFmtId="3" fontId="50" fillId="0" borderId="119" xfId="0" applyNumberFormat="1" applyFont="1" applyBorder="1" applyAlignment="1" applyProtection="1">
      <alignment horizontal="center" vertical="center" wrapText="1"/>
      <protection hidden="1"/>
    </xf>
    <xf numFmtId="3" fontId="50" fillId="4" borderId="56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22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2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25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80" xfId="0" applyNumberFormat="1" applyFont="1" applyBorder="1" applyAlignment="1" applyProtection="1">
      <alignment horizontal="center" vertical="center" wrapText="1"/>
      <protection hidden="1"/>
    </xf>
    <xf numFmtId="3" fontId="50" fillId="0" borderId="126" xfId="0" applyNumberFormat="1" applyFont="1" applyBorder="1" applyAlignment="1" applyProtection="1">
      <alignment horizontal="center" vertical="center" wrapText="1"/>
      <protection hidden="1"/>
    </xf>
    <xf numFmtId="3" fontId="50" fillId="0" borderId="3" xfId="0" applyNumberFormat="1" applyFont="1" applyBorder="1" applyAlignment="1" applyProtection="1">
      <alignment horizontal="center" vertical="center" wrapText="1"/>
      <protection hidden="1"/>
    </xf>
    <xf numFmtId="3" fontId="50" fillId="0" borderId="124" xfId="0" applyNumberFormat="1" applyFont="1" applyBorder="1" applyAlignment="1" applyProtection="1">
      <alignment horizontal="center" vertical="center" wrapText="1"/>
      <protection hidden="1"/>
    </xf>
    <xf numFmtId="3" fontId="50" fillId="0" borderId="82" xfId="0" applyNumberFormat="1" applyFont="1" applyBorder="1" applyAlignment="1" applyProtection="1">
      <alignment horizontal="center" vertical="center" wrapText="1"/>
      <protection hidden="1"/>
    </xf>
    <xf numFmtId="3" fontId="50" fillId="0" borderId="15" xfId="0" applyNumberFormat="1" applyFont="1" applyBorder="1" applyAlignment="1" applyProtection="1">
      <alignment horizontal="center" vertical="center" wrapText="1"/>
      <protection hidden="1"/>
    </xf>
    <xf numFmtId="3" fontId="50" fillId="0" borderId="23" xfId="0" applyNumberFormat="1" applyFont="1" applyBorder="1" applyAlignment="1" applyProtection="1">
      <alignment horizontal="center" vertical="center" wrapText="1"/>
      <protection hidden="1"/>
    </xf>
    <xf numFmtId="3" fontId="50" fillId="0" borderId="53" xfId="0" applyNumberFormat="1" applyFont="1" applyBorder="1" applyAlignment="1" applyProtection="1">
      <alignment horizontal="center" vertical="center" wrapText="1"/>
      <protection hidden="1"/>
    </xf>
    <xf numFmtId="3" fontId="50" fillId="0" borderId="50" xfId="0" applyNumberFormat="1" applyFont="1" applyBorder="1" applyAlignment="1" applyProtection="1">
      <alignment horizontal="center" vertical="center" wrapText="1"/>
      <protection hidden="1"/>
    </xf>
    <xf numFmtId="3" fontId="50" fillId="0" borderId="20" xfId="0" applyNumberFormat="1" applyFont="1" applyBorder="1" applyAlignment="1" applyProtection="1">
      <alignment horizontal="center" vertical="center" wrapText="1"/>
      <protection hidden="1"/>
    </xf>
    <xf numFmtId="3" fontId="50" fillId="4" borderId="81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23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center" wrapText="1"/>
    </xf>
    <xf numFmtId="3" fontId="50" fillId="0" borderId="84" xfId="0" applyNumberFormat="1" applyFont="1" applyBorder="1" applyAlignment="1" applyProtection="1">
      <alignment horizontal="center" vertical="center" wrapText="1"/>
      <protection hidden="1"/>
    </xf>
    <xf numFmtId="3" fontId="50" fillId="0" borderId="86" xfId="0" applyNumberFormat="1" applyFont="1" applyBorder="1" applyAlignment="1" applyProtection="1">
      <alignment horizontal="center" vertical="center" wrapText="1"/>
      <protection hidden="1"/>
    </xf>
    <xf numFmtId="3" fontId="50" fillId="4" borderId="58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59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4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46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75" xfId="0" applyNumberFormat="1" applyFont="1" applyBorder="1" applyAlignment="1" applyProtection="1">
      <alignment horizontal="center" vertical="center" wrapText="1"/>
      <protection hidden="1"/>
    </xf>
    <xf numFmtId="3" fontId="50" fillId="0" borderId="76" xfId="0" applyNumberFormat="1" applyFont="1" applyBorder="1" applyAlignment="1" applyProtection="1">
      <alignment horizontal="center" vertical="center" wrapText="1"/>
      <protection hidden="1"/>
    </xf>
    <xf numFmtId="3" fontId="50" fillId="0" borderId="39" xfId="0" applyNumberFormat="1" applyFont="1" applyBorder="1" applyAlignment="1" applyProtection="1">
      <alignment horizontal="center" vertical="center" wrapText="1"/>
      <protection hidden="1"/>
    </xf>
    <xf numFmtId="3" fontId="50" fillId="0" borderId="41" xfId="0" applyNumberFormat="1" applyFont="1" applyBorder="1" applyAlignment="1" applyProtection="1">
      <alignment horizontal="center" vertical="center" wrapText="1"/>
      <protection hidden="1"/>
    </xf>
    <xf numFmtId="3" fontId="50" fillId="0" borderId="51" xfId="0" applyNumberFormat="1" applyFont="1" applyBorder="1" applyAlignment="1" applyProtection="1">
      <alignment horizontal="center" vertical="center" wrapText="1"/>
      <protection hidden="1"/>
    </xf>
    <xf numFmtId="3" fontId="50" fillId="0" borderId="52" xfId="0" applyNumberFormat="1" applyFont="1" applyBorder="1" applyAlignment="1" applyProtection="1">
      <alignment horizontal="center" vertical="center" wrapText="1"/>
      <protection hidden="1"/>
    </xf>
    <xf numFmtId="3" fontId="50" fillId="4" borderId="8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87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57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24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83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20" xfId="0" applyNumberFormat="1" applyFont="1" applyBorder="1" applyAlignment="1" applyProtection="1">
      <alignment horizontal="center" vertical="center" wrapText="1"/>
      <protection hidden="1"/>
    </xf>
    <xf numFmtId="3" fontId="50" fillId="0" borderId="121" xfId="0" applyNumberFormat="1" applyFont="1" applyBorder="1" applyAlignment="1" applyProtection="1">
      <alignment horizontal="center" vertical="center" wrapText="1"/>
      <protection hidden="1"/>
    </xf>
    <xf numFmtId="3" fontId="50" fillId="0" borderId="14" xfId="0" applyNumberFormat="1" applyFont="1" applyBorder="1" applyAlignment="1" applyProtection="1">
      <alignment horizontal="center" vertical="center" wrapText="1"/>
      <protection hidden="1"/>
    </xf>
    <xf numFmtId="3" fontId="50" fillId="0" borderId="49" xfId="0" applyNumberFormat="1" applyFont="1" applyBorder="1" applyAlignment="1" applyProtection="1">
      <alignment horizontal="center" vertical="center" wrapText="1"/>
      <protection hidden="1"/>
    </xf>
    <xf numFmtId="3" fontId="50" fillId="0" borderId="12" xfId="0" applyNumberFormat="1" applyFont="1" applyBorder="1" applyAlignment="1" applyProtection="1">
      <alignment horizontal="center" vertical="center" wrapText="1"/>
      <protection hidden="1"/>
    </xf>
    <xf numFmtId="0" fontId="23" fillId="0" borderId="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38" fillId="0" borderId="108" xfId="0" applyFont="1" applyBorder="1" applyAlignment="1">
      <alignment horizontal="center" vertical="center"/>
    </xf>
    <xf numFmtId="0" fontId="38" fillId="0" borderId="109" xfId="0" applyFont="1" applyBorder="1" applyAlignment="1">
      <alignment horizontal="center" vertical="center"/>
    </xf>
    <xf numFmtId="0" fontId="38" fillId="0" borderId="110" xfId="0" applyFont="1" applyBorder="1" applyAlignment="1">
      <alignment horizontal="center" vertical="center"/>
    </xf>
    <xf numFmtId="0" fontId="38" fillId="0" borderId="9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1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91" xfId="0" applyFont="1" applyBorder="1" applyAlignment="1">
      <alignment horizontal="center" wrapText="1"/>
    </xf>
    <xf numFmtId="0" fontId="36" fillId="0" borderId="74" xfId="0" applyFont="1" applyBorder="1" applyAlignment="1">
      <alignment horizontal="center" wrapText="1"/>
    </xf>
    <xf numFmtId="0" fontId="36" fillId="0" borderId="69" xfId="0" applyFont="1" applyBorder="1" applyAlignment="1">
      <alignment horizontal="center" wrapText="1"/>
    </xf>
    <xf numFmtId="0" fontId="36" fillId="0" borderId="77" xfId="0" applyFont="1" applyBorder="1" applyAlignment="1">
      <alignment horizontal="center" wrapText="1"/>
    </xf>
    <xf numFmtId="0" fontId="36" fillId="0" borderId="113" xfId="0" applyFont="1" applyBorder="1" applyAlignment="1">
      <alignment horizontal="center" wrapText="1"/>
    </xf>
    <xf numFmtId="0" fontId="36" fillId="0" borderId="114" xfId="0" applyFont="1" applyBorder="1" applyAlignment="1">
      <alignment horizontal="center" wrapText="1"/>
    </xf>
    <xf numFmtId="0" fontId="49" fillId="0" borderId="111" xfId="0" applyFont="1" applyBorder="1" applyAlignment="1">
      <alignment horizontal="center" wrapText="1"/>
    </xf>
    <xf numFmtId="0" fontId="49" fillId="0" borderId="112" xfId="0" applyFont="1" applyBorder="1" applyAlignment="1">
      <alignment horizontal="center"/>
    </xf>
    <xf numFmtId="0" fontId="36" fillId="0" borderId="115" xfId="0" applyFont="1" applyBorder="1" applyAlignment="1">
      <alignment horizontal="center" wrapText="1"/>
    </xf>
    <xf numFmtId="0" fontId="38" fillId="0" borderId="112" xfId="0" applyFont="1" applyBorder="1" applyAlignment="1">
      <alignment horizontal="center"/>
    </xf>
    <xf numFmtId="0" fontId="51" fillId="0" borderId="16" xfId="0" applyFont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 indent="3"/>
    </xf>
    <xf numFmtId="0" fontId="34" fillId="0" borderId="42" xfId="0" applyFont="1" applyBorder="1" applyAlignment="1">
      <alignment horizontal="left" vertical="center" wrapText="1" indent="3"/>
    </xf>
    <xf numFmtId="0" fontId="34" fillId="0" borderId="135" xfId="0" applyFont="1" applyBorder="1" applyAlignment="1">
      <alignment horizontal="left" vertical="center" wrapText="1" indent="3"/>
    </xf>
    <xf numFmtId="0" fontId="34" fillId="0" borderId="153" xfId="0" applyFont="1" applyBorder="1" applyAlignment="1">
      <alignment horizontal="left" vertical="center" wrapText="1" indent="3"/>
    </xf>
    <xf numFmtId="0" fontId="51" fillId="0" borderId="149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 wrapText="1"/>
    </xf>
    <xf numFmtId="0" fontId="49" fillId="0" borderId="154" xfId="0" applyFont="1" applyBorder="1" applyAlignment="1">
      <alignment horizontal="center" vertical="center" wrapText="1"/>
    </xf>
    <xf numFmtId="0" fontId="49" fillId="0" borderId="155" xfId="0" applyFont="1" applyBorder="1" applyAlignment="1">
      <alignment horizontal="center" vertical="center"/>
    </xf>
    <xf numFmtId="0" fontId="23" fillId="0" borderId="91" xfId="0" applyFont="1" applyBorder="1" applyAlignment="1">
      <alignment horizontal="center" vertical="center" wrapText="1"/>
    </xf>
    <xf numFmtId="0" fontId="36" fillId="0" borderId="154" xfId="0" applyFont="1" applyBorder="1" applyAlignment="1">
      <alignment horizontal="center" vertical="center" wrapText="1"/>
    </xf>
    <xf numFmtId="0" fontId="36" fillId="0" borderId="155" xfId="0" applyFont="1" applyBorder="1" applyAlignment="1">
      <alignment horizontal="center" vertical="center" wrapText="1"/>
    </xf>
    <xf numFmtId="0" fontId="36" fillId="0" borderId="15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41" fillId="4" borderId="30" xfId="0" applyFont="1" applyFill="1" applyBorder="1" applyAlignment="1" applyProtection="1">
      <alignment horizontal="left" vertical="top" wrapText="1"/>
      <protection locked="0"/>
    </xf>
    <xf numFmtId="0" fontId="41" fillId="4" borderId="31" xfId="0" applyFont="1" applyFill="1" applyBorder="1" applyAlignment="1" applyProtection="1">
      <alignment horizontal="left" vertical="top" wrapText="1"/>
      <protection locked="0"/>
    </xf>
    <xf numFmtId="0" fontId="41" fillId="4" borderId="32" xfId="0" applyFont="1" applyFill="1" applyBorder="1" applyAlignment="1" applyProtection="1">
      <alignment horizontal="left" vertical="top" wrapText="1"/>
      <protection locked="0"/>
    </xf>
    <xf numFmtId="0" fontId="41" fillId="4" borderId="33" xfId="0" applyFont="1" applyFill="1" applyBorder="1" applyAlignment="1" applyProtection="1">
      <alignment horizontal="left" vertical="top" wrapText="1"/>
      <protection locked="0"/>
    </xf>
    <xf numFmtId="0" fontId="41" fillId="4" borderId="0" xfId="0" applyFont="1" applyFill="1" applyAlignment="1" applyProtection="1">
      <alignment horizontal="left" vertical="top" wrapText="1"/>
      <protection locked="0"/>
    </xf>
    <xf numFmtId="0" fontId="41" fillId="4" borderId="34" xfId="0" applyFont="1" applyFill="1" applyBorder="1" applyAlignment="1" applyProtection="1">
      <alignment horizontal="left" vertical="top" wrapText="1"/>
      <protection locked="0"/>
    </xf>
    <xf numFmtId="0" fontId="41" fillId="4" borderId="35" xfId="0" applyFont="1" applyFill="1" applyBorder="1" applyAlignment="1" applyProtection="1">
      <alignment horizontal="left" vertical="top" wrapText="1"/>
      <protection locked="0"/>
    </xf>
    <xf numFmtId="0" fontId="41" fillId="4" borderId="36" xfId="0" applyFont="1" applyFill="1" applyBorder="1" applyAlignment="1" applyProtection="1">
      <alignment horizontal="left" vertical="top" wrapText="1"/>
      <protection locked="0"/>
    </xf>
    <xf numFmtId="0" fontId="41" fillId="4" borderId="37" xfId="0" applyFont="1" applyFill="1" applyBorder="1" applyAlignment="1" applyProtection="1">
      <alignment horizontal="left" vertical="top" wrapText="1"/>
      <protection locked="0"/>
    </xf>
    <xf numFmtId="3" fontId="50" fillId="0" borderId="62" xfId="0" applyNumberFormat="1" applyFont="1" applyBorder="1" applyAlignment="1" applyProtection="1">
      <alignment horizontal="center" vertical="center" wrapText="1"/>
      <protection hidden="1"/>
    </xf>
    <xf numFmtId="3" fontId="50" fillId="0" borderId="89" xfId="0" applyNumberFormat="1" applyFont="1" applyBorder="1" applyAlignment="1" applyProtection="1">
      <alignment horizontal="center" vertical="center" wrapText="1"/>
      <protection hidden="1"/>
    </xf>
    <xf numFmtId="3" fontId="50" fillId="4" borderId="88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60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6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center" vertical="center" wrapText="1"/>
      <protection hidden="1"/>
    </xf>
    <xf numFmtId="0" fontId="48" fillId="0" borderId="206" xfId="0" applyFont="1" applyBorder="1" applyAlignment="1" applyProtection="1">
      <alignment horizontal="center" vertical="center" wrapText="1"/>
      <protection hidden="1"/>
    </xf>
    <xf numFmtId="3" fontId="50" fillId="0" borderId="43" xfId="0" applyNumberFormat="1" applyFont="1" applyBorder="1" applyAlignment="1" applyProtection="1">
      <alignment horizontal="center" vertical="center" wrapText="1"/>
      <protection hidden="1"/>
    </xf>
    <xf numFmtId="3" fontId="50" fillId="0" borderId="71" xfId="0" applyNumberFormat="1" applyFont="1" applyBorder="1" applyAlignment="1" applyProtection="1">
      <alignment horizontal="center" vertical="center" wrapText="1"/>
      <protection hidden="1"/>
    </xf>
    <xf numFmtId="3" fontId="50" fillId="4" borderId="70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28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27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99" xfId="0" applyFont="1" applyBorder="1" applyAlignment="1" applyProtection="1">
      <alignment horizontal="center" vertical="center" wrapText="1"/>
      <protection hidden="1"/>
    </xf>
    <xf numFmtId="0" fontId="39" fillId="0" borderId="200" xfId="0" applyFont="1" applyBorder="1" applyAlignment="1" applyProtection="1">
      <alignment horizontal="center" vertical="center" wrapText="1"/>
      <protection hidden="1"/>
    </xf>
    <xf numFmtId="0" fontId="39" fillId="0" borderId="198" xfId="0" applyFont="1" applyBorder="1" applyAlignment="1" applyProtection="1">
      <alignment horizontal="center" vertical="center" wrapText="1"/>
      <protection hidden="1"/>
    </xf>
    <xf numFmtId="0" fontId="39" fillId="0" borderId="201" xfId="0" applyFont="1" applyBorder="1" applyAlignment="1" applyProtection="1">
      <alignment horizontal="center" vertical="center" wrapText="1"/>
      <protection hidden="1"/>
    </xf>
    <xf numFmtId="0" fontId="39" fillId="0" borderId="202" xfId="0" applyFont="1" applyBorder="1" applyAlignment="1" applyProtection="1">
      <alignment horizontal="center" vertical="center" wrapText="1"/>
      <protection hidden="1"/>
    </xf>
    <xf numFmtId="3" fontId="50" fillId="0" borderId="78" xfId="0" applyNumberFormat="1" applyFont="1" applyBorder="1" applyAlignment="1" applyProtection="1">
      <alignment horizontal="center" vertical="center" wrapText="1"/>
      <protection hidden="1"/>
    </xf>
    <xf numFmtId="3" fontId="50" fillId="0" borderId="10" xfId="0" applyNumberFormat="1" applyFont="1" applyBorder="1" applyAlignment="1" applyProtection="1">
      <alignment horizontal="center" vertical="center" wrapText="1"/>
      <protection hidden="1"/>
    </xf>
    <xf numFmtId="3" fontId="50" fillId="0" borderId="127" xfId="0" applyNumberFormat="1" applyFont="1" applyBorder="1" applyAlignment="1" applyProtection="1">
      <alignment horizontal="center" vertical="center" wrapText="1"/>
      <protection hidden="1"/>
    </xf>
    <xf numFmtId="3" fontId="50" fillId="0" borderId="172" xfId="0" applyNumberFormat="1" applyFont="1" applyBorder="1" applyAlignment="1" applyProtection="1">
      <alignment horizontal="center" vertical="center" wrapText="1"/>
      <protection hidden="1"/>
    </xf>
    <xf numFmtId="3" fontId="50" fillId="0" borderId="173" xfId="0" applyNumberFormat="1" applyFont="1" applyBorder="1" applyAlignment="1" applyProtection="1">
      <alignment horizontal="center" vertical="center" wrapText="1"/>
      <protection hidden="1"/>
    </xf>
    <xf numFmtId="3" fontId="50" fillId="0" borderId="169" xfId="0" applyNumberFormat="1" applyFont="1" applyBorder="1" applyAlignment="1" applyProtection="1">
      <alignment horizontal="center" vertical="center" wrapText="1"/>
      <protection hidden="1"/>
    </xf>
    <xf numFmtId="3" fontId="50" fillId="4" borderId="174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9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75" xfId="0" applyNumberFormat="1" applyFont="1" applyFill="1" applyBorder="1" applyAlignment="1" applyProtection="1">
      <alignment horizontal="center" vertical="center" wrapText="1"/>
      <protection locked="0"/>
    </xf>
    <xf numFmtId="3" fontId="50" fillId="4" borderId="176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3" xfId="0" applyNumberFormat="1" applyFont="1" applyBorder="1" applyAlignment="1" applyProtection="1">
      <alignment horizontal="center" vertical="center" wrapText="1"/>
      <protection hidden="1"/>
    </xf>
    <xf numFmtId="3" fontId="50" fillId="0" borderId="79" xfId="0" applyNumberFormat="1" applyFont="1" applyBorder="1" applyAlignment="1" applyProtection="1">
      <alignment horizontal="center" vertical="center" wrapText="1"/>
      <protection hidden="1"/>
    </xf>
    <xf numFmtId="0" fontId="59" fillId="0" borderId="213" xfId="0" applyFont="1" applyBorder="1" applyAlignment="1" applyProtection="1">
      <alignment horizontal="center" vertical="center" wrapText="1"/>
      <protection hidden="1"/>
    </xf>
    <xf numFmtId="0" fontId="59" fillId="0" borderId="214" xfId="0" applyFont="1" applyBorder="1" applyAlignment="1" applyProtection="1">
      <alignment horizontal="center" vertical="center" wrapText="1"/>
      <protection hidden="1"/>
    </xf>
    <xf numFmtId="0" fontId="39" fillId="0" borderId="209" xfId="0" applyFont="1" applyBorder="1" applyAlignment="1" applyProtection="1">
      <alignment horizontal="center" vertical="center" wrapText="1"/>
      <protection hidden="1"/>
    </xf>
    <xf numFmtId="0" fontId="39" fillId="0" borderId="210" xfId="0" applyFont="1" applyBorder="1" applyAlignment="1" applyProtection="1">
      <alignment horizontal="center" vertical="center" wrapText="1"/>
      <protection hidden="1"/>
    </xf>
    <xf numFmtId="0" fontId="39" fillId="0" borderId="211" xfId="0" applyFont="1" applyBorder="1" applyAlignment="1" applyProtection="1">
      <alignment horizontal="center" vertical="center" wrapText="1"/>
      <protection hidden="1"/>
    </xf>
    <xf numFmtId="0" fontId="39" fillId="0" borderId="212" xfId="0" applyFont="1" applyBorder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left" vertical="center" wrapText="1" indent="2"/>
      <protection hidden="1"/>
    </xf>
    <xf numFmtId="0" fontId="39" fillId="0" borderId="6" xfId="0" applyFont="1" applyBorder="1" applyAlignment="1" applyProtection="1">
      <alignment horizontal="center" vertical="center" wrapText="1"/>
      <protection hidden="1"/>
    </xf>
    <xf numFmtId="0" fontId="39" fillId="0" borderId="7" xfId="0" applyFont="1" applyBorder="1" applyAlignment="1" applyProtection="1">
      <alignment horizontal="center" vertical="center" wrapText="1"/>
      <protection hidden="1"/>
    </xf>
    <xf numFmtId="0" fontId="48" fillId="0" borderId="0" xfId="0" applyFont="1" applyAlignment="1">
      <alignment horizontal="center" vertical="center"/>
    </xf>
    <xf numFmtId="0" fontId="59" fillId="0" borderId="8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41" fillId="4" borderId="4" xfId="0" applyFont="1" applyFill="1" applyBorder="1" applyAlignment="1" applyProtection="1">
      <alignment horizontal="left" vertical="top" wrapText="1"/>
      <protection locked="0"/>
    </xf>
    <xf numFmtId="0" fontId="41" fillId="4" borderId="20" xfId="0" applyFont="1" applyFill="1" applyBorder="1" applyAlignment="1" applyProtection="1">
      <alignment horizontal="left" vertical="top" wrapText="1"/>
      <protection locked="0"/>
    </xf>
    <xf numFmtId="0" fontId="41" fillId="4" borderId="5" xfId="0" applyFont="1" applyFill="1" applyBorder="1" applyAlignment="1" applyProtection="1">
      <alignment horizontal="left" vertical="top" wrapText="1"/>
      <protection locked="0"/>
    </xf>
    <xf numFmtId="0" fontId="41" fillId="4" borderId="166" xfId="0" applyFont="1" applyFill="1" applyBorder="1" applyAlignment="1" applyProtection="1">
      <alignment horizontal="left" vertical="top" wrapText="1"/>
      <protection locked="0"/>
    </xf>
    <xf numFmtId="0" fontId="41" fillId="4" borderId="21" xfId="0" applyFont="1" applyFill="1" applyBorder="1" applyAlignment="1" applyProtection="1">
      <alignment horizontal="left" vertical="top" wrapText="1"/>
      <protection locked="0"/>
    </xf>
    <xf numFmtId="0" fontId="41" fillId="4" borderId="2" xfId="0" applyFont="1" applyFill="1" applyBorder="1" applyAlignment="1" applyProtection="1">
      <alignment horizontal="left" vertical="top" wrapText="1"/>
      <protection locked="0"/>
    </xf>
    <xf numFmtId="0" fontId="41" fillId="4" borderId="3" xfId="0" applyFont="1" applyFill="1" applyBorder="1" applyAlignment="1" applyProtection="1">
      <alignment horizontal="left" vertical="top" wrapText="1"/>
      <protection locked="0"/>
    </xf>
    <xf numFmtId="0" fontId="41" fillId="4" borderId="1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Alignment="1">
      <alignment horizontal="center" vertical="top" wrapText="1"/>
    </xf>
    <xf numFmtId="0" fontId="41" fillId="0" borderId="28" xfId="0" applyFont="1" applyBorder="1" applyAlignment="1">
      <alignment horizontal="left" vertical="center" wrapText="1"/>
    </xf>
    <xf numFmtId="0" fontId="41" fillId="0" borderId="36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6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67" xfId="0" applyFont="1" applyBorder="1" applyAlignment="1">
      <alignment horizontal="center" vertical="center" wrapText="1"/>
    </xf>
    <xf numFmtId="0" fontId="51" fillId="0" borderId="168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1" fillId="0" borderId="0" xfId="0" applyFont="1" applyAlignment="1" applyProtection="1">
      <alignment horizontal="left" wrapText="1" indent="1"/>
      <protection hidden="1"/>
    </xf>
    <xf numFmtId="0" fontId="51" fillId="0" borderId="17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92" xfId="0" applyFont="1" applyBorder="1" applyAlignment="1">
      <alignment horizontal="center" vertical="center" wrapText="1"/>
    </xf>
    <xf numFmtId="0" fontId="51" fillId="0" borderId="93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ítulo 4" xfId="43" xr:uid="{00000000-0005-0000-0000-000029000000}"/>
    <cellStyle name="Título 5" xfId="42" xr:uid="{00000000-0005-0000-0000-00002A000000}"/>
    <cellStyle name="Total" xfId="17" builtinId="25" customBuiltin="1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right/>
        <top/>
        <bottom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ill>
        <patternFill>
          <bgColor theme="8" tint="0.79998168889431442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  <border>
        <left style="dashed">
          <color rgb="FFFF0000"/>
        </left>
        <right style="dashed">
          <color rgb="FFFF0000"/>
        </right>
        <top style="dashed">
          <color rgb="FFFF0000"/>
        </top>
        <bottom style="dashed">
          <color rgb="FFFF0000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8" tint="0.79998168889431442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colors>
    <mruColors>
      <color rgb="FFFFFF99"/>
      <color rgb="FFFFFFCC"/>
      <color rgb="FF0060A8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3</xdr:row>
      <xdr:rowOff>0</xdr:rowOff>
    </xdr:from>
    <xdr:to>
      <xdr:col>13</xdr:col>
      <xdr:colOff>28575</xdr:colOff>
      <xdr:row>14</xdr:row>
      <xdr:rowOff>0</xdr:rowOff>
    </xdr:to>
    <xdr:sp macro="" textlink="">
      <xdr:nvSpPr>
        <xdr:cNvPr id="2" name="Cerrar llav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6810375" y="3962400"/>
          <a:ext cx="323850" cy="3333750"/>
        </a:xfrm>
        <a:prstGeom prst="rightBrace">
          <a:avLst/>
        </a:prstGeom>
        <a:ln w="15875">
          <a:solidFill>
            <a:sysClr val="windowText" lastClr="00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>
    <tabColor rgb="FFFFC000"/>
  </sheetPr>
  <dimension ref="A1:F492"/>
  <sheetViews>
    <sheetView workbookViewId="0">
      <selection sqref="A1:F492"/>
    </sheetView>
  </sheetViews>
  <sheetFormatPr baseColWidth="10" defaultColWidth="11.44140625" defaultRowHeight="13.8" x14ac:dyDescent="0.25"/>
  <cols>
    <col min="1" max="1" width="7.6640625" style="222" customWidth="1"/>
    <col min="2" max="2" width="38.6640625" style="222" customWidth="1"/>
    <col min="3" max="3" width="7.5546875" style="222" customWidth="1"/>
    <col min="4" max="4" width="7.5546875" style="1" customWidth="1"/>
    <col min="5" max="5" width="50" style="222" bestFit="1" customWidth="1"/>
    <col min="6" max="16384" width="11.44140625" style="222"/>
  </cols>
  <sheetData>
    <row r="1" spans="1:6" s="221" customFormat="1" ht="16.8" x14ac:dyDescent="0.4">
      <c r="A1" s="298" t="s">
        <v>78</v>
      </c>
      <c r="B1" s="299" t="s">
        <v>1058</v>
      </c>
      <c r="C1" s="299"/>
      <c r="D1" s="300"/>
      <c r="E1" s="299" t="s">
        <v>1058</v>
      </c>
      <c r="F1" s="298" t="s">
        <v>78</v>
      </c>
    </row>
    <row r="2" spans="1:6" ht="15" x14ac:dyDescent="0.35">
      <c r="A2" s="301" t="s">
        <v>79</v>
      </c>
      <c r="B2" s="301" t="s">
        <v>1059</v>
      </c>
      <c r="C2" s="301"/>
      <c r="D2" s="302"/>
      <c r="E2" s="301" t="s">
        <v>1059</v>
      </c>
      <c r="F2" s="301" t="s">
        <v>79</v>
      </c>
    </row>
    <row r="3" spans="1:6" ht="15" x14ac:dyDescent="0.35">
      <c r="A3" s="301" t="s">
        <v>200</v>
      </c>
      <c r="B3" s="301" t="s">
        <v>775</v>
      </c>
      <c r="C3" s="301"/>
      <c r="D3" s="302"/>
      <c r="E3" s="301" t="s">
        <v>1060</v>
      </c>
      <c r="F3" s="301" t="s">
        <v>80</v>
      </c>
    </row>
    <row r="4" spans="1:6" ht="15" x14ac:dyDescent="0.35">
      <c r="A4" s="301" t="s">
        <v>312</v>
      </c>
      <c r="B4" s="301" t="s">
        <v>848</v>
      </c>
      <c r="C4" s="301"/>
      <c r="D4" s="302"/>
      <c r="E4" s="301" t="s">
        <v>1061</v>
      </c>
      <c r="F4" s="301" t="s">
        <v>81</v>
      </c>
    </row>
    <row r="5" spans="1:6" ht="15" x14ac:dyDescent="0.35">
      <c r="A5" s="301" t="s">
        <v>363</v>
      </c>
      <c r="B5" s="301" t="s">
        <v>881</v>
      </c>
      <c r="C5" s="301"/>
      <c r="D5" s="302"/>
      <c r="E5" s="301" t="s">
        <v>1062</v>
      </c>
      <c r="F5" s="301" t="s">
        <v>82</v>
      </c>
    </row>
    <row r="6" spans="1:6" ht="15" x14ac:dyDescent="0.35">
      <c r="A6" s="301" t="s">
        <v>410</v>
      </c>
      <c r="B6" s="301" t="s">
        <v>904</v>
      </c>
      <c r="C6" s="301"/>
      <c r="D6" s="302"/>
      <c r="E6" s="301" t="s">
        <v>1063</v>
      </c>
      <c r="F6" s="301" t="s">
        <v>83</v>
      </c>
    </row>
    <row r="7" spans="1:6" ht="15" x14ac:dyDescent="0.35">
      <c r="A7" s="301" t="s">
        <v>469</v>
      </c>
      <c r="B7" s="301" t="s">
        <v>949</v>
      </c>
      <c r="C7" s="301"/>
      <c r="D7" s="302"/>
      <c r="E7" s="301" t="s">
        <v>1064</v>
      </c>
      <c r="F7" s="301" t="s">
        <v>84</v>
      </c>
    </row>
    <row r="8" spans="1:6" ht="15" x14ac:dyDescent="0.35">
      <c r="A8" s="301" t="s">
        <v>524</v>
      </c>
      <c r="B8" s="301" t="s">
        <v>1065</v>
      </c>
      <c r="C8" s="301"/>
      <c r="D8" s="302"/>
      <c r="E8" s="301" t="s">
        <v>1066</v>
      </c>
      <c r="F8" s="301" t="s">
        <v>85</v>
      </c>
    </row>
    <row r="9" spans="1:6" ht="15" x14ac:dyDescent="0.35">
      <c r="A9" s="301" t="s">
        <v>90</v>
      </c>
      <c r="B9" s="301" t="s">
        <v>1067</v>
      </c>
      <c r="C9" s="301"/>
      <c r="D9" s="302"/>
      <c r="E9" s="301" t="s">
        <v>1068</v>
      </c>
      <c r="F9" s="301" t="s">
        <v>86</v>
      </c>
    </row>
    <row r="10" spans="1:6" ht="15" x14ac:dyDescent="0.35">
      <c r="A10" s="301" t="s">
        <v>214</v>
      </c>
      <c r="B10" s="301" t="s">
        <v>1069</v>
      </c>
      <c r="C10" s="301"/>
      <c r="D10" s="302"/>
      <c r="E10" s="301" t="s">
        <v>1070</v>
      </c>
      <c r="F10" s="301" t="s">
        <v>87</v>
      </c>
    </row>
    <row r="11" spans="1:6" ht="15" x14ac:dyDescent="0.35">
      <c r="A11" s="301" t="s">
        <v>323</v>
      </c>
      <c r="B11" s="301" t="s">
        <v>1071</v>
      </c>
      <c r="C11" s="301"/>
      <c r="D11" s="302"/>
      <c r="E11" s="301" t="s">
        <v>1072</v>
      </c>
      <c r="F11" s="301" t="s">
        <v>88</v>
      </c>
    </row>
    <row r="12" spans="1:6" ht="15" x14ac:dyDescent="0.35">
      <c r="A12" s="301" t="s">
        <v>368</v>
      </c>
      <c r="B12" s="301" t="s">
        <v>886</v>
      </c>
      <c r="C12" s="301"/>
      <c r="D12" s="302"/>
      <c r="E12" s="301" t="s">
        <v>1073</v>
      </c>
      <c r="F12" s="301" t="s">
        <v>89</v>
      </c>
    </row>
    <row r="13" spans="1:6" ht="15" x14ac:dyDescent="0.35">
      <c r="A13" s="301" t="s">
        <v>415</v>
      </c>
      <c r="B13" s="301" t="s">
        <v>908</v>
      </c>
      <c r="C13" s="301"/>
      <c r="D13" s="303"/>
      <c r="E13" s="301" t="s">
        <v>1067</v>
      </c>
      <c r="F13" s="301" t="s">
        <v>90</v>
      </c>
    </row>
    <row r="14" spans="1:6" ht="15" x14ac:dyDescent="0.35">
      <c r="A14" s="301" t="s">
        <v>483</v>
      </c>
      <c r="B14" s="301" t="s">
        <v>1074</v>
      </c>
      <c r="C14" s="301"/>
      <c r="D14" s="303"/>
      <c r="E14" s="301" t="s">
        <v>1075</v>
      </c>
      <c r="F14" s="301" t="s">
        <v>91</v>
      </c>
    </row>
    <row r="15" spans="1:6" ht="15" x14ac:dyDescent="0.35">
      <c r="A15" s="301" t="s">
        <v>528</v>
      </c>
      <c r="B15" s="301" t="s">
        <v>1076</v>
      </c>
      <c r="C15" s="301"/>
      <c r="D15" s="303"/>
      <c r="E15" s="301" t="s">
        <v>1077</v>
      </c>
      <c r="F15" s="301" t="s">
        <v>92</v>
      </c>
    </row>
    <row r="16" spans="1:6" ht="15" x14ac:dyDescent="0.35">
      <c r="A16" s="301" t="s">
        <v>93</v>
      </c>
      <c r="B16" s="301" t="s">
        <v>1078</v>
      </c>
      <c r="C16" s="301"/>
      <c r="D16" s="303"/>
      <c r="E16" s="301" t="s">
        <v>1078</v>
      </c>
      <c r="F16" s="301" t="s">
        <v>93</v>
      </c>
    </row>
    <row r="17" spans="1:6" ht="15" x14ac:dyDescent="0.35">
      <c r="A17" s="301" t="s">
        <v>227</v>
      </c>
      <c r="B17" s="301" t="s">
        <v>784</v>
      </c>
      <c r="C17" s="301"/>
      <c r="D17" s="303"/>
      <c r="E17" s="301" t="s">
        <v>1079</v>
      </c>
      <c r="F17" s="301" t="s">
        <v>94</v>
      </c>
    </row>
    <row r="18" spans="1:6" ht="15" x14ac:dyDescent="0.35">
      <c r="A18" s="301" t="s">
        <v>328</v>
      </c>
      <c r="B18" s="301" t="s">
        <v>1080</v>
      </c>
      <c r="C18" s="301"/>
      <c r="D18" s="303"/>
      <c r="E18" s="301" t="s">
        <v>1081</v>
      </c>
      <c r="F18" s="301" t="s">
        <v>95</v>
      </c>
    </row>
    <row r="19" spans="1:6" ht="15" x14ac:dyDescent="0.35">
      <c r="A19" s="301" t="s">
        <v>374</v>
      </c>
      <c r="B19" s="301" t="s">
        <v>890</v>
      </c>
      <c r="C19" s="301"/>
      <c r="D19" s="303"/>
      <c r="E19" s="301" t="s">
        <v>1082</v>
      </c>
      <c r="F19" s="301" t="s">
        <v>96</v>
      </c>
    </row>
    <row r="20" spans="1:6" ht="15" x14ac:dyDescent="0.35">
      <c r="A20" s="301" t="s">
        <v>422</v>
      </c>
      <c r="B20" s="301" t="s">
        <v>912</v>
      </c>
      <c r="C20" s="301"/>
      <c r="D20" s="303"/>
      <c r="E20" s="301" t="s">
        <v>1083</v>
      </c>
      <c r="F20" s="301" t="s">
        <v>97</v>
      </c>
    </row>
    <row r="21" spans="1:6" ht="15" x14ac:dyDescent="0.35">
      <c r="A21" s="301" t="s">
        <v>488</v>
      </c>
      <c r="B21" s="301" t="s">
        <v>967</v>
      </c>
      <c r="C21" s="301"/>
      <c r="D21" s="303"/>
      <c r="E21" s="301" t="s">
        <v>1084</v>
      </c>
      <c r="F21" s="301" t="s">
        <v>98</v>
      </c>
    </row>
    <row r="22" spans="1:6" ht="15" x14ac:dyDescent="0.35">
      <c r="A22" s="301" t="s">
        <v>535</v>
      </c>
      <c r="B22" s="301" t="s">
        <v>993</v>
      </c>
      <c r="C22" s="301"/>
      <c r="D22" s="303"/>
      <c r="E22" s="301" t="s">
        <v>1085</v>
      </c>
      <c r="F22" s="301" t="s">
        <v>99</v>
      </c>
    </row>
    <row r="23" spans="1:6" ht="15" x14ac:dyDescent="0.35">
      <c r="A23" s="301" t="s">
        <v>106</v>
      </c>
      <c r="B23" s="301" t="s">
        <v>1086</v>
      </c>
      <c r="C23" s="301"/>
      <c r="D23" s="302"/>
      <c r="E23" s="301" t="s">
        <v>1087</v>
      </c>
      <c r="F23" s="301" t="s">
        <v>100</v>
      </c>
    </row>
    <row r="24" spans="1:6" ht="15" x14ac:dyDescent="0.35">
      <c r="A24" s="301" t="s">
        <v>234</v>
      </c>
      <c r="B24" s="301" t="s">
        <v>790</v>
      </c>
      <c r="C24" s="301"/>
      <c r="D24" s="302"/>
      <c r="E24" s="301" t="s">
        <v>1088</v>
      </c>
      <c r="F24" s="301" t="s">
        <v>101</v>
      </c>
    </row>
    <row r="25" spans="1:6" ht="15" x14ac:dyDescent="0.35">
      <c r="A25" s="301" t="s">
        <v>336</v>
      </c>
      <c r="B25" s="301" t="s">
        <v>1089</v>
      </c>
      <c r="C25" s="301"/>
      <c r="D25" s="302"/>
      <c r="E25" s="301" t="s">
        <v>1090</v>
      </c>
      <c r="F25" s="301" t="s">
        <v>102</v>
      </c>
    </row>
    <row r="26" spans="1:6" ht="15" x14ac:dyDescent="0.35">
      <c r="A26" s="301" t="s">
        <v>382</v>
      </c>
      <c r="B26" s="301" t="s">
        <v>1091</v>
      </c>
      <c r="C26" s="301"/>
      <c r="D26" s="302"/>
      <c r="E26" s="301" t="s">
        <v>1092</v>
      </c>
      <c r="F26" s="301" t="s">
        <v>103</v>
      </c>
    </row>
    <row r="27" spans="1:6" ht="15" x14ac:dyDescent="0.35">
      <c r="A27" s="301" t="s">
        <v>431</v>
      </c>
      <c r="B27" s="301" t="s">
        <v>919</v>
      </c>
      <c r="C27" s="301"/>
      <c r="D27" s="302"/>
      <c r="E27" s="301" t="s">
        <v>1093</v>
      </c>
      <c r="F27" s="301" t="s">
        <v>104</v>
      </c>
    </row>
    <row r="28" spans="1:6" ht="15" x14ac:dyDescent="0.35">
      <c r="A28" s="301" t="s">
        <v>497</v>
      </c>
      <c r="B28" s="301" t="s">
        <v>974</v>
      </c>
      <c r="C28" s="301"/>
      <c r="D28" s="302"/>
      <c r="E28" s="301" t="s">
        <v>1094</v>
      </c>
      <c r="F28" s="301" t="s">
        <v>105</v>
      </c>
    </row>
    <row r="29" spans="1:6" ht="15" x14ac:dyDescent="0.35">
      <c r="A29" s="301" t="s">
        <v>541</v>
      </c>
      <c r="B29" s="301" t="s">
        <v>998</v>
      </c>
      <c r="C29" s="301"/>
      <c r="D29" s="302"/>
      <c r="E29" s="301" t="s">
        <v>1086</v>
      </c>
      <c r="F29" s="301" t="s">
        <v>106</v>
      </c>
    </row>
    <row r="30" spans="1:6" ht="15" x14ac:dyDescent="0.35">
      <c r="A30" s="301" t="s">
        <v>115</v>
      </c>
      <c r="B30" s="301" t="s">
        <v>1095</v>
      </c>
      <c r="C30" s="301"/>
      <c r="D30" s="302"/>
      <c r="E30" s="301" t="s">
        <v>1096</v>
      </c>
      <c r="F30" s="301" t="s">
        <v>107</v>
      </c>
    </row>
    <row r="31" spans="1:6" ht="15" x14ac:dyDescent="0.35">
      <c r="A31" s="301" t="s">
        <v>238</v>
      </c>
      <c r="B31" s="301" t="s">
        <v>793</v>
      </c>
      <c r="C31" s="301"/>
      <c r="D31" s="302"/>
      <c r="E31" s="301" t="s">
        <v>1097</v>
      </c>
      <c r="F31" s="301" t="s">
        <v>108</v>
      </c>
    </row>
    <row r="32" spans="1:6" ht="15" x14ac:dyDescent="0.35">
      <c r="A32" s="301" t="s">
        <v>339</v>
      </c>
      <c r="B32" s="301" t="s">
        <v>858</v>
      </c>
      <c r="C32" s="301"/>
      <c r="D32" s="302"/>
      <c r="E32" s="301" t="s">
        <v>1098</v>
      </c>
      <c r="F32" s="301" t="s">
        <v>109</v>
      </c>
    </row>
    <row r="33" spans="1:6" ht="15" x14ac:dyDescent="0.35">
      <c r="A33" s="301" t="s">
        <v>388</v>
      </c>
      <c r="B33" s="301" t="s">
        <v>896</v>
      </c>
      <c r="C33" s="301"/>
      <c r="D33" s="302"/>
      <c r="E33" s="301" t="s">
        <v>1099</v>
      </c>
      <c r="F33" s="301" t="s">
        <v>110</v>
      </c>
    </row>
    <row r="34" spans="1:6" ht="15" x14ac:dyDescent="0.35">
      <c r="A34" s="301" t="s">
        <v>435</v>
      </c>
      <c r="B34" s="301" t="s">
        <v>922</v>
      </c>
      <c r="C34" s="301"/>
      <c r="D34" s="302"/>
      <c r="E34" s="301" t="s">
        <v>1100</v>
      </c>
      <c r="F34" s="301" t="s">
        <v>111</v>
      </c>
    </row>
    <row r="35" spans="1:6" ht="15" x14ac:dyDescent="0.35">
      <c r="A35" s="301" t="s">
        <v>500</v>
      </c>
      <c r="B35" s="301" t="s">
        <v>1101</v>
      </c>
      <c r="C35" s="301"/>
      <c r="D35" s="302"/>
      <c r="E35" s="301" t="s">
        <v>1102</v>
      </c>
      <c r="F35" s="301" t="s">
        <v>112</v>
      </c>
    </row>
    <row r="36" spans="1:6" ht="15" x14ac:dyDescent="0.35">
      <c r="A36" s="301" t="s">
        <v>545</v>
      </c>
      <c r="B36" s="301" t="s">
        <v>1002</v>
      </c>
      <c r="C36" s="301"/>
      <c r="D36" s="303"/>
      <c r="E36" s="301" t="s">
        <v>1103</v>
      </c>
      <c r="F36" s="301" t="s">
        <v>113</v>
      </c>
    </row>
    <row r="37" spans="1:6" ht="15" x14ac:dyDescent="0.35">
      <c r="A37" s="301" t="s">
        <v>118</v>
      </c>
      <c r="B37" s="301" t="s">
        <v>1104</v>
      </c>
      <c r="C37" s="301"/>
      <c r="D37" s="303"/>
      <c r="E37" s="301" t="s">
        <v>1105</v>
      </c>
      <c r="F37" s="301" t="s">
        <v>114</v>
      </c>
    </row>
    <row r="38" spans="1:6" ht="15" x14ac:dyDescent="0.35">
      <c r="A38" s="301" t="s">
        <v>246</v>
      </c>
      <c r="B38" s="301" t="s">
        <v>798</v>
      </c>
      <c r="C38" s="301"/>
      <c r="D38" s="303"/>
      <c r="E38" s="301" t="s">
        <v>1095</v>
      </c>
      <c r="F38" s="301" t="s">
        <v>115</v>
      </c>
    </row>
    <row r="39" spans="1:6" ht="15" x14ac:dyDescent="0.35">
      <c r="A39" s="301" t="s">
        <v>351</v>
      </c>
      <c r="B39" s="301" t="s">
        <v>869</v>
      </c>
      <c r="C39" s="301"/>
      <c r="D39" s="303"/>
      <c r="E39" s="301" t="s">
        <v>1106</v>
      </c>
      <c r="F39" s="301" t="s">
        <v>116</v>
      </c>
    </row>
    <row r="40" spans="1:6" ht="15" x14ac:dyDescent="0.35">
      <c r="A40" s="301" t="s">
        <v>393</v>
      </c>
      <c r="B40" s="301" t="s">
        <v>899</v>
      </c>
      <c r="C40" s="301"/>
      <c r="D40" s="303"/>
      <c r="E40" s="301" t="s">
        <v>1107</v>
      </c>
      <c r="F40" s="301" t="s">
        <v>117</v>
      </c>
    </row>
    <row r="41" spans="1:6" ht="15" x14ac:dyDescent="0.35">
      <c r="A41" s="301" t="s">
        <v>439</v>
      </c>
      <c r="B41" s="301" t="s">
        <v>925</v>
      </c>
      <c r="C41" s="301"/>
      <c r="D41" s="303"/>
      <c r="E41" s="301" t="s">
        <v>1104</v>
      </c>
      <c r="F41" s="301" t="s">
        <v>118</v>
      </c>
    </row>
    <row r="42" spans="1:6" ht="15" x14ac:dyDescent="0.35">
      <c r="A42" s="301" t="s">
        <v>506</v>
      </c>
      <c r="B42" s="301" t="s">
        <v>979</v>
      </c>
      <c r="C42" s="301"/>
      <c r="D42" s="303"/>
      <c r="E42" s="301" t="s">
        <v>1108</v>
      </c>
      <c r="F42" s="301" t="s">
        <v>119</v>
      </c>
    </row>
    <row r="43" spans="1:6" ht="15" x14ac:dyDescent="0.35">
      <c r="A43" s="301" t="s">
        <v>548</v>
      </c>
      <c r="B43" s="301" t="s">
        <v>1109</v>
      </c>
      <c r="C43" s="301"/>
      <c r="D43" s="303"/>
      <c r="E43" s="301" t="s">
        <v>1110</v>
      </c>
      <c r="F43" s="301" t="s">
        <v>120</v>
      </c>
    </row>
    <row r="44" spans="1:6" ht="15" x14ac:dyDescent="0.35">
      <c r="A44" s="301" t="s">
        <v>125</v>
      </c>
      <c r="B44" s="301" t="s">
        <v>1111</v>
      </c>
      <c r="C44" s="301"/>
      <c r="D44" s="303"/>
      <c r="E44" s="301" t="s">
        <v>1112</v>
      </c>
      <c r="F44" s="301" t="s">
        <v>121</v>
      </c>
    </row>
    <row r="45" spans="1:6" ht="15" x14ac:dyDescent="0.35">
      <c r="A45" s="301" t="s">
        <v>254</v>
      </c>
      <c r="B45" s="301" t="s">
        <v>804</v>
      </c>
      <c r="C45" s="301"/>
      <c r="D45" s="303"/>
      <c r="E45" s="301" t="s">
        <v>1113</v>
      </c>
      <c r="F45" s="301" t="s">
        <v>122</v>
      </c>
    </row>
    <row r="46" spans="1:6" ht="15" x14ac:dyDescent="0.35">
      <c r="A46" s="301" t="s">
        <v>354</v>
      </c>
      <c r="B46" s="301" t="s">
        <v>872</v>
      </c>
      <c r="C46" s="301"/>
      <c r="D46" s="303"/>
      <c r="E46" s="301" t="s">
        <v>1114</v>
      </c>
      <c r="F46" s="301" t="s">
        <v>123</v>
      </c>
    </row>
    <row r="47" spans="1:6" ht="15" x14ac:dyDescent="0.35">
      <c r="A47" s="301" t="s">
        <v>397</v>
      </c>
      <c r="B47" s="301" t="s">
        <v>1115</v>
      </c>
      <c r="C47" s="301"/>
      <c r="D47" s="303"/>
      <c r="E47" s="301" t="s">
        <v>1116</v>
      </c>
      <c r="F47" s="301" t="s">
        <v>124</v>
      </c>
    </row>
    <row r="48" spans="1:6" ht="15" x14ac:dyDescent="0.35">
      <c r="A48" s="301" t="s">
        <v>444</v>
      </c>
      <c r="B48" s="301" t="s">
        <v>930</v>
      </c>
      <c r="C48" s="301"/>
      <c r="D48" s="302"/>
      <c r="E48" s="301" t="s">
        <v>1111</v>
      </c>
      <c r="F48" s="301" t="s">
        <v>125</v>
      </c>
    </row>
    <row r="49" spans="1:6" ht="15" x14ac:dyDescent="0.35">
      <c r="A49" s="301" t="s">
        <v>509</v>
      </c>
      <c r="B49" s="301" t="s">
        <v>982</v>
      </c>
      <c r="C49" s="301"/>
      <c r="D49" s="302"/>
      <c r="E49" s="301" t="s">
        <v>1117</v>
      </c>
      <c r="F49" s="301" t="s">
        <v>126</v>
      </c>
    </row>
    <row r="50" spans="1:6" ht="15" x14ac:dyDescent="0.35">
      <c r="A50" s="301" t="s">
        <v>131</v>
      </c>
      <c r="B50" s="301" t="s">
        <v>1118</v>
      </c>
      <c r="C50" s="301"/>
      <c r="D50" s="302"/>
      <c r="E50" s="301" t="s">
        <v>1119</v>
      </c>
      <c r="F50" s="301" t="s">
        <v>127</v>
      </c>
    </row>
    <row r="51" spans="1:6" ht="15" x14ac:dyDescent="0.35">
      <c r="A51" s="301" t="s">
        <v>261</v>
      </c>
      <c r="B51" s="301" t="s">
        <v>1120</v>
      </c>
      <c r="C51" s="301"/>
      <c r="D51" s="302"/>
      <c r="E51" s="301" t="s">
        <v>1121</v>
      </c>
      <c r="F51" s="301" t="s">
        <v>128</v>
      </c>
    </row>
    <row r="52" spans="1:6" ht="15" x14ac:dyDescent="0.35">
      <c r="A52" s="301" t="s">
        <v>359</v>
      </c>
      <c r="B52" s="301" t="s">
        <v>877</v>
      </c>
      <c r="C52" s="301"/>
      <c r="D52" s="302"/>
      <c r="E52" s="301" t="s">
        <v>1122</v>
      </c>
      <c r="F52" s="301" t="s">
        <v>129</v>
      </c>
    </row>
    <row r="53" spans="1:6" ht="15" x14ac:dyDescent="0.35">
      <c r="A53" s="301" t="s">
        <v>400</v>
      </c>
      <c r="B53" s="301" t="s">
        <v>1123</v>
      </c>
      <c r="C53" s="301"/>
      <c r="D53" s="302"/>
      <c r="E53" s="301" t="s">
        <v>1124</v>
      </c>
      <c r="F53" s="301" t="s">
        <v>130</v>
      </c>
    </row>
    <row r="54" spans="1:6" ht="15" x14ac:dyDescent="0.35">
      <c r="A54" s="301" t="s">
        <v>448</v>
      </c>
      <c r="B54" s="301" t="s">
        <v>1125</v>
      </c>
      <c r="C54" s="301"/>
      <c r="D54" s="302"/>
      <c r="E54" s="301" t="s">
        <v>1126</v>
      </c>
      <c r="F54" s="301" t="s">
        <v>558</v>
      </c>
    </row>
    <row r="55" spans="1:6" ht="15" x14ac:dyDescent="0.35">
      <c r="A55" s="301" t="s">
        <v>512</v>
      </c>
      <c r="B55" s="301" t="s">
        <v>983</v>
      </c>
      <c r="C55" s="301"/>
      <c r="D55" s="302"/>
      <c r="E55" s="301" t="s">
        <v>1118</v>
      </c>
      <c r="F55" s="301" t="s">
        <v>131</v>
      </c>
    </row>
    <row r="56" spans="1:6" ht="15" x14ac:dyDescent="0.35">
      <c r="A56" s="301" t="s">
        <v>138</v>
      </c>
      <c r="B56" s="301" t="s">
        <v>1127</v>
      </c>
      <c r="C56" s="301"/>
      <c r="D56" s="302"/>
      <c r="E56" s="301" t="s">
        <v>1128</v>
      </c>
      <c r="F56" s="301" t="s">
        <v>132</v>
      </c>
    </row>
    <row r="57" spans="1:6" ht="15" x14ac:dyDescent="0.35">
      <c r="A57" s="301" t="s">
        <v>266</v>
      </c>
      <c r="B57" s="301" t="s">
        <v>809</v>
      </c>
      <c r="C57" s="301"/>
      <c r="D57" s="302"/>
      <c r="E57" s="301" t="s">
        <v>1129</v>
      </c>
      <c r="F57" s="301" t="s">
        <v>133</v>
      </c>
    </row>
    <row r="58" spans="1:6" ht="15" x14ac:dyDescent="0.35">
      <c r="A58" s="301" t="s">
        <v>403</v>
      </c>
      <c r="B58" s="301" t="s">
        <v>903</v>
      </c>
      <c r="C58" s="301"/>
      <c r="D58" s="302"/>
      <c r="E58" s="301" t="s">
        <v>1130</v>
      </c>
      <c r="F58" s="301" t="s">
        <v>134</v>
      </c>
    </row>
    <row r="59" spans="1:6" ht="15" x14ac:dyDescent="0.35">
      <c r="A59" s="301" t="s">
        <v>455</v>
      </c>
      <c r="B59" s="301" t="s">
        <v>934</v>
      </c>
      <c r="C59" s="301"/>
      <c r="D59" s="302"/>
      <c r="E59" s="301" t="s">
        <v>1131</v>
      </c>
      <c r="F59" s="301" t="s">
        <v>135</v>
      </c>
    </row>
    <row r="60" spans="1:6" ht="15" x14ac:dyDescent="0.35">
      <c r="A60" s="301" t="s">
        <v>517</v>
      </c>
      <c r="B60" s="301" t="s">
        <v>988</v>
      </c>
      <c r="C60" s="301"/>
      <c r="D60" s="302"/>
      <c r="E60" s="301" t="s">
        <v>1132</v>
      </c>
      <c r="F60" s="301" t="s">
        <v>136</v>
      </c>
    </row>
    <row r="61" spans="1:6" ht="15" x14ac:dyDescent="0.35">
      <c r="A61" s="301" t="s">
        <v>144</v>
      </c>
      <c r="B61" s="301" t="s">
        <v>1133</v>
      </c>
      <c r="C61" s="301"/>
      <c r="D61" s="302"/>
      <c r="E61" s="301" t="s">
        <v>1134</v>
      </c>
      <c r="F61" s="301" t="s">
        <v>137</v>
      </c>
    </row>
    <row r="62" spans="1:6" ht="15" x14ac:dyDescent="0.35">
      <c r="A62" s="301" t="s">
        <v>271</v>
      </c>
      <c r="B62" s="301" t="s">
        <v>814</v>
      </c>
      <c r="C62" s="301"/>
      <c r="D62" s="303"/>
      <c r="E62" s="301" t="s">
        <v>1127</v>
      </c>
      <c r="F62" s="301" t="s">
        <v>138</v>
      </c>
    </row>
    <row r="63" spans="1:6" ht="15" x14ac:dyDescent="0.35">
      <c r="A63" s="301" t="s">
        <v>405</v>
      </c>
      <c r="B63" s="301" t="s">
        <v>1135</v>
      </c>
      <c r="C63" s="301"/>
      <c r="D63" s="303"/>
      <c r="E63" s="301" t="s">
        <v>1136</v>
      </c>
      <c r="F63" s="301" t="s">
        <v>139</v>
      </c>
    </row>
    <row r="64" spans="1:6" ht="15" x14ac:dyDescent="0.35">
      <c r="A64" s="301" t="s">
        <v>461</v>
      </c>
      <c r="B64" s="301" t="s">
        <v>940</v>
      </c>
      <c r="C64" s="301"/>
      <c r="D64" s="303"/>
      <c r="E64" s="301" t="s">
        <v>1137</v>
      </c>
      <c r="F64" s="301" t="s">
        <v>140</v>
      </c>
    </row>
    <row r="65" spans="1:6" ht="15" x14ac:dyDescent="0.35">
      <c r="A65" s="301" t="s">
        <v>518</v>
      </c>
      <c r="B65" s="301" t="s">
        <v>989</v>
      </c>
      <c r="C65" s="301"/>
      <c r="D65" s="303"/>
      <c r="E65" s="301" t="s">
        <v>1138</v>
      </c>
      <c r="F65" s="301" t="s">
        <v>141</v>
      </c>
    </row>
    <row r="66" spans="1:6" ht="15" x14ac:dyDescent="0.35">
      <c r="A66" s="301" t="s">
        <v>149</v>
      </c>
      <c r="B66" s="301" t="s">
        <v>1139</v>
      </c>
      <c r="C66" s="301"/>
      <c r="D66" s="303"/>
      <c r="E66" s="301" t="s">
        <v>1140</v>
      </c>
      <c r="F66" s="301" t="s">
        <v>142</v>
      </c>
    </row>
    <row r="67" spans="1:6" ht="15" x14ac:dyDescent="0.35">
      <c r="A67" s="301" t="s">
        <v>284</v>
      </c>
      <c r="B67" s="301" t="s">
        <v>827</v>
      </c>
      <c r="C67" s="301"/>
      <c r="D67" s="302"/>
      <c r="E67" s="301" t="s">
        <v>1141</v>
      </c>
      <c r="F67" s="301" t="s">
        <v>143</v>
      </c>
    </row>
    <row r="68" spans="1:6" ht="15" x14ac:dyDescent="0.35">
      <c r="A68" s="301" t="s">
        <v>465</v>
      </c>
      <c r="B68" s="301" t="s">
        <v>944</v>
      </c>
      <c r="C68" s="301"/>
      <c r="D68" s="302"/>
      <c r="E68" s="301" t="s">
        <v>1133</v>
      </c>
      <c r="F68" s="301" t="s">
        <v>144</v>
      </c>
    </row>
    <row r="69" spans="1:6" ht="15" x14ac:dyDescent="0.35">
      <c r="A69" s="301" t="s">
        <v>522</v>
      </c>
      <c r="B69" s="301" t="s">
        <v>1142</v>
      </c>
      <c r="C69" s="301"/>
      <c r="D69" s="302"/>
      <c r="E69" s="301" t="s">
        <v>1143</v>
      </c>
      <c r="F69" s="301" t="s">
        <v>145</v>
      </c>
    </row>
    <row r="70" spans="1:6" ht="15" x14ac:dyDescent="0.35">
      <c r="A70" s="301" t="s">
        <v>154</v>
      </c>
      <c r="B70" s="301" t="s">
        <v>1144</v>
      </c>
      <c r="C70" s="301"/>
      <c r="D70" s="302"/>
      <c r="E70" s="301" t="s">
        <v>1145</v>
      </c>
      <c r="F70" s="301" t="s">
        <v>146</v>
      </c>
    </row>
    <row r="71" spans="1:6" ht="15" x14ac:dyDescent="0.35">
      <c r="A71" s="301" t="s">
        <v>291</v>
      </c>
      <c r="B71" s="301" t="s">
        <v>1146</v>
      </c>
      <c r="C71" s="301"/>
      <c r="D71" s="302"/>
      <c r="E71" s="301" t="s">
        <v>1147</v>
      </c>
      <c r="F71" s="301" t="s">
        <v>147</v>
      </c>
    </row>
    <row r="72" spans="1:6" ht="15" x14ac:dyDescent="0.35">
      <c r="A72" s="304" t="s">
        <v>1378</v>
      </c>
      <c r="B72" s="301" t="s">
        <v>1379</v>
      </c>
      <c r="C72" s="301"/>
      <c r="D72" s="302"/>
      <c r="E72" s="301" t="s">
        <v>1148</v>
      </c>
      <c r="F72" s="301" t="s">
        <v>148</v>
      </c>
    </row>
    <row r="73" spans="1:6" ht="15" x14ac:dyDescent="0.35">
      <c r="A73" s="301" t="s">
        <v>80</v>
      </c>
      <c r="B73" s="301" t="s">
        <v>1060</v>
      </c>
      <c r="C73" s="301"/>
      <c r="D73" s="302"/>
      <c r="E73" s="301" t="s">
        <v>1139</v>
      </c>
      <c r="F73" s="301" t="s">
        <v>149</v>
      </c>
    </row>
    <row r="74" spans="1:6" ht="15" x14ac:dyDescent="0.35">
      <c r="A74" s="301" t="s">
        <v>201</v>
      </c>
      <c r="B74" s="301" t="s">
        <v>1149</v>
      </c>
      <c r="C74" s="301"/>
      <c r="D74" s="303"/>
      <c r="E74" s="301" t="s">
        <v>1150</v>
      </c>
      <c r="F74" s="301" t="s">
        <v>150</v>
      </c>
    </row>
    <row r="75" spans="1:6" ht="15" x14ac:dyDescent="0.35">
      <c r="A75" s="301" t="s">
        <v>313</v>
      </c>
      <c r="B75" s="301" t="s">
        <v>849</v>
      </c>
      <c r="C75" s="301"/>
      <c r="D75" s="303"/>
      <c r="E75" s="301" t="s">
        <v>1151</v>
      </c>
      <c r="F75" s="301" t="s">
        <v>151</v>
      </c>
    </row>
    <row r="76" spans="1:6" ht="15" x14ac:dyDescent="0.35">
      <c r="A76" s="301" t="s">
        <v>364</v>
      </c>
      <c r="B76" s="301" t="s">
        <v>882</v>
      </c>
      <c r="C76" s="301"/>
      <c r="D76" s="303"/>
      <c r="E76" s="301" t="s">
        <v>1152</v>
      </c>
      <c r="F76" s="301" t="s">
        <v>152</v>
      </c>
    </row>
    <row r="77" spans="1:6" ht="15" x14ac:dyDescent="0.35">
      <c r="A77" s="301" t="s">
        <v>411</v>
      </c>
      <c r="B77" s="301" t="s">
        <v>905</v>
      </c>
      <c r="C77" s="301"/>
      <c r="D77" s="303"/>
      <c r="E77" s="301" t="s">
        <v>1153</v>
      </c>
      <c r="F77" s="301" t="s">
        <v>153</v>
      </c>
    </row>
    <row r="78" spans="1:6" ht="15" x14ac:dyDescent="0.35">
      <c r="A78" s="301" t="s">
        <v>470</v>
      </c>
      <c r="B78" s="301" t="s">
        <v>950</v>
      </c>
      <c r="C78" s="301"/>
      <c r="D78" s="303"/>
      <c r="E78" s="301" t="s">
        <v>1144</v>
      </c>
      <c r="F78" s="301" t="s">
        <v>154</v>
      </c>
    </row>
    <row r="79" spans="1:6" ht="15" x14ac:dyDescent="0.35">
      <c r="A79" s="301" t="s">
        <v>525</v>
      </c>
      <c r="B79" s="301" t="s">
        <v>1154</v>
      </c>
      <c r="C79" s="301"/>
      <c r="D79" s="303"/>
      <c r="E79" s="301" t="s">
        <v>1155</v>
      </c>
      <c r="F79" s="301" t="s">
        <v>155</v>
      </c>
    </row>
    <row r="80" spans="1:6" ht="15" x14ac:dyDescent="0.35">
      <c r="A80" s="301" t="s">
        <v>91</v>
      </c>
      <c r="B80" s="301" t="s">
        <v>1075</v>
      </c>
      <c r="C80" s="301"/>
      <c r="D80" s="303"/>
      <c r="E80" s="301" t="s">
        <v>1157</v>
      </c>
      <c r="F80" s="301" t="s">
        <v>156</v>
      </c>
    </row>
    <row r="81" spans="1:6" ht="15" x14ac:dyDescent="0.35">
      <c r="A81" s="301" t="s">
        <v>215</v>
      </c>
      <c r="B81" s="301" t="s">
        <v>1156</v>
      </c>
      <c r="C81" s="301"/>
      <c r="D81" s="303"/>
      <c r="E81" s="301" t="s">
        <v>1159</v>
      </c>
      <c r="F81" s="301" t="s">
        <v>157</v>
      </c>
    </row>
    <row r="82" spans="1:6" ht="15" x14ac:dyDescent="0.35">
      <c r="A82" s="301" t="s">
        <v>324</v>
      </c>
      <c r="B82" s="301" t="s">
        <v>1158</v>
      </c>
      <c r="C82" s="301"/>
      <c r="D82" s="303"/>
      <c r="E82" s="301" t="s">
        <v>1160</v>
      </c>
      <c r="F82" s="301" t="s">
        <v>158</v>
      </c>
    </row>
    <row r="83" spans="1:6" ht="15" x14ac:dyDescent="0.35">
      <c r="A83" s="301" t="s">
        <v>369</v>
      </c>
      <c r="B83" s="301" t="s">
        <v>887</v>
      </c>
      <c r="C83" s="301"/>
      <c r="D83" s="302"/>
      <c r="E83" s="301" t="s">
        <v>1162</v>
      </c>
      <c r="F83" s="301" t="s">
        <v>159</v>
      </c>
    </row>
    <row r="84" spans="1:6" ht="15" x14ac:dyDescent="0.35">
      <c r="A84" s="301" t="s">
        <v>416</v>
      </c>
      <c r="B84" s="301" t="s">
        <v>1161</v>
      </c>
      <c r="C84" s="301"/>
      <c r="D84" s="302"/>
      <c r="E84" s="301" t="s">
        <v>1163</v>
      </c>
      <c r="F84" s="301" t="s">
        <v>160</v>
      </c>
    </row>
    <row r="85" spans="1:6" ht="15" x14ac:dyDescent="0.35">
      <c r="A85" s="301" t="s">
        <v>484</v>
      </c>
      <c r="B85" s="301" t="s">
        <v>963</v>
      </c>
      <c r="C85" s="301"/>
      <c r="D85" s="302"/>
      <c r="E85" s="301" t="s">
        <v>1165</v>
      </c>
      <c r="F85" s="301" t="s">
        <v>161</v>
      </c>
    </row>
    <row r="86" spans="1:6" ht="15" x14ac:dyDescent="0.35">
      <c r="A86" s="301" t="s">
        <v>529</v>
      </c>
      <c r="B86" s="301" t="s">
        <v>1164</v>
      </c>
      <c r="C86" s="301"/>
      <c r="D86" s="302"/>
      <c r="E86" s="301" t="s">
        <v>1166</v>
      </c>
      <c r="F86" s="301" t="s">
        <v>162</v>
      </c>
    </row>
    <row r="87" spans="1:6" ht="15" x14ac:dyDescent="0.35">
      <c r="A87" s="301" t="s">
        <v>94</v>
      </c>
      <c r="B87" s="301" t="s">
        <v>1079</v>
      </c>
      <c r="C87" s="301"/>
      <c r="D87" s="302"/>
      <c r="E87" s="301" t="s">
        <v>1167</v>
      </c>
      <c r="F87" s="301" t="s">
        <v>163</v>
      </c>
    </row>
    <row r="88" spans="1:6" ht="15" x14ac:dyDescent="0.35">
      <c r="A88" s="301" t="s">
        <v>228</v>
      </c>
      <c r="B88" s="301" t="s">
        <v>785</v>
      </c>
      <c r="C88" s="301"/>
      <c r="D88" s="302"/>
      <c r="E88" s="301" t="s">
        <v>1169</v>
      </c>
      <c r="F88" s="301" t="s">
        <v>164</v>
      </c>
    </row>
    <row r="89" spans="1:6" ht="15" x14ac:dyDescent="0.35">
      <c r="A89" s="301" t="s">
        <v>329</v>
      </c>
      <c r="B89" s="301" t="s">
        <v>1168</v>
      </c>
      <c r="C89" s="301"/>
      <c r="D89" s="302"/>
      <c r="E89" s="301" t="s">
        <v>1170</v>
      </c>
      <c r="F89" s="301" t="s">
        <v>165</v>
      </c>
    </row>
    <row r="90" spans="1:6" ht="15" x14ac:dyDescent="0.35">
      <c r="A90" s="301" t="s">
        <v>375</v>
      </c>
      <c r="B90" s="301" t="s">
        <v>891</v>
      </c>
      <c r="C90" s="301"/>
      <c r="D90" s="302"/>
      <c r="E90" s="301" t="s">
        <v>1172</v>
      </c>
      <c r="F90" s="301" t="s">
        <v>166</v>
      </c>
    </row>
    <row r="91" spans="1:6" ht="15" x14ac:dyDescent="0.35">
      <c r="A91" s="301" t="s">
        <v>423</v>
      </c>
      <c r="B91" s="301" t="s">
        <v>1171</v>
      </c>
      <c r="C91" s="301"/>
      <c r="D91" s="302"/>
      <c r="E91" s="301" t="s">
        <v>1174</v>
      </c>
      <c r="F91" s="301" t="s">
        <v>167</v>
      </c>
    </row>
    <row r="92" spans="1:6" ht="15" x14ac:dyDescent="0.35">
      <c r="A92" s="301" t="s">
        <v>489</v>
      </c>
      <c r="B92" s="301" t="s">
        <v>1173</v>
      </c>
      <c r="C92" s="301"/>
      <c r="D92" s="302"/>
      <c r="E92" s="301" t="s">
        <v>1175</v>
      </c>
      <c r="F92" s="301" t="s">
        <v>168</v>
      </c>
    </row>
    <row r="93" spans="1:6" ht="15" x14ac:dyDescent="0.35">
      <c r="A93" s="301" t="s">
        <v>536</v>
      </c>
      <c r="B93" s="301" t="s">
        <v>994</v>
      </c>
      <c r="C93" s="301"/>
      <c r="D93" s="302"/>
      <c r="E93" s="301" t="s">
        <v>1176</v>
      </c>
      <c r="F93" s="301" t="s">
        <v>169</v>
      </c>
    </row>
    <row r="94" spans="1:6" ht="15" x14ac:dyDescent="0.35">
      <c r="A94" s="301" t="s">
        <v>107</v>
      </c>
      <c r="B94" s="301" t="s">
        <v>1096</v>
      </c>
      <c r="C94" s="301"/>
      <c r="D94" s="302"/>
      <c r="E94" s="301" t="s">
        <v>1177</v>
      </c>
      <c r="F94" s="301" t="s">
        <v>170</v>
      </c>
    </row>
    <row r="95" spans="1:6" ht="15" x14ac:dyDescent="0.35">
      <c r="A95" s="301" t="s">
        <v>235</v>
      </c>
      <c r="B95" s="301" t="s">
        <v>791</v>
      </c>
      <c r="C95" s="301"/>
      <c r="D95" s="302"/>
      <c r="E95" s="301" t="s">
        <v>1179</v>
      </c>
      <c r="F95" s="301" t="s">
        <v>171</v>
      </c>
    </row>
    <row r="96" spans="1:6" ht="15" x14ac:dyDescent="0.35">
      <c r="A96" s="301" t="s">
        <v>337</v>
      </c>
      <c r="B96" s="301" t="s">
        <v>1178</v>
      </c>
      <c r="C96" s="301"/>
      <c r="D96" s="302"/>
      <c r="E96" s="301" t="s">
        <v>1181</v>
      </c>
      <c r="F96" s="301" t="s">
        <v>172</v>
      </c>
    </row>
    <row r="97" spans="1:6" ht="15" x14ac:dyDescent="0.35">
      <c r="A97" s="301" t="s">
        <v>383</v>
      </c>
      <c r="B97" s="301" t="s">
        <v>1180</v>
      </c>
      <c r="C97" s="301"/>
      <c r="D97" s="302"/>
      <c r="E97" s="301" t="s">
        <v>1182</v>
      </c>
      <c r="F97" s="301" t="s">
        <v>173</v>
      </c>
    </row>
    <row r="98" spans="1:6" ht="15" x14ac:dyDescent="0.35">
      <c r="A98" s="301" t="s">
        <v>432</v>
      </c>
      <c r="B98" s="301" t="s">
        <v>920</v>
      </c>
      <c r="C98" s="301"/>
      <c r="D98" s="302"/>
      <c r="E98" s="301" t="s">
        <v>1184</v>
      </c>
      <c r="F98" s="301" t="s">
        <v>174</v>
      </c>
    </row>
    <row r="99" spans="1:6" ht="15" x14ac:dyDescent="0.35">
      <c r="A99" s="301" t="s">
        <v>498</v>
      </c>
      <c r="B99" s="301" t="s">
        <v>1183</v>
      </c>
      <c r="C99" s="301"/>
      <c r="D99" s="302"/>
      <c r="E99" s="301" t="s">
        <v>1185</v>
      </c>
      <c r="F99" s="301" t="s">
        <v>175</v>
      </c>
    </row>
    <row r="100" spans="1:6" ht="15" x14ac:dyDescent="0.35">
      <c r="A100" s="301" t="s">
        <v>542</v>
      </c>
      <c r="B100" s="301" t="s">
        <v>999</v>
      </c>
      <c r="C100" s="301"/>
      <c r="D100" s="302"/>
      <c r="E100" s="301" t="s">
        <v>1186</v>
      </c>
      <c r="F100" s="301" t="s">
        <v>176</v>
      </c>
    </row>
    <row r="101" spans="1:6" ht="15" x14ac:dyDescent="0.35">
      <c r="A101" s="301" t="s">
        <v>116</v>
      </c>
      <c r="B101" s="301" t="s">
        <v>1106</v>
      </c>
      <c r="C101" s="301"/>
      <c r="D101" s="302"/>
      <c r="E101" s="301" t="s">
        <v>1188</v>
      </c>
      <c r="F101" s="301" t="s">
        <v>177</v>
      </c>
    </row>
    <row r="102" spans="1:6" ht="15" x14ac:dyDescent="0.35">
      <c r="A102" s="301" t="s">
        <v>239</v>
      </c>
      <c r="B102" s="301" t="s">
        <v>1187</v>
      </c>
      <c r="C102" s="301"/>
      <c r="D102" s="302"/>
      <c r="E102" s="301" t="s">
        <v>1189</v>
      </c>
      <c r="F102" s="301" t="s">
        <v>178</v>
      </c>
    </row>
    <row r="103" spans="1:6" ht="15" x14ac:dyDescent="0.35">
      <c r="A103" s="301" t="s">
        <v>340</v>
      </c>
      <c r="B103" s="301" t="s">
        <v>859</v>
      </c>
      <c r="C103" s="301"/>
      <c r="D103" s="302"/>
      <c r="E103" s="301" t="s">
        <v>1190</v>
      </c>
      <c r="F103" s="301" t="s">
        <v>179</v>
      </c>
    </row>
    <row r="104" spans="1:6" ht="15" x14ac:dyDescent="0.35">
      <c r="A104" s="301" t="s">
        <v>389</v>
      </c>
      <c r="B104" s="301" t="s">
        <v>897</v>
      </c>
      <c r="C104" s="301"/>
      <c r="D104" s="302"/>
      <c r="E104" s="301" t="s">
        <v>1191</v>
      </c>
      <c r="F104" s="301" t="s">
        <v>180</v>
      </c>
    </row>
    <row r="105" spans="1:6" ht="15" x14ac:dyDescent="0.35">
      <c r="A105" s="301" t="s">
        <v>436</v>
      </c>
      <c r="B105" s="301" t="s">
        <v>923</v>
      </c>
      <c r="C105" s="301"/>
      <c r="D105" s="302"/>
      <c r="E105" s="301" t="s">
        <v>1192</v>
      </c>
      <c r="F105" s="301" t="s">
        <v>181</v>
      </c>
    </row>
    <row r="106" spans="1:6" ht="15" x14ac:dyDescent="0.35">
      <c r="A106" s="301" t="s">
        <v>501</v>
      </c>
      <c r="B106" s="301" t="s">
        <v>976</v>
      </c>
      <c r="C106" s="301"/>
      <c r="D106" s="302"/>
      <c r="E106" s="301" t="s">
        <v>1194</v>
      </c>
      <c r="F106" s="301" t="s">
        <v>182</v>
      </c>
    </row>
    <row r="107" spans="1:6" ht="15" x14ac:dyDescent="0.35">
      <c r="A107" s="301" t="s">
        <v>546</v>
      </c>
      <c r="B107" s="301" t="s">
        <v>1193</v>
      </c>
      <c r="C107" s="301"/>
      <c r="D107" s="302"/>
      <c r="E107" s="301" t="s">
        <v>1195</v>
      </c>
      <c r="F107" s="301" t="s">
        <v>183</v>
      </c>
    </row>
    <row r="108" spans="1:6" ht="15" x14ac:dyDescent="0.35">
      <c r="A108" s="301" t="s">
        <v>119</v>
      </c>
      <c r="B108" s="301" t="s">
        <v>1108</v>
      </c>
      <c r="C108" s="301"/>
      <c r="D108" s="302"/>
      <c r="E108" s="301" t="s">
        <v>1196</v>
      </c>
      <c r="F108" s="301" t="s">
        <v>184</v>
      </c>
    </row>
    <row r="109" spans="1:6" ht="15" x14ac:dyDescent="0.35">
      <c r="A109" s="301" t="s">
        <v>247</v>
      </c>
      <c r="B109" s="301" t="s">
        <v>799</v>
      </c>
      <c r="C109" s="301"/>
      <c r="D109" s="302"/>
      <c r="E109" s="301" t="s">
        <v>1197</v>
      </c>
      <c r="F109" s="301" t="s">
        <v>185</v>
      </c>
    </row>
    <row r="110" spans="1:6" ht="15" x14ac:dyDescent="0.35">
      <c r="A110" s="301" t="s">
        <v>352</v>
      </c>
      <c r="B110" s="301" t="s">
        <v>870</v>
      </c>
      <c r="C110" s="301"/>
      <c r="D110" s="302"/>
      <c r="E110" s="301" t="s">
        <v>1199</v>
      </c>
      <c r="F110" s="301" t="s">
        <v>186</v>
      </c>
    </row>
    <row r="111" spans="1:6" ht="15" x14ac:dyDescent="0.35">
      <c r="A111" s="301" t="s">
        <v>394</v>
      </c>
      <c r="B111" s="301" t="s">
        <v>1198</v>
      </c>
      <c r="C111" s="301"/>
      <c r="D111" s="302"/>
      <c r="E111" s="301" t="s">
        <v>1200</v>
      </c>
      <c r="F111" s="301" t="s">
        <v>187</v>
      </c>
    </row>
    <row r="112" spans="1:6" ht="15" x14ac:dyDescent="0.35">
      <c r="A112" s="301" t="s">
        <v>440</v>
      </c>
      <c r="B112" s="301" t="s">
        <v>926</v>
      </c>
      <c r="C112" s="301"/>
      <c r="D112" s="302"/>
      <c r="E112" s="301" t="s">
        <v>1201</v>
      </c>
      <c r="F112" s="301" t="s">
        <v>188</v>
      </c>
    </row>
    <row r="113" spans="1:6" ht="15" x14ac:dyDescent="0.35">
      <c r="A113" s="301" t="s">
        <v>507</v>
      </c>
      <c r="B113" s="301" t="s">
        <v>980</v>
      </c>
      <c r="C113" s="301"/>
      <c r="D113" s="302"/>
      <c r="E113" s="301" t="s">
        <v>1203</v>
      </c>
      <c r="F113" s="301" t="s">
        <v>189</v>
      </c>
    </row>
    <row r="114" spans="1:6" ht="15" x14ac:dyDescent="0.35">
      <c r="A114" s="301" t="s">
        <v>549</v>
      </c>
      <c r="B114" s="301" t="s">
        <v>1202</v>
      </c>
      <c r="C114" s="301"/>
      <c r="D114" s="302"/>
      <c r="E114" s="301" t="s">
        <v>1204</v>
      </c>
      <c r="F114" s="301" t="s">
        <v>190</v>
      </c>
    </row>
    <row r="115" spans="1:6" ht="15" x14ac:dyDescent="0.35">
      <c r="A115" s="301" t="s">
        <v>126</v>
      </c>
      <c r="B115" s="301" t="s">
        <v>1117</v>
      </c>
      <c r="C115" s="301"/>
      <c r="D115" s="302"/>
      <c r="E115" s="301" t="s">
        <v>1205</v>
      </c>
      <c r="F115" s="301" t="s">
        <v>191</v>
      </c>
    </row>
    <row r="116" spans="1:6" ht="15" x14ac:dyDescent="0.35">
      <c r="A116" s="301" t="s">
        <v>255</v>
      </c>
      <c r="B116" s="301" t="s">
        <v>805</v>
      </c>
      <c r="C116" s="301"/>
      <c r="D116" s="302"/>
      <c r="E116" s="301" t="s">
        <v>1206</v>
      </c>
      <c r="F116" s="301" t="s">
        <v>192</v>
      </c>
    </row>
    <row r="117" spans="1:6" ht="15" x14ac:dyDescent="0.35">
      <c r="A117" s="301" t="s">
        <v>355</v>
      </c>
      <c r="B117" s="301" t="s">
        <v>873</v>
      </c>
      <c r="C117" s="301"/>
      <c r="D117" s="302"/>
      <c r="E117" s="301" t="s">
        <v>1208</v>
      </c>
      <c r="F117" s="301" t="s">
        <v>193</v>
      </c>
    </row>
    <row r="118" spans="1:6" ht="15" x14ac:dyDescent="0.35">
      <c r="A118" s="301" t="s">
        <v>398</v>
      </c>
      <c r="B118" s="301" t="s">
        <v>1207</v>
      </c>
      <c r="C118" s="301"/>
      <c r="D118" s="302"/>
      <c r="E118" s="301" t="s">
        <v>1209</v>
      </c>
      <c r="F118" s="301" t="s">
        <v>674</v>
      </c>
    </row>
    <row r="119" spans="1:6" ht="15" x14ac:dyDescent="0.35">
      <c r="A119" s="301" t="s">
        <v>445</v>
      </c>
      <c r="B119" s="301" t="s">
        <v>931</v>
      </c>
      <c r="C119" s="301"/>
      <c r="D119" s="302"/>
      <c r="E119" s="301" t="s">
        <v>1210</v>
      </c>
      <c r="F119" s="301" t="s">
        <v>194</v>
      </c>
    </row>
    <row r="120" spans="1:6" ht="15" x14ac:dyDescent="0.35">
      <c r="A120" s="301" t="s">
        <v>132</v>
      </c>
      <c r="B120" s="301" t="s">
        <v>1128</v>
      </c>
      <c r="C120" s="301"/>
      <c r="D120" s="302"/>
      <c r="E120" s="301" t="s">
        <v>1211</v>
      </c>
      <c r="F120" s="301" t="s">
        <v>195</v>
      </c>
    </row>
    <row r="121" spans="1:6" ht="15" x14ac:dyDescent="0.35">
      <c r="A121" s="301" t="s">
        <v>262</v>
      </c>
      <c r="B121" s="301" t="s">
        <v>1212</v>
      </c>
      <c r="C121" s="301"/>
      <c r="D121" s="302"/>
      <c r="E121" s="301" t="s">
        <v>1213</v>
      </c>
      <c r="F121" s="301" t="s">
        <v>196</v>
      </c>
    </row>
    <row r="122" spans="1:6" ht="15" x14ac:dyDescent="0.35">
      <c r="A122" s="301" t="s">
        <v>360</v>
      </c>
      <c r="B122" s="301" t="s">
        <v>878</v>
      </c>
      <c r="C122" s="301"/>
      <c r="D122" s="302"/>
      <c r="E122" s="301" t="s">
        <v>1214</v>
      </c>
      <c r="F122" s="301" t="s">
        <v>197</v>
      </c>
    </row>
    <row r="123" spans="1:6" ht="15" x14ac:dyDescent="0.35">
      <c r="A123" s="301" t="s">
        <v>401</v>
      </c>
      <c r="B123" s="301" t="s">
        <v>901</v>
      </c>
      <c r="C123" s="301"/>
      <c r="D123" s="302"/>
      <c r="E123" s="301" t="s">
        <v>1215</v>
      </c>
      <c r="F123" s="301" t="s">
        <v>198</v>
      </c>
    </row>
    <row r="124" spans="1:6" ht="15" x14ac:dyDescent="0.35">
      <c r="A124" s="301" t="s">
        <v>449</v>
      </c>
      <c r="B124" s="301" t="s">
        <v>1216</v>
      </c>
      <c r="C124" s="301"/>
      <c r="D124" s="302"/>
      <c r="E124" s="301" t="s">
        <v>1217</v>
      </c>
      <c r="F124" s="301" t="s">
        <v>199</v>
      </c>
    </row>
    <row r="125" spans="1:6" ht="15" x14ac:dyDescent="0.35">
      <c r="A125" s="301" t="s">
        <v>513</v>
      </c>
      <c r="B125" s="301" t="s">
        <v>984</v>
      </c>
      <c r="C125" s="301"/>
      <c r="D125" s="302"/>
      <c r="E125" s="301" t="s">
        <v>775</v>
      </c>
      <c r="F125" s="301" t="s">
        <v>200</v>
      </c>
    </row>
    <row r="126" spans="1:6" ht="15" x14ac:dyDescent="0.35">
      <c r="A126" s="301" t="s">
        <v>139</v>
      </c>
      <c r="B126" s="301" t="s">
        <v>1136</v>
      </c>
      <c r="C126" s="301"/>
      <c r="D126" s="302"/>
      <c r="E126" s="301" t="s">
        <v>1149</v>
      </c>
      <c r="F126" s="301" t="s">
        <v>201</v>
      </c>
    </row>
    <row r="127" spans="1:6" ht="15" x14ac:dyDescent="0.35">
      <c r="A127" s="301" t="s">
        <v>267</v>
      </c>
      <c r="B127" s="301" t="s">
        <v>810</v>
      </c>
      <c r="C127" s="301"/>
      <c r="D127" s="302"/>
      <c r="E127" s="301" t="s">
        <v>776</v>
      </c>
      <c r="F127" s="301" t="s">
        <v>202</v>
      </c>
    </row>
    <row r="128" spans="1:6" ht="15" x14ac:dyDescent="0.35">
      <c r="A128" s="301" t="s">
        <v>404</v>
      </c>
      <c r="B128" s="301" t="s">
        <v>1218</v>
      </c>
      <c r="C128" s="301"/>
      <c r="D128" s="302"/>
      <c r="E128" s="301" t="s">
        <v>777</v>
      </c>
      <c r="F128" s="301" t="s">
        <v>203</v>
      </c>
    </row>
    <row r="129" spans="1:6" ht="15" x14ac:dyDescent="0.35">
      <c r="A129" s="301" t="s">
        <v>456</v>
      </c>
      <c r="B129" s="301" t="s">
        <v>935</v>
      </c>
      <c r="C129" s="301"/>
      <c r="D129" s="302"/>
      <c r="E129" s="301" t="s">
        <v>1219</v>
      </c>
      <c r="F129" s="301" t="s">
        <v>204</v>
      </c>
    </row>
    <row r="130" spans="1:6" ht="15" x14ac:dyDescent="0.35">
      <c r="A130" s="301" t="s">
        <v>145</v>
      </c>
      <c r="B130" s="301" t="s">
        <v>1143</v>
      </c>
      <c r="C130" s="301"/>
      <c r="D130" s="302"/>
      <c r="E130" s="301" t="s">
        <v>778</v>
      </c>
      <c r="F130" s="301" t="s">
        <v>205</v>
      </c>
    </row>
    <row r="131" spans="1:6" ht="15" x14ac:dyDescent="0.35">
      <c r="A131" s="301" t="s">
        <v>272</v>
      </c>
      <c r="B131" s="301" t="s">
        <v>815</v>
      </c>
      <c r="C131" s="301"/>
      <c r="D131" s="302"/>
      <c r="E131" s="301" t="s">
        <v>779</v>
      </c>
      <c r="F131" s="301" t="s">
        <v>206</v>
      </c>
    </row>
    <row r="132" spans="1:6" ht="15" x14ac:dyDescent="0.35">
      <c r="A132" s="301" t="s">
        <v>406</v>
      </c>
      <c r="B132" s="301" t="s">
        <v>1220</v>
      </c>
      <c r="C132" s="301"/>
      <c r="D132" s="302"/>
      <c r="E132" s="301" t="s">
        <v>780</v>
      </c>
      <c r="F132" s="301" t="s">
        <v>207</v>
      </c>
    </row>
    <row r="133" spans="1:6" ht="15" x14ac:dyDescent="0.35">
      <c r="A133" s="301" t="s">
        <v>462</v>
      </c>
      <c r="B133" s="301" t="s">
        <v>941</v>
      </c>
      <c r="C133" s="301"/>
      <c r="D133" s="302"/>
      <c r="E133" s="301" t="s">
        <v>1221</v>
      </c>
      <c r="F133" s="301" t="s">
        <v>208</v>
      </c>
    </row>
    <row r="134" spans="1:6" ht="15" x14ac:dyDescent="0.35">
      <c r="A134" s="301" t="s">
        <v>519</v>
      </c>
      <c r="B134" s="301" t="s">
        <v>990</v>
      </c>
      <c r="C134" s="301"/>
      <c r="D134" s="302"/>
      <c r="E134" s="301" t="s">
        <v>781</v>
      </c>
      <c r="F134" s="301" t="s">
        <v>209</v>
      </c>
    </row>
    <row r="135" spans="1:6" ht="15" x14ac:dyDescent="0.35">
      <c r="A135" s="301" t="s">
        <v>150</v>
      </c>
      <c r="B135" s="301" t="s">
        <v>1150</v>
      </c>
      <c r="C135" s="301"/>
      <c r="D135" s="302"/>
      <c r="E135" s="301" t="s">
        <v>1222</v>
      </c>
      <c r="F135" s="301" t="s">
        <v>210</v>
      </c>
    </row>
    <row r="136" spans="1:6" ht="15" x14ac:dyDescent="0.35">
      <c r="A136" s="301" t="s">
        <v>285</v>
      </c>
      <c r="B136" s="301" t="s">
        <v>828</v>
      </c>
      <c r="C136" s="301"/>
      <c r="D136" s="302"/>
      <c r="E136" s="301" t="s">
        <v>782</v>
      </c>
      <c r="F136" s="301" t="s">
        <v>211</v>
      </c>
    </row>
    <row r="137" spans="1:6" ht="15" x14ac:dyDescent="0.35">
      <c r="A137" s="301" t="s">
        <v>466</v>
      </c>
      <c r="B137" s="301" t="s">
        <v>945</v>
      </c>
      <c r="C137" s="301"/>
      <c r="D137" s="302"/>
      <c r="E137" s="301" t="s">
        <v>783</v>
      </c>
      <c r="F137" s="301" t="s">
        <v>212</v>
      </c>
    </row>
    <row r="138" spans="1:6" ht="15" x14ac:dyDescent="0.35">
      <c r="A138" s="301" t="s">
        <v>523</v>
      </c>
      <c r="B138" s="301" t="s">
        <v>1223</v>
      </c>
      <c r="C138" s="301"/>
      <c r="D138" s="302"/>
      <c r="E138" s="301" t="s">
        <v>1224</v>
      </c>
      <c r="F138" s="301" t="s">
        <v>213</v>
      </c>
    </row>
    <row r="139" spans="1:6" ht="15" x14ac:dyDescent="0.35">
      <c r="A139" s="301" t="s">
        <v>155</v>
      </c>
      <c r="B139" s="301" t="s">
        <v>1155</v>
      </c>
      <c r="C139" s="301"/>
      <c r="D139" s="302"/>
      <c r="E139" s="301" t="s">
        <v>1069</v>
      </c>
      <c r="F139" s="301" t="s">
        <v>214</v>
      </c>
    </row>
    <row r="140" spans="1:6" ht="15" x14ac:dyDescent="0.35">
      <c r="A140" s="301" t="s">
        <v>292</v>
      </c>
      <c r="B140" s="301" t="s">
        <v>1225</v>
      </c>
      <c r="C140" s="301"/>
      <c r="D140" s="302"/>
      <c r="E140" s="301" t="s">
        <v>1156</v>
      </c>
      <c r="F140" s="301" t="s">
        <v>215</v>
      </c>
    </row>
    <row r="141" spans="1:6" ht="15" x14ac:dyDescent="0.35">
      <c r="A141" s="301" t="s">
        <v>81</v>
      </c>
      <c r="B141" s="301" t="s">
        <v>1061</v>
      </c>
      <c r="C141" s="301"/>
      <c r="D141" s="302"/>
      <c r="E141" s="301" t="s">
        <v>1226</v>
      </c>
      <c r="F141" s="301" t="s">
        <v>216</v>
      </c>
    </row>
    <row r="142" spans="1:6" ht="15" x14ac:dyDescent="0.35">
      <c r="A142" s="301" t="s">
        <v>202</v>
      </c>
      <c r="B142" s="301" t="s">
        <v>776</v>
      </c>
      <c r="C142" s="301"/>
      <c r="D142" s="302"/>
      <c r="E142" s="301" t="s">
        <v>1227</v>
      </c>
      <c r="F142" s="301" t="s">
        <v>217</v>
      </c>
    </row>
    <row r="143" spans="1:6" ht="15" x14ac:dyDescent="0.35">
      <c r="A143" s="301" t="s">
        <v>314</v>
      </c>
      <c r="B143" s="301" t="s">
        <v>850</v>
      </c>
      <c r="C143" s="301"/>
      <c r="D143" s="302"/>
      <c r="E143" s="301" t="s">
        <v>1228</v>
      </c>
      <c r="F143" s="301" t="s">
        <v>218</v>
      </c>
    </row>
    <row r="144" spans="1:6" ht="15" x14ac:dyDescent="0.35">
      <c r="A144" s="301" t="s">
        <v>365</v>
      </c>
      <c r="B144" s="301" t="s">
        <v>883</v>
      </c>
      <c r="C144" s="301"/>
      <c r="D144" s="302"/>
      <c r="E144" s="301" t="s">
        <v>1229</v>
      </c>
      <c r="F144" s="301" t="s">
        <v>219</v>
      </c>
    </row>
    <row r="145" spans="1:6" ht="15" x14ac:dyDescent="0.35">
      <c r="A145" s="301" t="s">
        <v>412</v>
      </c>
      <c r="B145" s="301" t="s">
        <v>906</v>
      </c>
      <c r="C145" s="301"/>
      <c r="D145" s="302"/>
      <c r="E145" s="301" t="s">
        <v>1230</v>
      </c>
      <c r="F145" s="301" t="s">
        <v>220</v>
      </c>
    </row>
    <row r="146" spans="1:6" ht="15" x14ac:dyDescent="0.35">
      <c r="A146" s="301" t="s">
        <v>471</v>
      </c>
      <c r="B146" s="301" t="s">
        <v>951</v>
      </c>
      <c r="C146" s="301"/>
      <c r="D146" s="302"/>
      <c r="E146" s="301" t="s">
        <v>1231</v>
      </c>
      <c r="F146" s="301" t="s">
        <v>221</v>
      </c>
    </row>
    <row r="147" spans="1:6" ht="15" x14ac:dyDescent="0.35">
      <c r="A147" s="301" t="s">
        <v>526</v>
      </c>
      <c r="B147" s="301" t="s">
        <v>1232</v>
      </c>
      <c r="C147" s="301"/>
      <c r="D147" s="302"/>
      <c r="E147" s="301" t="s">
        <v>1233</v>
      </c>
      <c r="F147" s="301" t="s">
        <v>222</v>
      </c>
    </row>
    <row r="148" spans="1:6" ht="15" x14ac:dyDescent="0.35">
      <c r="A148" s="301" t="s">
        <v>92</v>
      </c>
      <c r="B148" s="301" t="s">
        <v>1077</v>
      </c>
      <c r="C148" s="301"/>
      <c r="D148" s="302"/>
      <c r="E148" s="301" t="s">
        <v>1234</v>
      </c>
      <c r="F148" s="301" t="s">
        <v>223</v>
      </c>
    </row>
    <row r="149" spans="1:6" ht="15" x14ac:dyDescent="0.35">
      <c r="A149" s="301" t="s">
        <v>216</v>
      </c>
      <c r="B149" s="301" t="s">
        <v>1226</v>
      </c>
      <c r="C149" s="301"/>
      <c r="D149" s="302"/>
      <c r="E149" s="301" t="s">
        <v>1235</v>
      </c>
      <c r="F149" s="301" t="s">
        <v>224</v>
      </c>
    </row>
    <row r="150" spans="1:6" ht="15" x14ac:dyDescent="0.35">
      <c r="A150" s="301" t="s">
        <v>325</v>
      </c>
      <c r="B150" s="301" t="s">
        <v>1236</v>
      </c>
      <c r="C150" s="301"/>
      <c r="D150" s="302"/>
      <c r="E150" s="301" t="s">
        <v>1237</v>
      </c>
      <c r="F150" s="301" t="s">
        <v>225</v>
      </c>
    </row>
    <row r="151" spans="1:6" ht="15" x14ac:dyDescent="0.35">
      <c r="A151" s="301" t="s">
        <v>370</v>
      </c>
      <c r="B151" s="301" t="s">
        <v>888</v>
      </c>
      <c r="C151" s="301"/>
      <c r="D151" s="302"/>
      <c r="E151" s="301" t="s">
        <v>1238</v>
      </c>
      <c r="F151" s="301" t="s">
        <v>226</v>
      </c>
    </row>
    <row r="152" spans="1:6" ht="15" x14ac:dyDescent="0.35">
      <c r="A152" s="301" t="s">
        <v>417</v>
      </c>
      <c r="B152" s="301" t="s">
        <v>909</v>
      </c>
      <c r="C152" s="301"/>
      <c r="D152" s="302"/>
      <c r="E152" s="301" t="s">
        <v>1239</v>
      </c>
      <c r="F152" s="301" t="s">
        <v>675</v>
      </c>
    </row>
    <row r="153" spans="1:6" ht="15" x14ac:dyDescent="0.35">
      <c r="A153" s="301" t="s">
        <v>485</v>
      </c>
      <c r="B153" s="301" t="s">
        <v>964</v>
      </c>
      <c r="C153" s="301"/>
      <c r="D153" s="302"/>
      <c r="E153" s="301" t="s">
        <v>784</v>
      </c>
      <c r="F153" s="301" t="s">
        <v>227</v>
      </c>
    </row>
    <row r="154" spans="1:6" ht="15" x14ac:dyDescent="0.35">
      <c r="A154" s="301" t="s">
        <v>530</v>
      </c>
      <c r="B154" s="301" t="s">
        <v>1240</v>
      </c>
      <c r="C154" s="301"/>
      <c r="D154" s="302"/>
      <c r="E154" s="301" t="s">
        <v>785</v>
      </c>
      <c r="F154" s="301" t="s">
        <v>228</v>
      </c>
    </row>
    <row r="155" spans="1:6" ht="15" x14ac:dyDescent="0.35">
      <c r="A155" s="301" t="s">
        <v>95</v>
      </c>
      <c r="B155" s="301" t="s">
        <v>1081</v>
      </c>
      <c r="C155" s="301"/>
      <c r="D155" s="302"/>
      <c r="E155" s="301" t="s">
        <v>1241</v>
      </c>
      <c r="F155" s="301" t="s">
        <v>229</v>
      </c>
    </row>
    <row r="156" spans="1:6" ht="15" x14ac:dyDescent="0.35">
      <c r="A156" s="301" t="s">
        <v>229</v>
      </c>
      <c r="B156" s="301" t="s">
        <v>1241</v>
      </c>
      <c r="C156" s="301"/>
      <c r="D156" s="302"/>
      <c r="E156" s="301" t="s">
        <v>786</v>
      </c>
      <c r="F156" s="301" t="s">
        <v>230</v>
      </c>
    </row>
    <row r="157" spans="1:6" ht="15" x14ac:dyDescent="0.35">
      <c r="A157" s="301" t="s">
        <v>330</v>
      </c>
      <c r="B157" s="301" t="s">
        <v>1242</v>
      </c>
      <c r="C157" s="301"/>
      <c r="D157" s="302"/>
      <c r="E157" s="301" t="s">
        <v>787</v>
      </c>
      <c r="F157" s="301" t="s">
        <v>231</v>
      </c>
    </row>
    <row r="158" spans="1:6" ht="15" x14ac:dyDescent="0.35">
      <c r="A158" s="301" t="s">
        <v>376</v>
      </c>
      <c r="B158" s="301" t="s">
        <v>892</v>
      </c>
      <c r="C158" s="301"/>
      <c r="D158" s="302"/>
      <c r="E158" s="301" t="s">
        <v>788</v>
      </c>
      <c r="F158" s="301" t="s">
        <v>232</v>
      </c>
    </row>
    <row r="159" spans="1:6" ht="15" x14ac:dyDescent="0.35">
      <c r="A159" s="301" t="s">
        <v>424</v>
      </c>
      <c r="B159" s="301" t="s">
        <v>913</v>
      </c>
      <c r="C159" s="301"/>
      <c r="D159" s="302"/>
      <c r="E159" s="301" t="s">
        <v>789</v>
      </c>
      <c r="F159" s="301" t="s">
        <v>233</v>
      </c>
    </row>
    <row r="160" spans="1:6" ht="15" x14ac:dyDescent="0.35">
      <c r="A160" s="301" t="s">
        <v>490</v>
      </c>
      <c r="B160" s="301" t="s">
        <v>968</v>
      </c>
      <c r="C160" s="301"/>
      <c r="D160" s="302"/>
      <c r="E160" s="301" t="s">
        <v>790</v>
      </c>
      <c r="F160" s="301" t="s">
        <v>234</v>
      </c>
    </row>
    <row r="161" spans="1:6" ht="15" x14ac:dyDescent="0.35">
      <c r="A161" s="301" t="s">
        <v>537</v>
      </c>
      <c r="B161" s="301" t="s">
        <v>995</v>
      </c>
      <c r="C161" s="301"/>
      <c r="D161" s="302"/>
      <c r="E161" s="301" t="s">
        <v>791</v>
      </c>
      <c r="F161" s="301" t="s">
        <v>235</v>
      </c>
    </row>
    <row r="162" spans="1:6" ht="15" x14ac:dyDescent="0.35">
      <c r="A162" s="301" t="s">
        <v>108</v>
      </c>
      <c r="B162" s="301" t="s">
        <v>1097</v>
      </c>
      <c r="C162" s="301"/>
      <c r="D162" s="302"/>
      <c r="E162" s="301" t="s">
        <v>1243</v>
      </c>
      <c r="F162" s="301" t="s">
        <v>236</v>
      </c>
    </row>
    <row r="163" spans="1:6" ht="15" x14ac:dyDescent="0.35">
      <c r="A163" s="301" t="s">
        <v>236</v>
      </c>
      <c r="B163" s="301" t="s">
        <v>1243</v>
      </c>
      <c r="C163" s="301"/>
      <c r="D163" s="302"/>
      <c r="E163" s="301" t="s">
        <v>792</v>
      </c>
      <c r="F163" s="301" t="s">
        <v>237</v>
      </c>
    </row>
    <row r="164" spans="1:6" ht="15" x14ac:dyDescent="0.35">
      <c r="A164" s="301" t="s">
        <v>338</v>
      </c>
      <c r="B164" s="301" t="s">
        <v>1244</v>
      </c>
      <c r="C164" s="301"/>
      <c r="D164" s="302"/>
      <c r="E164" s="301" t="s">
        <v>793</v>
      </c>
      <c r="F164" s="301" t="s">
        <v>238</v>
      </c>
    </row>
    <row r="165" spans="1:6" ht="15" x14ac:dyDescent="0.35">
      <c r="A165" s="301" t="s">
        <v>384</v>
      </c>
      <c r="B165" s="301" t="s">
        <v>1245</v>
      </c>
      <c r="C165" s="301"/>
      <c r="D165" s="302"/>
      <c r="E165" s="301" t="s">
        <v>1187</v>
      </c>
      <c r="F165" s="301" t="s">
        <v>239</v>
      </c>
    </row>
    <row r="166" spans="1:6" ht="15" x14ac:dyDescent="0.35">
      <c r="A166" s="301" t="s">
        <v>433</v>
      </c>
      <c r="B166" s="301" t="s">
        <v>921</v>
      </c>
      <c r="C166" s="301"/>
      <c r="D166" s="302"/>
      <c r="E166" s="301" t="s">
        <v>794</v>
      </c>
      <c r="F166" s="301" t="s">
        <v>240</v>
      </c>
    </row>
    <row r="167" spans="1:6" ht="15" x14ac:dyDescent="0.35">
      <c r="A167" s="301" t="s">
        <v>499</v>
      </c>
      <c r="B167" s="301" t="s">
        <v>975</v>
      </c>
      <c r="C167" s="301"/>
      <c r="D167" s="302"/>
      <c r="E167" s="301" t="s">
        <v>795</v>
      </c>
      <c r="F167" s="301" t="s">
        <v>241</v>
      </c>
    </row>
    <row r="168" spans="1:6" ht="15" x14ac:dyDescent="0.35">
      <c r="A168" s="301" t="s">
        <v>543</v>
      </c>
      <c r="B168" s="301" t="s">
        <v>1000</v>
      </c>
      <c r="C168" s="301"/>
      <c r="D168" s="302"/>
      <c r="E168" s="301" t="s">
        <v>1246</v>
      </c>
      <c r="F168" s="301" t="s">
        <v>242</v>
      </c>
    </row>
    <row r="169" spans="1:6" ht="15" x14ac:dyDescent="0.35">
      <c r="A169" s="301" t="s">
        <v>117</v>
      </c>
      <c r="B169" s="301" t="s">
        <v>1107</v>
      </c>
      <c r="C169" s="301"/>
      <c r="D169" s="302"/>
      <c r="E169" s="301" t="s">
        <v>1247</v>
      </c>
      <c r="F169" s="301" t="s">
        <v>243</v>
      </c>
    </row>
    <row r="170" spans="1:6" ht="15" x14ac:dyDescent="0.35">
      <c r="A170" s="301" t="s">
        <v>240</v>
      </c>
      <c r="B170" s="301" t="s">
        <v>794</v>
      </c>
      <c r="C170" s="301"/>
      <c r="D170" s="302"/>
      <c r="E170" s="301" t="s">
        <v>796</v>
      </c>
      <c r="F170" s="301" t="s">
        <v>244</v>
      </c>
    </row>
    <row r="171" spans="1:6" ht="15" x14ac:dyDescent="0.35">
      <c r="A171" s="301" t="s">
        <v>341</v>
      </c>
      <c r="B171" s="301" t="s">
        <v>860</v>
      </c>
      <c r="C171" s="301"/>
      <c r="D171" s="302"/>
      <c r="E171" s="301" t="s">
        <v>797</v>
      </c>
      <c r="F171" s="301" t="s">
        <v>245</v>
      </c>
    </row>
    <row r="172" spans="1:6" ht="15" x14ac:dyDescent="0.35">
      <c r="A172" s="301" t="s">
        <v>390</v>
      </c>
      <c r="B172" s="301" t="s">
        <v>898</v>
      </c>
      <c r="C172" s="301"/>
      <c r="D172" s="302"/>
      <c r="E172" s="301" t="s">
        <v>798</v>
      </c>
      <c r="F172" s="301" t="s">
        <v>246</v>
      </c>
    </row>
    <row r="173" spans="1:6" ht="15" x14ac:dyDescent="0.35">
      <c r="A173" s="301" t="s">
        <v>437</v>
      </c>
      <c r="B173" s="301" t="s">
        <v>924</v>
      </c>
      <c r="C173" s="301"/>
      <c r="D173" s="302"/>
      <c r="E173" s="301" t="s">
        <v>799</v>
      </c>
      <c r="F173" s="301" t="s">
        <v>247</v>
      </c>
    </row>
    <row r="174" spans="1:6" ht="15" x14ac:dyDescent="0.35">
      <c r="A174" s="301" t="s">
        <v>502</v>
      </c>
      <c r="B174" s="301" t="s">
        <v>977</v>
      </c>
      <c r="C174" s="301"/>
      <c r="D174" s="302"/>
      <c r="E174" s="301" t="s">
        <v>1248</v>
      </c>
      <c r="F174" s="301" t="s">
        <v>248</v>
      </c>
    </row>
    <row r="175" spans="1:6" ht="15" x14ac:dyDescent="0.35">
      <c r="A175" s="301" t="s">
        <v>547</v>
      </c>
      <c r="B175" s="301" t="s">
        <v>1003</v>
      </c>
      <c r="C175" s="301"/>
      <c r="D175" s="302"/>
      <c r="E175" s="301" t="s">
        <v>800</v>
      </c>
      <c r="F175" s="301" t="s">
        <v>249</v>
      </c>
    </row>
    <row r="176" spans="1:6" ht="15" x14ac:dyDescent="0.35">
      <c r="A176" s="301" t="s">
        <v>120</v>
      </c>
      <c r="B176" s="301" t="s">
        <v>1110</v>
      </c>
      <c r="C176" s="301"/>
      <c r="D176" s="302"/>
      <c r="E176" s="301" t="s">
        <v>1249</v>
      </c>
      <c r="F176" s="301" t="s">
        <v>250</v>
      </c>
    </row>
    <row r="177" spans="1:6" ht="15" x14ac:dyDescent="0.35">
      <c r="A177" s="301" t="s">
        <v>248</v>
      </c>
      <c r="B177" s="301" t="s">
        <v>1248</v>
      </c>
      <c r="C177" s="301"/>
      <c r="D177" s="302"/>
      <c r="E177" s="301" t="s">
        <v>801</v>
      </c>
      <c r="F177" s="301" t="s">
        <v>251</v>
      </c>
    </row>
    <row r="178" spans="1:6" ht="15" x14ac:dyDescent="0.35">
      <c r="A178" s="301" t="s">
        <v>353</v>
      </c>
      <c r="B178" s="301" t="s">
        <v>871</v>
      </c>
      <c r="C178" s="301"/>
      <c r="D178" s="302"/>
      <c r="E178" s="301" t="s">
        <v>802</v>
      </c>
      <c r="F178" s="301" t="s">
        <v>252</v>
      </c>
    </row>
    <row r="179" spans="1:6" ht="15" x14ac:dyDescent="0.35">
      <c r="A179" s="301" t="s">
        <v>395</v>
      </c>
      <c r="B179" s="301" t="s">
        <v>1250</v>
      </c>
      <c r="C179" s="301"/>
      <c r="D179" s="302"/>
      <c r="E179" s="301" t="s">
        <v>803</v>
      </c>
      <c r="F179" s="301" t="s">
        <v>253</v>
      </c>
    </row>
    <row r="180" spans="1:6" ht="15" x14ac:dyDescent="0.35">
      <c r="A180" s="301" t="s">
        <v>441</v>
      </c>
      <c r="B180" s="301" t="s">
        <v>927</v>
      </c>
      <c r="C180" s="301"/>
      <c r="D180" s="302"/>
      <c r="E180" s="301" t="s">
        <v>804</v>
      </c>
      <c r="F180" s="301" t="s">
        <v>254</v>
      </c>
    </row>
    <row r="181" spans="1:6" ht="15" x14ac:dyDescent="0.35">
      <c r="A181" s="301" t="s">
        <v>508</v>
      </c>
      <c r="B181" s="301" t="s">
        <v>981</v>
      </c>
      <c r="C181" s="301"/>
      <c r="D181" s="302"/>
      <c r="E181" s="301" t="s">
        <v>805</v>
      </c>
      <c r="F181" s="301" t="s">
        <v>255</v>
      </c>
    </row>
    <row r="182" spans="1:6" ht="15" x14ac:dyDescent="0.35">
      <c r="A182" s="301" t="s">
        <v>550</v>
      </c>
      <c r="B182" s="301" t="s">
        <v>1251</v>
      </c>
      <c r="C182" s="301"/>
      <c r="D182" s="302"/>
      <c r="E182" s="301" t="s">
        <v>806</v>
      </c>
      <c r="F182" s="301" t="s">
        <v>256</v>
      </c>
    </row>
    <row r="183" spans="1:6" ht="15" x14ac:dyDescent="0.35">
      <c r="A183" s="301" t="s">
        <v>127</v>
      </c>
      <c r="B183" s="301" t="s">
        <v>1119</v>
      </c>
      <c r="C183" s="301"/>
      <c r="D183" s="302"/>
      <c r="E183" s="301" t="s">
        <v>807</v>
      </c>
      <c r="F183" s="301" t="s">
        <v>257</v>
      </c>
    </row>
    <row r="184" spans="1:6" ht="15" x14ac:dyDescent="0.35">
      <c r="A184" s="301" t="s">
        <v>256</v>
      </c>
      <c r="B184" s="301" t="s">
        <v>806</v>
      </c>
      <c r="C184" s="301"/>
      <c r="D184" s="302"/>
      <c r="E184" s="301" t="s">
        <v>808</v>
      </c>
      <c r="F184" s="301" t="s">
        <v>258</v>
      </c>
    </row>
    <row r="185" spans="1:6" ht="15" x14ac:dyDescent="0.35">
      <c r="A185" s="301" t="s">
        <v>356</v>
      </c>
      <c r="B185" s="301" t="s">
        <v>874</v>
      </c>
      <c r="C185" s="301"/>
      <c r="D185" s="302"/>
      <c r="E185" s="301" t="s">
        <v>1252</v>
      </c>
      <c r="F185" s="301" t="s">
        <v>259</v>
      </c>
    </row>
    <row r="186" spans="1:6" ht="15" x14ac:dyDescent="0.35">
      <c r="A186" s="301" t="s">
        <v>399</v>
      </c>
      <c r="B186" s="301" t="s">
        <v>1253</v>
      </c>
      <c r="C186" s="301"/>
      <c r="D186" s="302"/>
      <c r="E186" s="301" t="s">
        <v>1254</v>
      </c>
      <c r="F186" s="301" t="s">
        <v>260</v>
      </c>
    </row>
    <row r="187" spans="1:6" ht="15" x14ac:dyDescent="0.35">
      <c r="A187" s="301" t="s">
        <v>446</v>
      </c>
      <c r="B187" s="301" t="s">
        <v>932</v>
      </c>
      <c r="C187" s="301"/>
      <c r="D187" s="302"/>
      <c r="E187" s="301" t="s">
        <v>1120</v>
      </c>
      <c r="F187" s="301" t="s">
        <v>261</v>
      </c>
    </row>
    <row r="188" spans="1:6" ht="15" x14ac:dyDescent="0.35">
      <c r="A188" s="301" t="s">
        <v>510</v>
      </c>
      <c r="B188" s="301" t="s">
        <v>1255</v>
      </c>
      <c r="C188" s="301"/>
      <c r="D188" s="302"/>
      <c r="E188" s="301" t="s">
        <v>1212</v>
      </c>
      <c r="F188" s="301" t="s">
        <v>262</v>
      </c>
    </row>
    <row r="189" spans="1:6" ht="15" x14ac:dyDescent="0.35">
      <c r="A189" s="301" t="s">
        <v>133</v>
      </c>
      <c r="B189" s="301" t="s">
        <v>1129</v>
      </c>
      <c r="C189" s="301"/>
      <c r="D189" s="302"/>
      <c r="E189" s="301" t="s">
        <v>1256</v>
      </c>
      <c r="F189" s="301" t="s">
        <v>263</v>
      </c>
    </row>
    <row r="190" spans="1:6" ht="15" x14ac:dyDescent="0.35">
      <c r="A190" s="301" t="s">
        <v>263</v>
      </c>
      <c r="B190" s="301" t="s">
        <v>1256</v>
      </c>
      <c r="C190" s="301"/>
      <c r="D190" s="302"/>
      <c r="E190" s="301" t="s">
        <v>1257</v>
      </c>
      <c r="F190" s="301" t="s">
        <v>264</v>
      </c>
    </row>
    <row r="191" spans="1:6" ht="15" x14ac:dyDescent="0.35">
      <c r="A191" s="301" t="s">
        <v>361</v>
      </c>
      <c r="B191" s="301" t="s">
        <v>879</v>
      </c>
      <c r="C191" s="301"/>
      <c r="D191" s="302"/>
      <c r="E191" s="301" t="s">
        <v>1258</v>
      </c>
      <c r="F191" s="301" t="s">
        <v>265</v>
      </c>
    </row>
    <row r="192" spans="1:6" ht="15" x14ac:dyDescent="0.35">
      <c r="A192" s="301" t="s">
        <v>402</v>
      </c>
      <c r="B192" s="301" t="s">
        <v>902</v>
      </c>
      <c r="C192" s="301"/>
      <c r="D192" s="302"/>
      <c r="E192" s="301" t="s">
        <v>809</v>
      </c>
      <c r="F192" s="301" t="s">
        <v>266</v>
      </c>
    </row>
    <row r="193" spans="1:6" ht="15" x14ac:dyDescent="0.35">
      <c r="A193" s="301" t="s">
        <v>450</v>
      </c>
      <c r="B193" s="301" t="s">
        <v>1259</v>
      </c>
      <c r="C193" s="301"/>
      <c r="D193" s="302"/>
      <c r="E193" s="301" t="s">
        <v>810</v>
      </c>
      <c r="F193" s="301" t="s">
        <v>267</v>
      </c>
    </row>
    <row r="194" spans="1:6" ht="15" x14ac:dyDescent="0.35">
      <c r="A194" s="301" t="s">
        <v>514</v>
      </c>
      <c r="B194" s="301" t="s">
        <v>985</v>
      </c>
      <c r="C194" s="301"/>
      <c r="D194" s="302"/>
      <c r="E194" s="301" t="s">
        <v>811</v>
      </c>
      <c r="F194" s="301" t="s">
        <v>268</v>
      </c>
    </row>
    <row r="195" spans="1:6" ht="15" x14ac:dyDescent="0.35">
      <c r="A195" s="301" t="s">
        <v>140</v>
      </c>
      <c r="B195" s="301" t="s">
        <v>1137</v>
      </c>
      <c r="C195" s="301"/>
      <c r="D195" s="302"/>
      <c r="E195" s="301" t="s">
        <v>812</v>
      </c>
      <c r="F195" s="301" t="s">
        <v>269</v>
      </c>
    </row>
    <row r="196" spans="1:6" ht="15" x14ac:dyDescent="0.35">
      <c r="A196" s="301" t="s">
        <v>268</v>
      </c>
      <c r="B196" s="301" t="s">
        <v>811</v>
      </c>
      <c r="C196" s="301"/>
      <c r="D196" s="302"/>
      <c r="E196" s="301" t="s">
        <v>813</v>
      </c>
      <c r="F196" s="301" t="s">
        <v>270</v>
      </c>
    </row>
    <row r="197" spans="1:6" ht="15" x14ac:dyDescent="0.35">
      <c r="A197" s="301" t="s">
        <v>457</v>
      </c>
      <c r="B197" s="301" t="s">
        <v>936</v>
      </c>
      <c r="C197" s="301"/>
      <c r="D197" s="302"/>
      <c r="E197" s="301" t="s">
        <v>814</v>
      </c>
      <c r="F197" s="301" t="s">
        <v>271</v>
      </c>
    </row>
    <row r="198" spans="1:6" ht="15" x14ac:dyDescent="0.35">
      <c r="A198" s="301" t="s">
        <v>146</v>
      </c>
      <c r="B198" s="301" t="s">
        <v>1145</v>
      </c>
      <c r="C198" s="301"/>
      <c r="D198" s="302"/>
      <c r="E198" s="301" t="s">
        <v>815</v>
      </c>
      <c r="F198" s="301" t="s">
        <v>272</v>
      </c>
    </row>
    <row r="199" spans="1:6" ht="15" x14ac:dyDescent="0.35">
      <c r="A199" s="301" t="s">
        <v>273</v>
      </c>
      <c r="B199" s="301" t="s">
        <v>816</v>
      </c>
      <c r="C199" s="301"/>
      <c r="D199" s="302"/>
      <c r="E199" s="301" t="s">
        <v>816</v>
      </c>
      <c r="F199" s="301" t="s">
        <v>273</v>
      </c>
    </row>
    <row r="200" spans="1:6" ht="15" x14ac:dyDescent="0.35">
      <c r="A200" s="301" t="s">
        <v>407</v>
      </c>
      <c r="B200" s="301" t="s">
        <v>1260</v>
      </c>
      <c r="C200" s="301"/>
      <c r="D200" s="302"/>
      <c r="E200" s="301" t="s">
        <v>817</v>
      </c>
      <c r="F200" s="301" t="s">
        <v>274</v>
      </c>
    </row>
    <row r="201" spans="1:6" ht="15" x14ac:dyDescent="0.35">
      <c r="A201" s="301" t="s">
        <v>463</v>
      </c>
      <c r="B201" s="301" t="s">
        <v>942</v>
      </c>
      <c r="C201" s="301"/>
      <c r="D201" s="302"/>
      <c r="E201" s="301" t="s">
        <v>818</v>
      </c>
      <c r="F201" s="301" t="s">
        <v>275</v>
      </c>
    </row>
    <row r="202" spans="1:6" ht="15" x14ac:dyDescent="0.35">
      <c r="A202" s="301" t="s">
        <v>520</v>
      </c>
      <c r="B202" s="301" t="s">
        <v>991</v>
      </c>
      <c r="C202" s="301"/>
      <c r="D202" s="302"/>
      <c r="E202" s="301" t="s">
        <v>819</v>
      </c>
      <c r="F202" s="301" t="s">
        <v>276</v>
      </c>
    </row>
    <row r="203" spans="1:6" ht="15" x14ac:dyDescent="0.35">
      <c r="A203" s="301" t="s">
        <v>151</v>
      </c>
      <c r="B203" s="301" t="s">
        <v>1151</v>
      </c>
      <c r="C203" s="301"/>
      <c r="D203" s="302"/>
      <c r="E203" s="301" t="s">
        <v>820</v>
      </c>
      <c r="F203" s="301" t="s">
        <v>277</v>
      </c>
    </row>
    <row r="204" spans="1:6" ht="15" x14ac:dyDescent="0.35">
      <c r="A204" s="301" t="s">
        <v>286</v>
      </c>
      <c r="B204" s="301" t="s">
        <v>829</v>
      </c>
      <c r="C204" s="301"/>
      <c r="D204" s="302"/>
      <c r="E204" s="301" t="s">
        <v>821</v>
      </c>
      <c r="F204" s="301" t="s">
        <v>278</v>
      </c>
    </row>
    <row r="205" spans="1:6" ht="15" x14ac:dyDescent="0.35">
      <c r="A205" s="301" t="s">
        <v>467</v>
      </c>
      <c r="B205" s="301" t="s">
        <v>946</v>
      </c>
      <c r="C205" s="301"/>
      <c r="D205" s="302"/>
      <c r="E205" s="301" t="s">
        <v>822</v>
      </c>
      <c r="F205" s="301" t="s">
        <v>279</v>
      </c>
    </row>
    <row r="206" spans="1:6" ht="15" x14ac:dyDescent="0.35">
      <c r="A206" s="301" t="s">
        <v>1380</v>
      </c>
      <c r="B206" s="301" t="s">
        <v>1381</v>
      </c>
      <c r="C206" s="301"/>
      <c r="D206" s="302"/>
      <c r="E206" s="301" t="s">
        <v>823</v>
      </c>
      <c r="F206" s="301" t="s">
        <v>280</v>
      </c>
    </row>
    <row r="207" spans="1:6" ht="15" x14ac:dyDescent="0.35">
      <c r="A207" s="301" t="s">
        <v>156</v>
      </c>
      <c r="B207" s="301" t="s">
        <v>1157</v>
      </c>
      <c r="C207" s="301"/>
      <c r="D207" s="302"/>
      <c r="E207" s="301" t="s">
        <v>824</v>
      </c>
      <c r="F207" s="301" t="s">
        <v>281</v>
      </c>
    </row>
    <row r="208" spans="1:6" ht="15" x14ac:dyDescent="0.35">
      <c r="A208" s="301" t="s">
        <v>293</v>
      </c>
      <c r="B208" s="301" t="s">
        <v>1261</v>
      </c>
      <c r="C208" s="301"/>
      <c r="D208" s="302"/>
      <c r="E208" s="301" t="s">
        <v>825</v>
      </c>
      <c r="F208" s="301" t="s">
        <v>282</v>
      </c>
    </row>
    <row r="209" spans="1:6" ht="15" x14ac:dyDescent="0.35">
      <c r="A209" s="301" t="s">
        <v>82</v>
      </c>
      <c r="B209" s="301" t="s">
        <v>1062</v>
      </c>
      <c r="C209" s="301"/>
      <c r="D209" s="302"/>
      <c r="E209" s="301" t="s">
        <v>826</v>
      </c>
      <c r="F209" s="301" t="s">
        <v>283</v>
      </c>
    </row>
    <row r="210" spans="1:6" ht="15" x14ac:dyDescent="0.35">
      <c r="A210" s="301" t="s">
        <v>203</v>
      </c>
      <c r="B210" s="301" t="s">
        <v>777</v>
      </c>
      <c r="C210" s="301"/>
      <c r="D210" s="302"/>
      <c r="E210" s="301" t="s">
        <v>827</v>
      </c>
      <c r="F210" s="301" t="s">
        <v>284</v>
      </c>
    </row>
    <row r="211" spans="1:6" ht="15" x14ac:dyDescent="0.35">
      <c r="A211" s="301" t="s">
        <v>315</v>
      </c>
      <c r="B211" s="301" t="s">
        <v>1262</v>
      </c>
      <c r="C211" s="301"/>
      <c r="D211" s="302"/>
      <c r="E211" s="301" t="s">
        <v>828</v>
      </c>
      <c r="F211" s="301" t="s">
        <v>285</v>
      </c>
    </row>
    <row r="212" spans="1:6" ht="15" x14ac:dyDescent="0.35">
      <c r="A212" s="301" t="s">
        <v>366</v>
      </c>
      <c r="B212" s="301" t="s">
        <v>884</v>
      </c>
      <c r="C212" s="301"/>
      <c r="D212" s="302"/>
      <c r="E212" s="301" t="s">
        <v>829</v>
      </c>
      <c r="F212" s="301" t="s">
        <v>286</v>
      </c>
    </row>
    <row r="213" spans="1:6" ht="15" x14ac:dyDescent="0.35">
      <c r="A213" s="301" t="s">
        <v>413</v>
      </c>
      <c r="B213" s="301" t="s">
        <v>907</v>
      </c>
      <c r="C213" s="301"/>
      <c r="D213" s="302"/>
      <c r="E213" s="301" t="s">
        <v>830</v>
      </c>
      <c r="F213" s="301" t="s">
        <v>287</v>
      </c>
    </row>
    <row r="214" spans="1:6" ht="15" x14ac:dyDescent="0.35">
      <c r="A214" s="301" t="s">
        <v>472</v>
      </c>
      <c r="B214" s="301" t="s">
        <v>952</v>
      </c>
      <c r="C214" s="301"/>
      <c r="D214" s="302"/>
      <c r="E214" s="301" t="s">
        <v>831</v>
      </c>
      <c r="F214" s="301" t="s">
        <v>288</v>
      </c>
    </row>
    <row r="215" spans="1:6" ht="15" x14ac:dyDescent="0.35">
      <c r="A215" s="301" t="s">
        <v>527</v>
      </c>
      <c r="B215" s="301" t="s">
        <v>1263</v>
      </c>
      <c r="C215" s="301"/>
      <c r="D215" s="302"/>
      <c r="E215" s="301" t="s">
        <v>832</v>
      </c>
      <c r="F215" s="301" t="s">
        <v>289</v>
      </c>
    </row>
    <row r="216" spans="1:6" ht="15" x14ac:dyDescent="0.35">
      <c r="A216" s="301" t="s">
        <v>217</v>
      </c>
      <c r="B216" s="301" t="s">
        <v>1227</v>
      </c>
      <c r="C216" s="301"/>
      <c r="D216" s="302"/>
      <c r="E216" s="301" t="s">
        <v>833</v>
      </c>
      <c r="F216" s="301" t="s">
        <v>290</v>
      </c>
    </row>
    <row r="217" spans="1:6" ht="15" x14ac:dyDescent="0.35">
      <c r="A217" s="301" t="s">
        <v>326</v>
      </c>
      <c r="B217" s="301" t="s">
        <v>1264</v>
      </c>
      <c r="C217" s="301"/>
      <c r="D217" s="302"/>
      <c r="E217" s="301" t="s">
        <v>1146</v>
      </c>
      <c r="F217" s="301" t="s">
        <v>291</v>
      </c>
    </row>
    <row r="218" spans="1:6" ht="15" x14ac:dyDescent="0.35">
      <c r="A218" s="301" t="s">
        <v>371</v>
      </c>
      <c r="B218" s="301" t="s">
        <v>889</v>
      </c>
      <c r="C218" s="301"/>
      <c r="D218" s="302"/>
      <c r="E218" s="301" t="s">
        <v>1225</v>
      </c>
      <c r="F218" s="301" t="s">
        <v>292</v>
      </c>
    </row>
    <row r="219" spans="1:6" ht="15" x14ac:dyDescent="0.35">
      <c r="A219" s="301" t="s">
        <v>418</v>
      </c>
      <c r="B219" s="301" t="s">
        <v>910</v>
      </c>
      <c r="C219" s="301"/>
      <c r="D219" s="302"/>
      <c r="E219" s="301" t="s">
        <v>1261</v>
      </c>
      <c r="F219" s="301" t="s">
        <v>293</v>
      </c>
    </row>
    <row r="220" spans="1:6" ht="15" x14ac:dyDescent="0.35">
      <c r="A220" s="301" t="s">
        <v>486</v>
      </c>
      <c r="B220" s="301" t="s">
        <v>965</v>
      </c>
      <c r="C220" s="301"/>
      <c r="D220" s="302"/>
      <c r="E220" s="301" t="s">
        <v>1266</v>
      </c>
      <c r="F220" s="301" t="s">
        <v>294</v>
      </c>
    </row>
    <row r="221" spans="1:6" ht="15" x14ac:dyDescent="0.35">
      <c r="A221" s="301" t="s">
        <v>531</v>
      </c>
      <c r="B221" s="301" t="s">
        <v>1265</v>
      </c>
      <c r="C221" s="301"/>
      <c r="D221" s="302"/>
      <c r="E221" s="301" t="s">
        <v>1267</v>
      </c>
      <c r="F221" s="301" t="s">
        <v>295</v>
      </c>
    </row>
    <row r="222" spans="1:6" ht="15" x14ac:dyDescent="0.35">
      <c r="A222" s="301" t="s">
        <v>96</v>
      </c>
      <c r="B222" s="301" t="s">
        <v>1082</v>
      </c>
      <c r="C222" s="301"/>
      <c r="D222" s="302"/>
      <c r="E222" s="301" t="s">
        <v>834</v>
      </c>
      <c r="F222" s="301" t="s">
        <v>296</v>
      </c>
    </row>
    <row r="223" spans="1:6" ht="15" x14ac:dyDescent="0.35">
      <c r="A223" s="301" t="s">
        <v>230</v>
      </c>
      <c r="B223" s="301" t="s">
        <v>786</v>
      </c>
      <c r="C223" s="301"/>
      <c r="D223" s="302"/>
      <c r="E223" s="301" t="s">
        <v>835</v>
      </c>
      <c r="F223" s="301" t="s">
        <v>297</v>
      </c>
    </row>
    <row r="224" spans="1:6" ht="15" x14ac:dyDescent="0.35">
      <c r="A224" s="301" t="s">
        <v>331</v>
      </c>
      <c r="B224" s="301" t="s">
        <v>1268</v>
      </c>
      <c r="C224" s="301"/>
      <c r="D224" s="302"/>
      <c r="E224" s="301" t="s">
        <v>1269</v>
      </c>
      <c r="F224" s="301" t="s">
        <v>298</v>
      </c>
    </row>
    <row r="225" spans="1:6" ht="15" x14ac:dyDescent="0.35">
      <c r="A225" s="301" t="s">
        <v>377</v>
      </c>
      <c r="B225" s="301" t="s">
        <v>893</v>
      </c>
      <c r="C225" s="301"/>
      <c r="D225" s="302"/>
      <c r="E225" s="301" t="s">
        <v>836</v>
      </c>
      <c r="F225" s="301" t="s">
        <v>299</v>
      </c>
    </row>
    <row r="226" spans="1:6" ht="15" x14ac:dyDescent="0.35">
      <c r="A226" s="301" t="s">
        <v>425</v>
      </c>
      <c r="B226" s="301" t="s">
        <v>914</v>
      </c>
      <c r="C226" s="301"/>
      <c r="D226" s="302"/>
      <c r="E226" s="301" t="s">
        <v>837</v>
      </c>
      <c r="F226" s="301" t="s">
        <v>300</v>
      </c>
    </row>
    <row r="227" spans="1:6" ht="15" x14ac:dyDescent="0.35">
      <c r="A227" s="301" t="s">
        <v>491</v>
      </c>
      <c r="B227" s="301" t="s">
        <v>969</v>
      </c>
      <c r="C227" s="301"/>
      <c r="D227" s="302"/>
      <c r="E227" s="301" t="s">
        <v>1270</v>
      </c>
      <c r="F227" s="301" t="s">
        <v>301</v>
      </c>
    </row>
    <row r="228" spans="1:6" ht="15" x14ac:dyDescent="0.35">
      <c r="A228" s="301" t="s">
        <v>538</v>
      </c>
      <c r="B228" s="301" t="s">
        <v>996</v>
      </c>
      <c r="C228" s="301"/>
      <c r="D228" s="302"/>
      <c r="E228" s="301" t="s">
        <v>838</v>
      </c>
      <c r="F228" s="301" t="s">
        <v>302</v>
      </c>
    </row>
    <row r="229" spans="1:6" ht="15" x14ac:dyDescent="0.35">
      <c r="A229" s="301" t="s">
        <v>109</v>
      </c>
      <c r="B229" s="301" t="s">
        <v>1098</v>
      </c>
      <c r="C229" s="301"/>
      <c r="D229" s="302"/>
      <c r="E229" s="301" t="s">
        <v>839</v>
      </c>
      <c r="F229" s="301" t="s">
        <v>303</v>
      </c>
    </row>
    <row r="230" spans="1:6" ht="15" x14ac:dyDescent="0.35">
      <c r="A230" s="301" t="s">
        <v>237</v>
      </c>
      <c r="B230" s="301" t="s">
        <v>792</v>
      </c>
      <c r="C230" s="301"/>
      <c r="D230" s="302"/>
      <c r="E230" s="301" t="s">
        <v>840</v>
      </c>
      <c r="F230" s="301" t="s">
        <v>304</v>
      </c>
    </row>
    <row r="231" spans="1:6" ht="15" x14ac:dyDescent="0.35">
      <c r="A231" s="304" t="s">
        <v>1382</v>
      </c>
      <c r="B231" s="301" t="s">
        <v>1383</v>
      </c>
      <c r="C231" s="301"/>
      <c r="D231" s="302"/>
      <c r="E231" s="301" t="s">
        <v>841</v>
      </c>
      <c r="F231" s="301" t="s">
        <v>305</v>
      </c>
    </row>
    <row r="232" spans="1:6" ht="15" x14ac:dyDescent="0.35">
      <c r="A232" s="301" t="s">
        <v>385</v>
      </c>
      <c r="B232" s="301" t="s">
        <v>1271</v>
      </c>
      <c r="C232" s="301"/>
      <c r="D232" s="302"/>
      <c r="E232" s="301" t="s">
        <v>842</v>
      </c>
      <c r="F232" s="301" t="s">
        <v>306</v>
      </c>
    </row>
    <row r="233" spans="1:6" ht="15" x14ac:dyDescent="0.35">
      <c r="A233" s="301" t="s">
        <v>434</v>
      </c>
      <c r="B233" s="301" t="s">
        <v>1272</v>
      </c>
      <c r="C233" s="301"/>
      <c r="D233" s="302"/>
      <c r="E233" s="301" t="s">
        <v>843</v>
      </c>
      <c r="F233" s="301" t="s">
        <v>307</v>
      </c>
    </row>
    <row r="234" spans="1:6" ht="15" x14ac:dyDescent="0.35">
      <c r="A234" s="301" t="s">
        <v>544</v>
      </c>
      <c r="B234" s="301" t="s">
        <v>1001</v>
      </c>
      <c r="C234" s="301"/>
      <c r="D234" s="302"/>
      <c r="E234" s="301" t="s">
        <v>844</v>
      </c>
      <c r="F234" s="301" t="s">
        <v>308</v>
      </c>
    </row>
    <row r="235" spans="1:6" ht="15" x14ac:dyDescent="0.35">
      <c r="A235" s="301" t="s">
        <v>241</v>
      </c>
      <c r="B235" s="301" t="s">
        <v>795</v>
      </c>
      <c r="C235" s="301"/>
      <c r="D235" s="302"/>
      <c r="E235" s="301" t="s">
        <v>845</v>
      </c>
      <c r="F235" s="301" t="s">
        <v>309</v>
      </c>
    </row>
    <row r="236" spans="1:6" ht="15" x14ac:dyDescent="0.35">
      <c r="A236" s="301" t="s">
        <v>342</v>
      </c>
      <c r="B236" s="301" t="s">
        <v>861</v>
      </c>
      <c r="C236" s="301"/>
      <c r="D236" s="302"/>
      <c r="E236" s="301" t="s">
        <v>846</v>
      </c>
      <c r="F236" s="301" t="s">
        <v>310</v>
      </c>
    </row>
    <row r="237" spans="1:6" ht="15" x14ac:dyDescent="0.35">
      <c r="A237" s="301" t="s">
        <v>391</v>
      </c>
      <c r="B237" s="301" t="s">
        <v>1273</v>
      </c>
      <c r="C237" s="301"/>
      <c r="D237" s="302"/>
      <c r="E237" s="301" t="s">
        <v>847</v>
      </c>
      <c r="F237" s="301" t="s">
        <v>311</v>
      </c>
    </row>
    <row r="238" spans="1:6" ht="15" x14ac:dyDescent="0.35">
      <c r="A238" s="301" t="s">
        <v>438</v>
      </c>
      <c r="B238" s="301" t="s">
        <v>1274</v>
      </c>
      <c r="C238" s="301"/>
      <c r="D238" s="302"/>
      <c r="E238" s="301" t="s">
        <v>1276</v>
      </c>
      <c r="F238" s="301" t="s">
        <v>676</v>
      </c>
    </row>
    <row r="239" spans="1:6" ht="15" x14ac:dyDescent="0.35">
      <c r="A239" s="301" t="s">
        <v>503</v>
      </c>
      <c r="B239" s="301" t="s">
        <v>1275</v>
      </c>
      <c r="C239" s="301"/>
      <c r="D239" s="302"/>
      <c r="E239" s="301" t="s">
        <v>1277</v>
      </c>
      <c r="F239" s="301" t="s">
        <v>758</v>
      </c>
    </row>
    <row r="240" spans="1:6" ht="15" x14ac:dyDescent="0.35">
      <c r="A240" s="301" t="s">
        <v>121</v>
      </c>
      <c r="B240" s="301" t="s">
        <v>1112</v>
      </c>
      <c r="C240" s="301"/>
      <c r="D240" s="302"/>
      <c r="E240" s="301" t="s">
        <v>1278</v>
      </c>
      <c r="F240" s="301" t="s">
        <v>759</v>
      </c>
    </row>
    <row r="241" spans="1:6" ht="15" x14ac:dyDescent="0.35">
      <c r="A241" s="301" t="s">
        <v>249</v>
      </c>
      <c r="B241" s="301" t="s">
        <v>800</v>
      </c>
      <c r="C241" s="301"/>
      <c r="D241" s="302"/>
      <c r="E241" s="301" t="s">
        <v>848</v>
      </c>
      <c r="F241" s="301" t="s">
        <v>312</v>
      </c>
    </row>
    <row r="242" spans="1:6" ht="15" x14ac:dyDescent="0.35">
      <c r="A242" s="301" t="s">
        <v>396</v>
      </c>
      <c r="B242" s="301" t="s">
        <v>900</v>
      </c>
      <c r="C242" s="301"/>
      <c r="D242" s="302"/>
      <c r="E242" s="301" t="s">
        <v>849</v>
      </c>
      <c r="F242" s="301" t="s">
        <v>313</v>
      </c>
    </row>
    <row r="243" spans="1:6" ht="15" x14ac:dyDescent="0.35">
      <c r="A243" s="301" t="s">
        <v>442</v>
      </c>
      <c r="B243" s="301" t="s">
        <v>928</v>
      </c>
      <c r="C243" s="301"/>
      <c r="D243" s="302"/>
      <c r="E243" s="301" t="s">
        <v>850</v>
      </c>
      <c r="F243" s="301" t="s">
        <v>314</v>
      </c>
    </row>
    <row r="244" spans="1:6" ht="15" x14ac:dyDescent="0.35">
      <c r="A244" s="301" t="s">
        <v>551</v>
      </c>
      <c r="B244" s="301" t="s">
        <v>1279</v>
      </c>
      <c r="C244" s="301"/>
      <c r="D244" s="302"/>
      <c r="E244" s="301" t="s">
        <v>1262</v>
      </c>
      <c r="F244" s="301" t="s">
        <v>315</v>
      </c>
    </row>
    <row r="245" spans="1:6" ht="15" x14ac:dyDescent="0.35">
      <c r="A245" s="301" t="s">
        <v>128</v>
      </c>
      <c r="B245" s="301" t="s">
        <v>1121</v>
      </c>
      <c r="C245" s="301"/>
      <c r="D245" s="302"/>
      <c r="E245" s="301" t="s">
        <v>851</v>
      </c>
      <c r="F245" s="301" t="s">
        <v>316</v>
      </c>
    </row>
    <row r="246" spans="1:6" ht="15" x14ac:dyDescent="0.35">
      <c r="A246" s="301" t="s">
        <v>257</v>
      </c>
      <c r="B246" s="301" t="s">
        <v>807</v>
      </c>
      <c r="C246" s="301"/>
      <c r="D246" s="302"/>
      <c r="E246" s="301" t="s">
        <v>852</v>
      </c>
      <c r="F246" s="301" t="s">
        <v>317</v>
      </c>
    </row>
    <row r="247" spans="1:6" ht="15" x14ac:dyDescent="0.35">
      <c r="A247" s="301" t="s">
        <v>357</v>
      </c>
      <c r="B247" s="301" t="s">
        <v>875</v>
      </c>
      <c r="C247" s="301"/>
      <c r="D247" s="302"/>
      <c r="E247" s="301" t="s">
        <v>853</v>
      </c>
      <c r="F247" s="301" t="s">
        <v>318</v>
      </c>
    </row>
    <row r="248" spans="1:6" ht="15" x14ac:dyDescent="0.35">
      <c r="A248" s="301" t="s">
        <v>447</v>
      </c>
      <c r="B248" s="301" t="s">
        <v>933</v>
      </c>
      <c r="C248" s="301"/>
      <c r="D248" s="302"/>
      <c r="E248" s="301" t="s">
        <v>854</v>
      </c>
      <c r="F248" s="301" t="s">
        <v>319</v>
      </c>
    </row>
    <row r="249" spans="1:6" ht="15" x14ac:dyDescent="0.35">
      <c r="A249" s="301" t="s">
        <v>511</v>
      </c>
      <c r="B249" s="301" t="s">
        <v>1280</v>
      </c>
      <c r="C249" s="301"/>
      <c r="D249" s="302"/>
      <c r="E249" s="301" t="s">
        <v>855</v>
      </c>
      <c r="F249" s="301" t="s">
        <v>320</v>
      </c>
    </row>
    <row r="250" spans="1:6" ht="15" x14ac:dyDescent="0.35">
      <c r="A250" s="301" t="s">
        <v>134</v>
      </c>
      <c r="B250" s="301" t="s">
        <v>1130</v>
      </c>
      <c r="C250" s="301"/>
      <c r="D250" s="302"/>
      <c r="E250" s="301" t="s">
        <v>856</v>
      </c>
      <c r="F250" s="301" t="s">
        <v>321</v>
      </c>
    </row>
    <row r="251" spans="1:6" ht="15" x14ac:dyDescent="0.35">
      <c r="A251" s="301" t="s">
        <v>264</v>
      </c>
      <c r="B251" s="301" t="s">
        <v>1257</v>
      </c>
      <c r="C251" s="301"/>
      <c r="D251" s="302"/>
      <c r="E251" s="301" t="s">
        <v>857</v>
      </c>
      <c r="F251" s="301" t="s">
        <v>322</v>
      </c>
    </row>
    <row r="252" spans="1:6" ht="15" x14ac:dyDescent="0.35">
      <c r="A252" s="301" t="s">
        <v>362</v>
      </c>
      <c r="B252" s="301" t="s">
        <v>880</v>
      </c>
      <c r="C252" s="301"/>
      <c r="D252" s="302"/>
      <c r="E252" s="301" t="s">
        <v>1071</v>
      </c>
      <c r="F252" s="301" t="s">
        <v>323</v>
      </c>
    </row>
    <row r="253" spans="1:6" ht="15" x14ac:dyDescent="0.35">
      <c r="A253" s="301" t="s">
        <v>451</v>
      </c>
      <c r="B253" s="301" t="s">
        <v>1281</v>
      </c>
      <c r="C253" s="301"/>
      <c r="D253" s="302"/>
      <c r="E253" s="301" t="s">
        <v>1158</v>
      </c>
      <c r="F253" s="301" t="s">
        <v>324</v>
      </c>
    </row>
    <row r="254" spans="1:6" ht="15" x14ac:dyDescent="0.35">
      <c r="A254" s="301" t="s">
        <v>515</v>
      </c>
      <c r="B254" s="301" t="s">
        <v>986</v>
      </c>
      <c r="C254" s="301"/>
      <c r="D254" s="302"/>
      <c r="E254" s="301" t="s">
        <v>1236</v>
      </c>
      <c r="F254" s="301" t="s">
        <v>325</v>
      </c>
    </row>
    <row r="255" spans="1:6" ht="15" x14ac:dyDescent="0.35">
      <c r="A255" s="301" t="s">
        <v>141</v>
      </c>
      <c r="B255" s="301" t="s">
        <v>1138</v>
      </c>
      <c r="C255" s="301"/>
      <c r="D255" s="302"/>
      <c r="E255" s="301" t="s">
        <v>1264</v>
      </c>
      <c r="F255" s="301" t="s">
        <v>326</v>
      </c>
    </row>
    <row r="256" spans="1:6" ht="15" x14ac:dyDescent="0.35">
      <c r="A256" s="301" t="s">
        <v>269</v>
      </c>
      <c r="B256" s="301" t="s">
        <v>812</v>
      </c>
      <c r="C256" s="301"/>
      <c r="D256" s="302"/>
      <c r="E256" s="301" t="s">
        <v>1282</v>
      </c>
      <c r="F256" s="301" t="s">
        <v>327</v>
      </c>
    </row>
    <row r="257" spans="1:6" ht="15" x14ac:dyDescent="0.35">
      <c r="A257" s="301" t="s">
        <v>458</v>
      </c>
      <c r="B257" s="301" t="s">
        <v>937</v>
      </c>
      <c r="C257" s="301"/>
      <c r="D257" s="302"/>
      <c r="E257" s="301" t="s">
        <v>1384</v>
      </c>
      <c r="F257" s="305" t="s">
        <v>1385</v>
      </c>
    </row>
    <row r="258" spans="1:6" ht="15" x14ac:dyDescent="0.35">
      <c r="A258" s="301" t="s">
        <v>147</v>
      </c>
      <c r="B258" s="301" t="s">
        <v>1147</v>
      </c>
      <c r="C258" s="301"/>
      <c r="D258" s="302"/>
      <c r="E258" s="301" t="s">
        <v>1080</v>
      </c>
      <c r="F258" s="301" t="s">
        <v>328</v>
      </c>
    </row>
    <row r="259" spans="1:6" ht="15" x14ac:dyDescent="0.35">
      <c r="A259" s="301" t="s">
        <v>274</v>
      </c>
      <c r="B259" s="301" t="s">
        <v>817</v>
      </c>
      <c r="C259" s="301"/>
      <c r="D259" s="302"/>
      <c r="E259" s="301" t="s">
        <v>1168</v>
      </c>
      <c r="F259" s="301" t="s">
        <v>329</v>
      </c>
    </row>
    <row r="260" spans="1:6" ht="15" x14ac:dyDescent="0.35">
      <c r="A260" s="301" t="s">
        <v>408</v>
      </c>
      <c r="B260" s="301" t="s">
        <v>1283</v>
      </c>
      <c r="C260" s="301"/>
      <c r="D260" s="302"/>
      <c r="E260" s="301" t="s">
        <v>1242</v>
      </c>
      <c r="F260" s="301" t="s">
        <v>330</v>
      </c>
    </row>
    <row r="261" spans="1:6" ht="15" x14ac:dyDescent="0.35">
      <c r="A261" s="301" t="s">
        <v>464</v>
      </c>
      <c r="B261" s="301" t="s">
        <v>943</v>
      </c>
      <c r="C261" s="301"/>
      <c r="D261" s="302"/>
      <c r="E261" s="301" t="s">
        <v>1268</v>
      </c>
      <c r="F261" s="301" t="s">
        <v>331</v>
      </c>
    </row>
    <row r="262" spans="1:6" ht="15" x14ac:dyDescent="0.35">
      <c r="A262" s="301" t="s">
        <v>521</v>
      </c>
      <c r="B262" s="301" t="s">
        <v>992</v>
      </c>
      <c r="C262" s="301"/>
      <c r="D262" s="302"/>
      <c r="E262" s="301" t="s">
        <v>1284</v>
      </c>
      <c r="F262" s="301" t="s">
        <v>332</v>
      </c>
    </row>
    <row r="263" spans="1:6" ht="15" x14ac:dyDescent="0.35">
      <c r="A263" s="301" t="s">
        <v>152</v>
      </c>
      <c r="B263" s="301" t="s">
        <v>1152</v>
      </c>
      <c r="C263" s="301"/>
      <c r="D263" s="302"/>
      <c r="E263" s="301" t="s">
        <v>1285</v>
      </c>
      <c r="F263" s="301" t="s">
        <v>333</v>
      </c>
    </row>
    <row r="264" spans="1:6" ht="15" x14ac:dyDescent="0.35">
      <c r="A264" s="301" t="s">
        <v>287</v>
      </c>
      <c r="B264" s="301" t="s">
        <v>830</v>
      </c>
      <c r="C264" s="301"/>
      <c r="D264" s="302"/>
      <c r="E264" s="301" t="s">
        <v>1286</v>
      </c>
      <c r="F264" s="301" t="s">
        <v>334</v>
      </c>
    </row>
    <row r="265" spans="1:6" ht="15" x14ac:dyDescent="0.35">
      <c r="A265" s="301" t="s">
        <v>468</v>
      </c>
      <c r="B265" s="301" t="s">
        <v>947</v>
      </c>
      <c r="C265" s="301"/>
      <c r="D265" s="302"/>
      <c r="E265" s="301" t="s">
        <v>1287</v>
      </c>
      <c r="F265" s="301" t="s">
        <v>335</v>
      </c>
    </row>
    <row r="266" spans="1:6" ht="15" x14ac:dyDescent="0.35">
      <c r="A266" s="301" t="s">
        <v>157</v>
      </c>
      <c r="B266" s="301" t="s">
        <v>1159</v>
      </c>
      <c r="C266" s="301"/>
      <c r="D266" s="302"/>
      <c r="E266" s="301" t="s">
        <v>1089</v>
      </c>
      <c r="F266" s="301" t="s">
        <v>336</v>
      </c>
    </row>
    <row r="267" spans="1:6" ht="15" x14ac:dyDescent="0.35">
      <c r="A267" s="301" t="s">
        <v>294</v>
      </c>
      <c r="B267" s="301" t="s">
        <v>1266</v>
      </c>
      <c r="C267" s="301"/>
      <c r="D267" s="302"/>
      <c r="E267" s="301" t="s">
        <v>1178</v>
      </c>
      <c r="F267" s="301" t="s">
        <v>337</v>
      </c>
    </row>
    <row r="268" spans="1:6" ht="15" x14ac:dyDescent="0.35">
      <c r="A268" s="301" t="s">
        <v>83</v>
      </c>
      <c r="B268" s="301" t="s">
        <v>1063</v>
      </c>
      <c r="C268" s="301"/>
      <c r="D268" s="302"/>
      <c r="E268" s="301" t="s">
        <v>1244</v>
      </c>
      <c r="F268" s="301" t="s">
        <v>338</v>
      </c>
    </row>
    <row r="269" spans="1:6" ht="15" x14ac:dyDescent="0.35">
      <c r="A269" s="301" t="s">
        <v>204</v>
      </c>
      <c r="B269" s="301" t="s">
        <v>1219</v>
      </c>
      <c r="C269" s="301"/>
      <c r="D269" s="302"/>
      <c r="E269" s="301" t="s">
        <v>1383</v>
      </c>
      <c r="F269" s="304" t="s">
        <v>1382</v>
      </c>
    </row>
    <row r="270" spans="1:6" ht="15" x14ac:dyDescent="0.35">
      <c r="A270" s="301" t="s">
        <v>316</v>
      </c>
      <c r="B270" s="301" t="s">
        <v>851</v>
      </c>
      <c r="C270" s="301"/>
      <c r="D270" s="302"/>
      <c r="E270" s="301" t="s">
        <v>858</v>
      </c>
      <c r="F270" s="301" t="s">
        <v>339</v>
      </c>
    </row>
    <row r="271" spans="1:6" ht="15" x14ac:dyDescent="0.35">
      <c r="A271" s="301" t="s">
        <v>367</v>
      </c>
      <c r="B271" s="301" t="s">
        <v>885</v>
      </c>
      <c r="C271" s="301"/>
      <c r="D271" s="302"/>
      <c r="E271" s="301" t="s">
        <v>859</v>
      </c>
      <c r="F271" s="301" t="s">
        <v>340</v>
      </c>
    </row>
    <row r="272" spans="1:6" ht="15" x14ac:dyDescent="0.35">
      <c r="A272" s="301" t="s">
        <v>414</v>
      </c>
      <c r="B272" s="301" t="s">
        <v>1288</v>
      </c>
      <c r="C272" s="301"/>
      <c r="D272" s="302"/>
      <c r="E272" s="301" t="s">
        <v>860</v>
      </c>
      <c r="F272" s="301" t="s">
        <v>341</v>
      </c>
    </row>
    <row r="273" spans="1:6" ht="15" x14ac:dyDescent="0.35">
      <c r="A273" s="301" t="s">
        <v>473</v>
      </c>
      <c r="B273" s="301" t="s">
        <v>953</v>
      </c>
      <c r="C273" s="301"/>
      <c r="D273" s="302"/>
      <c r="E273" s="301" t="s">
        <v>861</v>
      </c>
      <c r="F273" s="301" t="s">
        <v>342</v>
      </c>
    </row>
    <row r="274" spans="1:6" ht="15" x14ac:dyDescent="0.35">
      <c r="A274" s="301" t="s">
        <v>218</v>
      </c>
      <c r="B274" s="301" t="s">
        <v>1228</v>
      </c>
      <c r="C274" s="301"/>
      <c r="D274" s="302"/>
      <c r="E274" s="301" t="s">
        <v>862</v>
      </c>
      <c r="F274" s="301" t="s">
        <v>343</v>
      </c>
    </row>
    <row r="275" spans="1:6" ht="15" x14ac:dyDescent="0.35">
      <c r="A275" s="301" t="s">
        <v>327</v>
      </c>
      <c r="B275" s="301" t="s">
        <v>1282</v>
      </c>
      <c r="C275" s="301"/>
      <c r="D275" s="302"/>
      <c r="E275" s="301" t="s">
        <v>863</v>
      </c>
      <c r="F275" s="301" t="s">
        <v>344</v>
      </c>
    </row>
    <row r="276" spans="1:6" ht="15" x14ac:dyDescent="0.35">
      <c r="A276" s="301" t="s">
        <v>372</v>
      </c>
      <c r="B276" s="301" t="s">
        <v>1289</v>
      </c>
      <c r="C276" s="301"/>
      <c r="D276" s="302"/>
      <c r="E276" s="301" t="s">
        <v>864</v>
      </c>
      <c r="F276" s="301" t="s">
        <v>345</v>
      </c>
    </row>
    <row r="277" spans="1:6" ht="15" x14ac:dyDescent="0.35">
      <c r="A277" s="301" t="s">
        <v>419</v>
      </c>
      <c r="B277" s="301" t="s">
        <v>1290</v>
      </c>
      <c r="C277" s="301"/>
      <c r="D277" s="302"/>
      <c r="E277" s="301" t="s">
        <v>865</v>
      </c>
      <c r="F277" s="301" t="s">
        <v>346</v>
      </c>
    </row>
    <row r="278" spans="1:6" ht="15" x14ac:dyDescent="0.35">
      <c r="A278" s="301" t="s">
        <v>487</v>
      </c>
      <c r="B278" s="301" t="s">
        <v>1291</v>
      </c>
      <c r="C278" s="301"/>
      <c r="D278" s="302"/>
      <c r="E278" s="301" t="s">
        <v>866</v>
      </c>
      <c r="F278" s="301" t="s">
        <v>347</v>
      </c>
    </row>
    <row r="279" spans="1:6" ht="15" x14ac:dyDescent="0.35">
      <c r="A279" s="301" t="s">
        <v>532</v>
      </c>
      <c r="B279" s="301" t="s">
        <v>1292</v>
      </c>
      <c r="C279" s="301"/>
      <c r="D279" s="302"/>
      <c r="E279" s="301" t="s">
        <v>867</v>
      </c>
      <c r="F279" s="301" t="s">
        <v>348</v>
      </c>
    </row>
    <row r="280" spans="1:6" ht="15" x14ac:dyDescent="0.35">
      <c r="A280" s="301" t="s">
        <v>97</v>
      </c>
      <c r="B280" s="301" t="s">
        <v>1083</v>
      </c>
      <c r="C280" s="301"/>
      <c r="D280" s="302"/>
      <c r="E280" s="301" t="s">
        <v>868</v>
      </c>
      <c r="F280" s="301" t="s">
        <v>349</v>
      </c>
    </row>
    <row r="281" spans="1:6" ht="15" x14ac:dyDescent="0.35">
      <c r="A281" s="301" t="s">
        <v>231</v>
      </c>
      <c r="B281" s="301" t="s">
        <v>787</v>
      </c>
      <c r="C281" s="301"/>
      <c r="D281" s="302"/>
      <c r="E281" s="301" t="s">
        <v>1293</v>
      </c>
      <c r="F281" s="301" t="s">
        <v>350</v>
      </c>
    </row>
    <row r="282" spans="1:6" ht="15" x14ac:dyDescent="0.35">
      <c r="A282" s="301" t="s">
        <v>332</v>
      </c>
      <c r="B282" s="301" t="s">
        <v>1284</v>
      </c>
      <c r="C282" s="301"/>
      <c r="D282" s="302"/>
      <c r="E282" s="301" t="s">
        <v>869</v>
      </c>
      <c r="F282" s="301" t="s">
        <v>351</v>
      </c>
    </row>
    <row r="283" spans="1:6" ht="15" x14ac:dyDescent="0.35">
      <c r="A283" s="301" t="s">
        <v>378</v>
      </c>
      <c r="B283" s="301" t="s">
        <v>1294</v>
      </c>
      <c r="C283" s="301"/>
      <c r="D283" s="302"/>
      <c r="E283" s="301" t="s">
        <v>870</v>
      </c>
      <c r="F283" s="301" t="s">
        <v>352</v>
      </c>
    </row>
    <row r="284" spans="1:6" ht="15" x14ac:dyDescent="0.35">
      <c r="A284" s="301" t="s">
        <v>426</v>
      </c>
      <c r="B284" s="301" t="s">
        <v>915</v>
      </c>
      <c r="C284" s="301"/>
      <c r="D284" s="302"/>
      <c r="E284" s="301" t="s">
        <v>871</v>
      </c>
      <c r="F284" s="301" t="s">
        <v>353</v>
      </c>
    </row>
    <row r="285" spans="1:6" ht="15" x14ac:dyDescent="0.35">
      <c r="A285" s="301" t="s">
        <v>492</v>
      </c>
      <c r="B285" s="301" t="s">
        <v>970</v>
      </c>
      <c r="C285" s="301"/>
      <c r="D285" s="302"/>
      <c r="E285" s="301" t="s">
        <v>872</v>
      </c>
      <c r="F285" s="301" t="s">
        <v>354</v>
      </c>
    </row>
    <row r="286" spans="1:6" ht="15" x14ac:dyDescent="0.35">
      <c r="A286" s="301" t="s">
        <v>539</v>
      </c>
      <c r="B286" s="301" t="s">
        <v>997</v>
      </c>
      <c r="C286" s="301"/>
      <c r="D286" s="302"/>
      <c r="E286" s="301" t="s">
        <v>873</v>
      </c>
      <c r="F286" s="301" t="s">
        <v>355</v>
      </c>
    </row>
    <row r="287" spans="1:6" ht="15" x14ac:dyDescent="0.35">
      <c r="A287" s="301" t="s">
        <v>110</v>
      </c>
      <c r="B287" s="301" t="s">
        <v>1099</v>
      </c>
      <c r="C287" s="301"/>
      <c r="D287" s="302"/>
      <c r="E287" s="301" t="s">
        <v>874</v>
      </c>
      <c r="F287" s="301" t="s">
        <v>356</v>
      </c>
    </row>
    <row r="288" spans="1:6" ht="15" x14ac:dyDescent="0.35">
      <c r="A288" s="301" t="s">
        <v>386</v>
      </c>
      <c r="B288" s="301" t="s">
        <v>1295</v>
      </c>
      <c r="C288" s="301"/>
      <c r="D288" s="302"/>
      <c r="E288" s="301" t="s">
        <v>875</v>
      </c>
      <c r="F288" s="301" t="s">
        <v>357</v>
      </c>
    </row>
    <row r="289" spans="1:6" ht="15" x14ac:dyDescent="0.35">
      <c r="A289" s="301" t="s">
        <v>242</v>
      </c>
      <c r="B289" s="301" t="s">
        <v>1246</v>
      </c>
      <c r="C289" s="301"/>
      <c r="D289" s="302"/>
      <c r="E289" s="301" t="s">
        <v>876</v>
      </c>
      <c r="F289" s="301" t="s">
        <v>358</v>
      </c>
    </row>
    <row r="290" spans="1:6" ht="15" x14ac:dyDescent="0.35">
      <c r="A290" s="301" t="s">
        <v>343</v>
      </c>
      <c r="B290" s="301" t="s">
        <v>862</v>
      </c>
      <c r="C290" s="301"/>
      <c r="D290" s="302"/>
      <c r="E290" s="301" t="s">
        <v>877</v>
      </c>
      <c r="F290" s="301" t="s">
        <v>359</v>
      </c>
    </row>
    <row r="291" spans="1:6" ht="15" x14ac:dyDescent="0.35">
      <c r="A291" s="301" t="s">
        <v>392</v>
      </c>
      <c r="B291" s="301" t="s">
        <v>1296</v>
      </c>
      <c r="C291" s="301"/>
      <c r="D291" s="302"/>
      <c r="E291" s="301" t="s">
        <v>878</v>
      </c>
      <c r="F291" s="301" t="s">
        <v>360</v>
      </c>
    </row>
    <row r="292" spans="1:6" ht="15" x14ac:dyDescent="0.35">
      <c r="A292" s="301" t="s">
        <v>504</v>
      </c>
      <c r="B292" s="301" t="s">
        <v>978</v>
      </c>
      <c r="C292" s="301"/>
      <c r="D292" s="302"/>
      <c r="E292" s="301" t="s">
        <v>879</v>
      </c>
      <c r="F292" s="301" t="s">
        <v>361</v>
      </c>
    </row>
    <row r="293" spans="1:6" ht="15" x14ac:dyDescent="0.35">
      <c r="A293" s="301" t="s">
        <v>122</v>
      </c>
      <c r="B293" s="301" t="s">
        <v>1113</v>
      </c>
      <c r="C293" s="301"/>
      <c r="D293" s="302"/>
      <c r="E293" s="301" t="s">
        <v>880</v>
      </c>
      <c r="F293" s="301" t="s">
        <v>362</v>
      </c>
    </row>
    <row r="294" spans="1:6" ht="15" x14ac:dyDescent="0.35">
      <c r="A294" s="301" t="s">
        <v>250</v>
      </c>
      <c r="B294" s="301" t="s">
        <v>1249</v>
      </c>
      <c r="C294" s="301"/>
      <c r="D294" s="302"/>
      <c r="E294" s="301" t="s">
        <v>881</v>
      </c>
      <c r="F294" s="301" t="s">
        <v>363</v>
      </c>
    </row>
    <row r="295" spans="1:6" ht="15" x14ac:dyDescent="0.35">
      <c r="A295" s="301" t="s">
        <v>443</v>
      </c>
      <c r="B295" s="301" t="s">
        <v>929</v>
      </c>
      <c r="C295" s="301"/>
      <c r="D295" s="302"/>
      <c r="E295" s="301" t="s">
        <v>882</v>
      </c>
      <c r="F295" s="301" t="s">
        <v>364</v>
      </c>
    </row>
    <row r="296" spans="1:6" ht="15" x14ac:dyDescent="0.35">
      <c r="A296" s="301" t="s">
        <v>552</v>
      </c>
      <c r="B296" s="301" t="s">
        <v>1297</v>
      </c>
      <c r="C296" s="301"/>
      <c r="D296" s="302"/>
      <c r="E296" s="301" t="s">
        <v>883</v>
      </c>
      <c r="F296" s="301" t="s">
        <v>365</v>
      </c>
    </row>
    <row r="297" spans="1:6" ht="15" x14ac:dyDescent="0.35">
      <c r="A297" s="301" t="s">
        <v>129</v>
      </c>
      <c r="B297" s="301" t="s">
        <v>1122</v>
      </c>
      <c r="C297" s="301"/>
      <c r="D297" s="302"/>
      <c r="E297" s="301" t="s">
        <v>884</v>
      </c>
      <c r="F297" s="301" t="s">
        <v>366</v>
      </c>
    </row>
    <row r="298" spans="1:6" ht="15" x14ac:dyDescent="0.35">
      <c r="A298" s="301" t="s">
        <v>258</v>
      </c>
      <c r="B298" s="301" t="s">
        <v>808</v>
      </c>
      <c r="C298" s="301"/>
      <c r="D298" s="302"/>
      <c r="E298" s="301" t="s">
        <v>885</v>
      </c>
      <c r="F298" s="301" t="s">
        <v>367</v>
      </c>
    </row>
    <row r="299" spans="1:6" ht="15" x14ac:dyDescent="0.35">
      <c r="A299" s="301" t="s">
        <v>358</v>
      </c>
      <c r="B299" s="301" t="s">
        <v>876</v>
      </c>
      <c r="C299" s="301"/>
      <c r="D299" s="302"/>
      <c r="E299" s="301" t="s">
        <v>886</v>
      </c>
      <c r="F299" s="301" t="s">
        <v>368</v>
      </c>
    </row>
    <row r="300" spans="1:6" ht="15" x14ac:dyDescent="0.35">
      <c r="A300" s="301" t="s">
        <v>135</v>
      </c>
      <c r="B300" s="301" t="s">
        <v>1131</v>
      </c>
      <c r="C300" s="301"/>
      <c r="D300" s="302"/>
      <c r="E300" s="301" t="s">
        <v>887</v>
      </c>
      <c r="F300" s="301" t="s">
        <v>369</v>
      </c>
    </row>
    <row r="301" spans="1:6" ht="15" x14ac:dyDescent="0.35">
      <c r="A301" s="301" t="s">
        <v>265</v>
      </c>
      <c r="B301" s="301" t="s">
        <v>1258</v>
      </c>
      <c r="C301" s="301"/>
      <c r="D301" s="302"/>
      <c r="E301" s="301" t="s">
        <v>888</v>
      </c>
      <c r="F301" s="301" t="s">
        <v>370</v>
      </c>
    </row>
    <row r="302" spans="1:6" ht="15" x14ac:dyDescent="0.35">
      <c r="A302" s="301" t="s">
        <v>452</v>
      </c>
      <c r="B302" s="301" t="s">
        <v>1298</v>
      </c>
      <c r="C302" s="301"/>
      <c r="D302" s="302"/>
      <c r="E302" s="301" t="s">
        <v>889</v>
      </c>
      <c r="F302" s="301" t="s">
        <v>371</v>
      </c>
    </row>
    <row r="303" spans="1:6" ht="15" x14ac:dyDescent="0.35">
      <c r="A303" s="301" t="s">
        <v>516</v>
      </c>
      <c r="B303" s="301" t="s">
        <v>987</v>
      </c>
      <c r="C303" s="301"/>
      <c r="D303" s="302"/>
      <c r="E303" s="301" t="s">
        <v>1289</v>
      </c>
      <c r="F303" s="301" t="s">
        <v>372</v>
      </c>
    </row>
    <row r="304" spans="1:6" ht="15" x14ac:dyDescent="0.35">
      <c r="A304" s="301" t="s">
        <v>142</v>
      </c>
      <c r="B304" s="301" t="s">
        <v>1140</v>
      </c>
      <c r="C304" s="301"/>
      <c r="D304" s="302"/>
      <c r="E304" s="301" t="s">
        <v>1299</v>
      </c>
      <c r="F304" s="301" t="s">
        <v>373</v>
      </c>
    </row>
    <row r="305" spans="1:6" ht="15" x14ac:dyDescent="0.35">
      <c r="A305" s="301" t="s">
        <v>270</v>
      </c>
      <c r="B305" s="301" t="s">
        <v>813</v>
      </c>
      <c r="C305" s="301"/>
      <c r="D305" s="302"/>
      <c r="E305" s="301" t="s">
        <v>890</v>
      </c>
      <c r="F305" s="301" t="s">
        <v>374</v>
      </c>
    </row>
    <row r="306" spans="1:6" ht="15" x14ac:dyDescent="0.35">
      <c r="A306" s="301" t="s">
        <v>459</v>
      </c>
      <c r="B306" s="301" t="s">
        <v>938</v>
      </c>
      <c r="C306" s="301"/>
      <c r="D306" s="302"/>
      <c r="E306" s="301" t="s">
        <v>891</v>
      </c>
      <c r="F306" s="301" t="s">
        <v>375</v>
      </c>
    </row>
    <row r="307" spans="1:6" ht="15" x14ac:dyDescent="0.35">
      <c r="A307" s="301" t="s">
        <v>148</v>
      </c>
      <c r="B307" s="301" t="s">
        <v>1148</v>
      </c>
      <c r="C307" s="301"/>
      <c r="D307" s="302"/>
      <c r="E307" s="301" t="s">
        <v>892</v>
      </c>
      <c r="F307" s="301" t="s">
        <v>376</v>
      </c>
    </row>
    <row r="308" spans="1:6" ht="15" x14ac:dyDescent="0.35">
      <c r="A308" s="301" t="s">
        <v>275</v>
      </c>
      <c r="B308" s="301" t="s">
        <v>818</v>
      </c>
      <c r="C308" s="301"/>
      <c r="D308" s="302"/>
      <c r="E308" s="301" t="s">
        <v>893</v>
      </c>
      <c r="F308" s="301" t="s">
        <v>377</v>
      </c>
    </row>
    <row r="309" spans="1:6" ht="15" x14ac:dyDescent="0.35">
      <c r="A309" s="301" t="s">
        <v>409</v>
      </c>
      <c r="B309" s="301" t="s">
        <v>1300</v>
      </c>
      <c r="C309" s="301"/>
      <c r="D309" s="302"/>
      <c r="E309" s="301" t="s">
        <v>1294</v>
      </c>
      <c r="F309" s="301" t="s">
        <v>378</v>
      </c>
    </row>
    <row r="310" spans="1:6" ht="15" x14ac:dyDescent="0.35">
      <c r="A310" s="301" t="s">
        <v>153</v>
      </c>
      <c r="B310" s="301" t="s">
        <v>1153</v>
      </c>
      <c r="C310" s="301"/>
      <c r="D310" s="302"/>
      <c r="E310" s="301" t="s">
        <v>894</v>
      </c>
      <c r="F310" s="301" t="s">
        <v>379</v>
      </c>
    </row>
    <row r="311" spans="1:6" ht="15" x14ac:dyDescent="0.35">
      <c r="A311" s="301" t="s">
        <v>288</v>
      </c>
      <c r="B311" s="301" t="s">
        <v>831</v>
      </c>
      <c r="C311" s="301"/>
      <c r="D311" s="302"/>
      <c r="E311" s="301" t="s">
        <v>895</v>
      </c>
      <c r="F311" s="301" t="s">
        <v>380</v>
      </c>
    </row>
    <row r="312" spans="1:6" ht="15" x14ac:dyDescent="0.35">
      <c r="A312" s="301" t="s">
        <v>742</v>
      </c>
      <c r="B312" s="301" t="s">
        <v>948</v>
      </c>
      <c r="C312" s="301"/>
      <c r="D312" s="302"/>
      <c r="E312" s="301" t="s">
        <v>1301</v>
      </c>
      <c r="F312" s="301" t="s">
        <v>381</v>
      </c>
    </row>
    <row r="313" spans="1:6" ht="15" x14ac:dyDescent="0.35">
      <c r="A313" s="301" t="s">
        <v>158</v>
      </c>
      <c r="B313" s="301" t="s">
        <v>1160</v>
      </c>
      <c r="C313" s="301"/>
      <c r="D313" s="302"/>
      <c r="E313" s="301" t="s">
        <v>1091</v>
      </c>
      <c r="F313" s="301" t="s">
        <v>382</v>
      </c>
    </row>
    <row r="314" spans="1:6" ht="15" x14ac:dyDescent="0.35">
      <c r="A314" s="301" t="s">
        <v>295</v>
      </c>
      <c r="B314" s="301" t="s">
        <v>1267</v>
      </c>
      <c r="C314" s="301"/>
      <c r="D314" s="302"/>
      <c r="E314" s="301" t="s">
        <v>1180</v>
      </c>
      <c r="F314" s="301" t="s">
        <v>383</v>
      </c>
    </row>
    <row r="315" spans="1:6" ht="15" x14ac:dyDescent="0.35">
      <c r="A315" s="301" t="s">
        <v>84</v>
      </c>
      <c r="B315" s="301" t="s">
        <v>1064</v>
      </c>
      <c r="C315" s="301"/>
      <c r="D315" s="302"/>
      <c r="E315" s="301" t="s">
        <v>1245</v>
      </c>
      <c r="F315" s="301" t="s">
        <v>384</v>
      </c>
    </row>
    <row r="316" spans="1:6" ht="15" x14ac:dyDescent="0.35">
      <c r="A316" s="301" t="s">
        <v>205</v>
      </c>
      <c r="B316" s="301" t="s">
        <v>778</v>
      </c>
      <c r="C316" s="301"/>
      <c r="D316" s="302"/>
      <c r="E316" s="301" t="s">
        <v>1271</v>
      </c>
      <c r="F316" s="301" t="s">
        <v>385</v>
      </c>
    </row>
    <row r="317" spans="1:6" ht="15" x14ac:dyDescent="0.35">
      <c r="A317" s="301" t="s">
        <v>317</v>
      </c>
      <c r="B317" s="301" t="s">
        <v>852</v>
      </c>
      <c r="C317" s="301"/>
      <c r="D317" s="302"/>
      <c r="E317" s="301" t="s">
        <v>1295</v>
      </c>
      <c r="F317" s="301" t="s">
        <v>386</v>
      </c>
    </row>
    <row r="318" spans="1:6" ht="15" x14ac:dyDescent="0.35">
      <c r="A318" s="301" t="s">
        <v>474</v>
      </c>
      <c r="B318" s="301" t="s">
        <v>954</v>
      </c>
      <c r="C318" s="301"/>
      <c r="D318" s="302"/>
      <c r="E318" s="301" t="s">
        <v>1302</v>
      </c>
      <c r="F318" s="301" t="s">
        <v>387</v>
      </c>
    </row>
    <row r="319" spans="1:6" ht="15" x14ac:dyDescent="0.35">
      <c r="A319" s="301" t="s">
        <v>219</v>
      </c>
      <c r="B319" s="301" t="s">
        <v>1229</v>
      </c>
      <c r="C319" s="301"/>
      <c r="D319" s="302"/>
      <c r="E319" s="301" t="s">
        <v>896</v>
      </c>
      <c r="F319" s="301" t="s">
        <v>388</v>
      </c>
    </row>
    <row r="320" spans="1:6" ht="15" x14ac:dyDescent="0.35">
      <c r="A320" s="305" t="s">
        <v>1385</v>
      </c>
      <c r="B320" s="301" t="s">
        <v>1384</v>
      </c>
      <c r="C320" s="301"/>
      <c r="D320" s="302"/>
      <c r="E320" s="301" t="s">
        <v>897</v>
      </c>
      <c r="F320" s="301" t="s">
        <v>389</v>
      </c>
    </row>
    <row r="321" spans="1:6" ht="15" x14ac:dyDescent="0.35">
      <c r="A321" s="301" t="s">
        <v>373</v>
      </c>
      <c r="B321" s="301" t="s">
        <v>1299</v>
      </c>
      <c r="C321" s="301"/>
      <c r="D321" s="302"/>
      <c r="E321" s="301" t="s">
        <v>898</v>
      </c>
      <c r="F321" s="301" t="s">
        <v>390</v>
      </c>
    </row>
    <row r="322" spans="1:6" ht="15" x14ac:dyDescent="0.35">
      <c r="A322" s="301" t="s">
        <v>420</v>
      </c>
      <c r="B322" s="301" t="s">
        <v>911</v>
      </c>
      <c r="C322" s="301"/>
      <c r="D322" s="302"/>
      <c r="E322" s="301" t="s">
        <v>1273</v>
      </c>
      <c r="F322" s="301" t="s">
        <v>391</v>
      </c>
    </row>
    <row r="323" spans="1:6" ht="15" x14ac:dyDescent="0.35">
      <c r="A323" s="301" t="s">
        <v>559</v>
      </c>
      <c r="B323" s="301" t="s">
        <v>966</v>
      </c>
      <c r="C323" s="301"/>
      <c r="D323" s="302"/>
      <c r="E323" s="301" t="s">
        <v>1296</v>
      </c>
      <c r="F323" s="301" t="s">
        <v>392</v>
      </c>
    </row>
    <row r="324" spans="1:6" ht="15" x14ac:dyDescent="0.35">
      <c r="A324" s="301" t="s">
        <v>533</v>
      </c>
      <c r="B324" s="301" t="s">
        <v>1303</v>
      </c>
      <c r="C324" s="301"/>
      <c r="D324" s="302"/>
      <c r="E324" s="301" t="s">
        <v>899</v>
      </c>
      <c r="F324" s="301" t="s">
        <v>393</v>
      </c>
    </row>
    <row r="325" spans="1:6" ht="15" x14ac:dyDescent="0.35">
      <c r="A325" s="301" t="s">
        <v>98</v>
      </c>
      <c r="B325" s="301" t="s">
        <v>1084</v>
      </c>
      <c r="C325" s="301"/>
      <c r="D325" s="302"/>
      <c r="E325" s="301" t="s">
        <v>1198</v>
      </c>
      <c r="F325" s="301" t="s">
        <v>394</v>
      </c>
    </row>
    <row r="326" spans="1:6" ht="15" x14ac:dyDescent="0.35">
      <c r="A326" s="301" t="s">
        <v>333</v>
      </c>
      <c r="B326" s="301" t="s">
        <v>1285</v>
      </c>
      <c r="C326" s="301"/>
      <c r="D326" s="302"/>
      <c r="E326" s="301" t="s">
        <v>1250</v>
      </c>
      <c r="F326" s="301" t="s">
        <v>395</v>
      </c>
    </row>
    <row r="327" spans="1:6" ht="15" x14ac:dyDescent="0.35">
      <c r="A327" s="301" t="s">
        <v>379</v>
      </c>
      <c r="B327" s="301" t="s">
        <v>894</v>
      </c>
      <c r="C327" s="301"/>
      <c r="D327" s="302"/>
      <c r="E327" s="301" t="s">
        <v>900</v>
      </c>
      <c r="F327" s="301" t="s">
        <v>396</v>
      </c>
    </row>
    <row r="328" spans="1:6" ht="15" x14ac:dyDescent="0.35">
      <c r="A328" s="301" t="s">
        <v>427</v>
      </c>
      <c r="B328" s="301" t="s">
        <v>916</v>
      </c>
      <c r="C328" s="301"/>
      <c r="D328" s="302"/>
      <c r="E328" s="301" t="s">
        <v>1115</v>
      </c>
      <c r="F328" s="301" t="s">
        <v>397</v>
      </c>
    </row>
    <row r="329" spans="1:6" ht="15" x14ac:dyDescent="0.35">
      <c r="A329" s="301" t="s">
        <v>493</v>
      </c>
      <c r="B329" s="301" t="s">
        <v>971</v>
      </c>
      <c r="C329" s="301"/>
      <c r="D329" s="302"/>
      <c r="E329" s="301" t="s">
        <v>1207</v>
      </c>
      <c r="F329" s="301" t="s">
        <v>398</v>
      </c>
    </row>
    <row r="330" spans="1:6" ht="15" x14ac:dyDescent="0.35">
      <c r="A330" s="301" t="s">
        <v>540</v>
      </c>
      <c r="B330" s="301" t="s">
        <v>1304</v>
      </c>
      <c r="C330" s="301"/>
      <c r="D330" s="302"/>
      <c r="E330" s="301" t="s">
        <v>1253</v>
      </c>
      <c r="F330" s="301" t="s">
        <v>399</v>
      </c>
    </row>
    <row r="331" spans="1:6" ht="15" x14ac:dyDescent="0.35">
      <c r="A331" s="301" t="s">
        <v>111</v>
      </c>
      <c r="B331" s="301" t="s">
        <v>1100</v>
      </c>
      <c r="C331" s="301"/>
      <c r="D331" s="302"/>
      <c r="E331" s="301" t="s">
        <v>1123</v>
      </c>
      <c r="F331" s="301" t="s">
        <v>400</v>
      </c>
    </row>
    <row r="332" spans="1:6" ht="15" x14ac:dyDescent="0.35">
      <c r="A332" s="301" t="s">
        <v>387</v>
      </c>
      <c r="B332" s="301" t="s">
        <v>1302</v>
      </c>
      <c r="C332" s="301"/>
      <c r="D332" s="302"/>
      <c r="E332" s="301" t="s">
        <v>901</v>
      </c>
      <c r="F332" s="301" t="s">
        <v>401</v>
      </c>
    </row>
    <row r="333" spans="1:6" ht="15" x14ac:dyDescent="0.35">
      <c r="A333" s="301" t="s">
        <v>243</v>
      </c>
      <c r="B333" s="301" t="s">
        <v>1247</v>
      </c>
      <c r="C333" s="301"/>
      <c r="D333" s="302"/>
      <c r="E333" s="301" t="s">
        <v>902</v>
      </c>
      <c r="F333" s="301" t="s">
        <v>402</v>
      </c>
    </row>
    <row r="334" spans="1:6" ht="15" x14ac:dyDescent="0.35">
      <c r="A334" s="301" t="s">
        <v>344</v>
      </c>
      <c r="B334" s="301" t="s">
        <v>863</v>
      </c>
      <c r="C334" s="301"/>
      <c r="D334" s="302"/>
      <c r="E334" s="301" t="s">
        <v>903</v>
      </c>
      <c r="F334" s="301" t="s">
        <v>403</v>
      </c>
    </row>
    <row r="335" spans="1:6" ht="15" x14ac:dyDescent="0.35">
      <c r="A335" s="301" t="s">
        <v>505</v>
      </c>
      <c r="B335" s="301" t="s">
        <v>1305</v>
      </c>
      <c r="C335" s="301"/>
      <c r="D335" s="302"/>
      <c r="E335" s="301" t="s">
        <v>1218</v>
      </c>
      <c r="F335" s="301" t="s">
        <v>404</v>
      </c>
    </row>
    <row r="336" spans="1:6" ht="15" x14ac:dyDescent="0.35">
      <c r="A336" s="301" t="s">
        <v>123</v>
      </c>
      <c r="B336" s="301" t="s">
        <v>1114</v>
      </c>
      <c r="C336" s="301"/>
      <c r="D336" s="302"/>
      <c r="E336" s="301" t="s">
        <v>1135</v>
      </c>
      <c r="F336" s="301" t="s">
        <v>405</v>
      </c>
    </row>
    <row r="337" spans="1:6" ht="15" x14ac:dyDescent="0.35">
      <c r="A337" s="301" t="s">
        <v>251</v>
      </c>
      <c r="B337" s="301" t="s">
        <v>801</v>
      </c>
      <c r="C337" s="301"/>
      <c r="D337" s="302"/>
      <c r="E337" s="301" t="s">
        <v>1220</v>
      </c>
      <c r="F337" s="301" t="s">
        <v>406</v>
      </c>
    </row>
    <row r="338" spans="1:6" ht="15" x14ac:dyDescent="0.35">
      <c r="A338" s="301" t="s">
        <v>130</v>
      </c>
      <c r="B338" s="301" t="s">
        <v>1124</v>
      </c>
      <c r="C338" s="301"/>
      <c r="D338" s="302"/>
      <c r="E338" s="301" t="s">
        <v>1260</v>
      </c>
      <c r="F338" s="301" t="s">
        <v>407</v>
      </c>
    </row>
    <row r="339" spans="1:6" ht="15" x14ac:dyDescent="0.35">
      <c r="A339" s="301" t="s">
        <v>259</v>
      </c>
      <c r="B339" s="301" t="s">
        <v>1252</v>
      </c>
      <c r="C339" s="301"/>
      <c r="D339" s="302"/>
      <c r="E339" s="301" t="s">
        <v>1283</v>
      </c>
      <c r="F339" s="301" t="s">
        <v>408</v>
      </c>
    </row>
    <row r="340" spans="1:6" ht="15" x14ac:dyDescent="0.35">
      <c r="A340" s="301" t="s">
        <v>136</v>
      </c>
      <c r="B340" s="301" t="s">
        <v>1132</v>
      </c>
      <c r="C340" s="301"/>
      <c r="D340" s="302"/>
      <c r="E340" s="301" t="s">
        <v>1300</v>
      </c>
      <c r="F340" s="301" t="s">
        <v>409</v>
      </c>
    </row>
    <row r="341" spans="1:6" ht="15" x14ac:dyDescent="0.35">
      <c r="A341" s="301" t="s">
        <v>453</v>
      </c>
      <c r="B341" s="301" t="s">
        <v>1306</v>
      </c>
      <c r="C341" s="301"/>
      <c r="D341" s="302"/>
      <c r="E341" s="301" t="s">
        <v>904</v>
      </c>
      <c r="F341" s="301" t="s">
        <v>410</v>
      </c>
    </row>
    <row r="342" spans="1:6" ht="15" x14ac:dyDescent="0.35">
      <c r="A342" s="301" t="s">
        <v>560</v>
      </c>
      <c r="B342" s="301" t="s">
        <v>1307</v>
      </c>
      <c r="C342" s="301"/>
      <c r="D342" s="302"/>
      <c r="E342" s="301" t="s">
        <v>905</v>
      </c>
      <c r="F342" s="301" t="s">
        <v>411</v>
      </c>
    </row>
    <row r="343" spans="1:6" ht="15" x14ac:dyDescent="0.35">
      <c r="A343" s="301" t="s">
        <v>143</v>
      </c>
      <c r="B343" s="301" t="s">
        <v>1141</v>
      </c>
      <c r="C343" s="301"/>
      <c r="D343" s="302"/>
      <c r="E343" s="301" t="s">
        <v>906</v>
      </c>
      <c r="F343" s="301" t="s">
        <v>412</v>
      </c>
    </row>
    <row r="344" spans="1:6" ht="15" x14ac:dyDescent="0.35">
      <c r="A344" s="301" t="s">
        <v>460</v>
      </c>
      <c r="B344" s="301" t="s">
        <v>939</v>
      </c>
      <c r="C344" s="301"/>
      <c r="D344" s="302"/>
      <c r="E344" s="301" t="s">
        <v>907</v>
      </c>
      <c r="F344" s="301" t="s">
        <v>413</v>
      </c>
    </row>
    <row r="345" spans="1:6" ht="15" x14ac:dyDescent="0.35">
      <c r="A345" s="301" t="s">
        <v>276</v>
      </c>
      <c r="B345" s="301" t="s">
        <v>819</v>
      </c>
      <c r="C345" s="301"/>
      <c r="D345" s="302"/>
      <c r="E345" s="301" t="s">
        <v>1288</v>
      </c>
      <c r="F345" s="301" t="s">
        <v>414</v>
      </c>
    </row>
    <row r="346" spans="1:6" ht="15" x14ac:dyDescent="0.35">
      <c r="A346" s="301" t="s">
        <v>289</v>
      </c>
      <c r="B346" s="301" t="s">
        <v>832</v>
      </c>
      <c r="C346" s="301"/>
      <c r="D346" s="302"/>
      <c r="E346" s="301" t="s">
        <v>908</v>
      </c>
      <c r="F346" s="301" t="s">
        <v>415</v>
      </c>
    </row>
    <row r="347" spans="1:6" ht="15" x14ac:dyDescent="0.35">
      <c r="A347" s="301" t="s">
        <v>85</v>
      </c>
      <c r="B347" s="301" t="s">
        <v>1066</v>
      </c>
      <c r="C347" s="301"/>
      <c r="D347" s="302"/>
      <c r="E347" s="301" t="s">
        <v>1161</v>
      </c>
      <c r="F347" s="301" t="s">
        <v>416</v>
      </c>
    </row>
    <row r="348" spans="1:6" ht="15" x14ac:dyDescent="0.35">
      <c r="A348" s="301" t="s">
        <v>206</v>
      </c>
      <c r="B348" s="301" t="s">
        <v>779</v>
      </c>
      <c r="C348" s="301"/>
      <c r="D348" s="302"/>
      <c r="E348" s="301" t="s">
        <v>909</v>
      </c>
      <c r="F348" s="301" t="s">
        <v>417</v>
      </c>
    </row>
    <row r="349" spans="1:6" ht="15" x14ac:dyDescent="0.35">
      <c r="A349" s="301" t="s">
        <v>318</v>
      </c>
      <c r="B349" s="301" t="s">
        <v>853</v>
      </c>
      <c r="C349" s="301"/>
      <c r="D349" s="302"/>
      <c r="E349" s="301" t="s">
        <v>910</v>
      </c>
      <c r="F349" s="301" t="s">
        <v>418</v>
      </c>
    </row>
    <row r="350" spans="1:6" ht="15" x14ac:dyDescent="0.35">
      <c r="A350" s="301" t="s">
        <v>475</v>
      </c>
      <c r="B350" s="301" t="s">
        <v>955</v>
      </c>
      <c r="C350" s="301"/>
      <c r="D350" s="302"/>
      <c r="E350" s="301" t="s">
        <v>1290</v>
      </c>
      <c r="F350" s="301" t="s">
        <v>419</v>
      </c>
    </row>
    <row r="351" spans="1:6" ht="15" x14ac:dyDescent="0.35">
      <c r="A351" s="301" t="s">
        <v>220</v>
      </c>
      <c r="B351" s="301" t="s">
        <v>1230</v>
      </c>
      <c r="C351" s="301"/>
      <c r="D351" s="302"/>
      <c r="E351" s="301" t="s">
        <v>911</v>
      </c>
      <c r="F351" s="301" t="s">
        <v>420</v>
      </c>
    </row>
    <row r="352" spans="1:6" ht="15" x14ac:dyDescent="0.35">
      <c r="A352" s="301" t="s">
        <v>421</v>
      </c>
      <c r="B352" s="301" t="s">
        <v>1308</v>
      </c>
      <c r="C352" s="301"/>
      <c r="D352" s="302"/>
      <c r="E352" s="301" t="s">
        <v>1308</v>
      </c>
      <c r="F352" s="301" t="s">
        <v>421</v>
      </c>
    </row>
    <row r="353" spans="1:6" ht="15" x14ac:dyDescent="0.35">
      <c r="A353" s="301" t="s">
        <v>534</v>
      </c>
      <c r="B353" s="301" t="s">
        <v>1309</v>
      </c>
      <c r="C353" s="301"/>
      <c r="D353" s="302"/>
      <c r="E353" s="301" t="s">
        <v>912</v>
      </c>
      <c r="F353" s="301" t="s">
        <v>422</v>
      </c>
    </row>
    <row r="354" spans="1:6" ht="15" x14ac:dyDescent="0.35">
      <c r="A354" s="301" t="s">
        <v>99</v>
      </c>
      <c r="B354" s="301" t="s">
        <v>1085</v>
      </c>
      <c r="C354" s="301"/>
      <c r="D354" s="302"/>
      <c r="E354" s="301" t="s">
        <v>1171</v>
      </c>
      <c r="F354" s="301" t="s">
        <v>423</v>
      </c>
    </row>
    <row r="355" spans="1:6" ht="15" x14ac:dyDescent="0.35">
      <c r="A355" s="301" t="s">
        <v>232</v>
      </c>
      <c r="B355" s="301" t="s">
        <v>788</v>
      </c>
      <c r="C355" s="301"/>
      <c r="D355" s="302"/>
      <c r="E355" s="301" t="s">
        <v>913</v>
      </c>
      <c r="F355" s="301" t="s">
        <v>424</v>
      </c>
    </row>
    <row r="356" spans="1:6" ht="15" x14ac:dyDescent="0.35">
      <c r="A356" s="301" t="s">
        <v>334</v>
      </c>
      <c r="B356" s="301" t="s">
        <v>1286</v>
      </c>
      <c r="C356" s="301"/>
      <c r="D356" s="302"/>
      <c r="E356" s="301" t="s">
        <v>914</v>
      </c>
      <c r="F356" s="301" t="s">
        <v>425</v>
      </c>
    </row>
    <row r="357" spans="1:6" ht="15" x14ac:dyDescent="0.35">
      <c r="A357" s="301" t="s">
        <v>380</v>
      </c>
      <c r="B357" s="301" t="s">
        <v>895</v>
      </c>
      <c r="C357" s="301"/>
      <c r="D357" s="302"/>
      <c r="E357" s="301" t="s">
        <v>915</v>
      </c>
      <c r="F357" s="301" t="s">
        <v>426</v>
      </c>
    </row>
    <row r="358" spans="1:6" ht="15" x14ac:dyDescent="0.35">
      <c r="A358" s="301" t="s">
        <v>428</v>
      </c>
      <c r="B358" s="301" t="s">
        <v>1310</v>
      </c>
      <c r="C358" s="301"/>
      <c r="D358" s="302"/>
      <c r="E358" s="301" t="s">
        <v>916</v>
      </c>
      <c r="F358" s="301" t="s">
        <v>427</v>
      </c>
    </row>
    <row r="359" spans="1:6" ht="15" x14ac:dyDescent="0.35">
      <c r="A359" s="301" t="s">
        <v>494</v>
      </c>
      <c r="B359" s="301" t="s">
        <v>1311</v>
      </c>
      <c r="C359" s="301"/>
      <c r="D359" s="302"/>
      <c r="E359" s="301" t="s">
        <v>1310</v>
      </c>
      <c r="F359" s="301" t="s">
        <v>428</v>
      </c>
    </row>
    <row r="360" spans="1:6" ht="15" x14ac:dyDescent="0.35">
      <c r="A360" s="301" t="s">
        <v>760</v>
      </c>
      <c r="B360" s="301" t="s">
        <v>1312</v>
      </c>
      <c r="C360" s="301"/>
      <c r="D360" s="302"/>
      <c r="E360" s="301" t="s">
        <v>917</v>
      </c>
      <c r="F360" s="301" t="s">
        <v>429</v>
      </c>
    </row>
    <row r="361" spans="1:6" ht="15" x14ac:dyDescent="0.35">
      <c r="A361" s="301" t="s">
        <v>112</v>
      </c>
      <c r="B361" s="301" t="s">
        <v>1102</v>
      </c>
      <c r="C361" s="301"/>
      <c r="D361" s="302"/>
      <c r="E361" s="301" t="s">
        <v>918</v>
      </c>
      <c r="F361" s="301" t="s">
        <v>430</v>
      </c>
    </row>
    <row r="362" spans="1:6" ht="15" x14ac:dyDescent="0.35">
      <c r="A362" s="301" t="s">
        <v>244</v>
      </c>
      <c r="B362" s="301" t="s">
        <v>796</v>
      </c>
      <c r="C362" s="301"/>
      <c r="D362" s="302"/>
      <c r="E362" s="301" t="s">
        <v>919</v>
      </c>
      <c r="F362" s="301" t="s">
        <v>431</v>
      </c>
    </row>
    <row r="363" spans="1:6" ht="15" x14ac:dyDescent="0.35">
      <c r="A363" s="301" t="s">
        <v>345</v>
      </c>
      <c r="B363" s="301" t="s">
        <v>864</v>
      </c>
      <c r="C363" s="301"/>
      <c r="D363" s="302"/>
      <c r="E363" s="301" t="s">
        <v>920</v>
      </c>
      <c r="F363" s="301" t="s">
        <v>432</v>
      </c>
    </row>
    <row r="364" spans="1:6" ht="15" x14ac:dyDescent="0.35">
      <c r="A364" s="301" t="s">
        <v>124</v>
      </c>
      <c r="B364" s="301" t="s">
        <v>1116</v>
      </c>
      <c r="C364" s="301"/>
      <c r="D364" s="302"/>
      <c r="E364" s="301" t="s">
        <v>921</v>
      </c>
      <c r="F364" s="301" t="s">
        <v>433</v>
      </c>
    </row>
    <row r="365" spans="1:6" ht="15" x14ac:dyDescent="0.35">
      <c r="A365" s="301" t="s">
        <v>252</v>
      </c>
      <c r="B365" s="301" t="s">
        <v>802</v>
      </c>
      <c r="C365" s="301"/>
      <c r="D365" s="302"/>
      <c r="E365" s="301" t="s">
        <v>1272</v>
      </c>
      <c r="F365" s="301" t="s">
        <v>434</v>
      </c>
    </row>
    <row r="366" spans="1:6" ht="15" x14ac:dyDescent="0.35">
      <c r="A366" s="301" t="s">
        <v>558</v>
      </c>
      <c r="B366" s="301" t="s">
        <v>1126</v>
      </c>
      <c r="C366" s="301"/>
      <c r="D366" s="302"/>
      <c r="E366" s="301" t="s">
        <v>922</v>
      </c>
      <c r="F366" s="301" t="s">
        <v>435</v>
      </c>
    </row>
    <row r="367" spans="1:6" ht="15" x14ac:dyDescent="0.35">
      <c r="A367" s="301" t="s">
        <v>260</v>
      </c>
      <c r="B367" s="301" t="s">
        <v>1254</v>
      </c>
      <c r="C367" s="301"/>
      <c r="D367" s="302"/>
      <c r="E367" s="301" t="s">
        <v>923</v>
      </c>
      <c r="F367" s="301" t="s">
        <v>436</v>
      </c>
    </row>
    <row r="368" spans="1:6" ht="15" x14ac:dyDescent="0.35">
      <c r="A368" s="301" t="s">
        <v>137</v>
      </c>
      <c r="B368" s="301" t="s">
        <v>1134</v>
      </c>
      <c r="C368" s="301"/>
      <c r="D368" s="302"/>
      <c r="E368" s="301" t="s">
        <v>924</v>
      </c>
      <c r="F368" s="301" t="s">
        <v>437</v>
      </c>
    </row>
    <row r="369" spans="1:6" ht="15" x14ac:dyDescent="0.35">
      <c r="A369" s="301" t="s">
        <v>454</v>
      </c>
      <c r="B369" s="301" t="s">
        <v>1313</v>
      </c>
      <c r="C369" s="301"/>
      <c r="D369" s="302"/>
      <c r="E369" s="301" t="s">
        <v>1274</v>
      </c>
      <c r="F369" s="301" t="s">
        <v>438</v>
      </c>
    </row>
    <row r="370" spans="1:6" ht="15" x14ac:dyDescent="0.35">
      <c r="A370" s="301" t="s">
        <v>277</v>
      </c>
      <c r="B370" s="301" t="s">
        <v>820</v>
      </c>
      <c r="C370" s="301"/>
      <c r="D370" s="302"/>
      <c r="E370" s="301" t="s">
        <v>925</v>
      </c>
      <c r="F370" s="301" t="s">
        <v>439</v>
      </c>
    </row>
    <row r="371" spans="1:6" ht="15" x14ac:dyDescent="0.35">
      <c r="A371" s="301" t="s">
        <v>290</v>
      </c>
      <c r="B371" s="301" t="s">
        <v>833</v>
      </c>
      <c r="C371" s="301"/>
      <c r="D371" s="302"/>
      <c r="E371" s="301" t="s">
        <v>926</v>
      </c>
      <c r="F371" s="301" t="s">
        <v>440</v>
      </c>
    </row>
    <row r="372" spans="1:6" ht="15" x14ac:dyDescent="0.35">
      <c r="A372" s="301" t="s">
        <v>86</v>
      </c>
      <c r="B372" s="301" t="s">
        <v>1068</v>
      </c>
      <c r="C372" s="301"/>
      <c r="D372" s="302"/>
      <c r="E372" s="301" t="s">
        <v>927</v>
      </c>
      <c r="F372" s="301" t="s">
        <v>441</v>
      </c>
    </row>
    <row r="373" spans="1:6" ht="15" x14ac:dyDescent="0.35">
      <c r="A373" s="301" t="s">
        <v>207</v>
      </c>
      <c r="B373" s="301" t="s">
        <v>780</v>
      </c>
      <c r="C373" s="301"/>
      <c r="D373" s="302"/>
      <c r="E373" s="301" t="s">
        <v>928</v>
      </c>
      <c r="F373" s="301" t="s">
        <v>442</v>
      </c>
    </row>
    <row r="374" spans="1:6" ht="15" x14ac:dyDescent="0.35">
      <c r="A374" s="301" t="s">
        <v>319</v>
      </c>
      <c r="B374" s="301" t="s">
        <v>854</v>
      </c>
      <c r="C374" s="301"/>
      <c r="D374" s="302"/>
      <c r="E374" s="301" t="s">
        <v>929</v>
      </c>
      <c r="F374" s="301" t="s">
        <v>443</v>
      </c>
    </row>
    <row r="375" spans="1:6" ht="15" x14ac:dyDescent="0.35">
      <c r="A375" s="301" t="s">
        <v>476</v>
      </c>
      <c r="B375" s="301" t="s">
        <v>956</v>
      </c>
      <c r="C375" s="301"/>
      <c r="D375" s="302"/>
      <c r="E375" s="301" t="s">
        <v>930</v>
      </c>
      <c r="F375" s="301" t="s">
        <v>444</v>
      </c>
    </row>
    <row r="376" spans="1:6" ht="15" x14ac:dyDescent="0.35">
      <c r="A376" s="301" t="s">
        <v>221</v>
      </c>
      <c r="B376" s="301" t="s">
        <v>1231</v>
      </c>
      <c r="C376" s="301"/>
      <c r="D376" s="302"/>
      <c r="E376" s="301" t="s">
        <v>931</v>
      </c>
      <c r="F376" s="301" t="s">
        <v>445</v>
      </c>
    </row>
    <row r="377" spans="1:6" ht="15" x14ac:dyDescent="0.35">
      <c r="A377" s="301" t="s">
        <v>100</v>
      </c>
      <c r="B377" s="301" t="s">
        <v>1087</v>
      </c>
      <c r="C377" s="301"/>
      <c r="D377" s="302"/>
      <c r="E377" s="301" t="s">
        <v>932</v>
      </c>
      <c r="F377" s="301" t="s">
        <v>446</v>
      </c>
    </row>
    <row r="378" spans="1:6" ht="15" x14ac:dyDescent="0.35">
      <c r="A378" s="301" t="s">
        <v>233</v>
      </c>
      <c r="B378" s="301" t="s">
        <v>789</v>
      </c>
      <c r="C378" s="301"/>
      <c r="D378" s="302"/>
      <c r="E378" s="301" t="s">
        <v>933</v>
      </c>
      <c r="F378" s="301" t="s">
        <v>447</v>
      </c>
    </row>
    <row r="379" spans="1:6" ht="15" x14ac:dyDescent="0.35">
      <c r="A379" s="301" t="s">
        <v>335</v>
      </c>
      <c r="B379" s="301" t="s">
        <v>1287</v>
      </c>
      <c r="C379" s="301"/>
      <c r="D379" s="302"/>
      <c r="E379" s="301" t="s">
        <v>1125</v>
      </c>
      <c r="F379" s="301" t="s">
        <v>448</v>
      </c>
    </row>
    <row r="380" spans="1:6" ht="15" x14ac:dyDescent="0.35">
      <c r="A380" s="301" t="s">
        <v>381</v>
      </c>
      <c r="B380" s="301" t="s">
        <v>1301</v>
      </c>
      <c r="C380" s="301"/>
      <c r="D380" s="302"/>
      <c r="E380" s="301" t="s">
        <v>1216</v>
      </c>
      <c r="F380" s="301" t="s">
        <v>449</v>
      </c>
    </row>
    <row r="381" spans="1:6" ht="15" x14ac:dyDescent="0.35">
      <c r="A381" s="301" t="s">
        <v>429</v>
      </c>
      <c r="B381" s="301" t="s">
        <v>917</v>
      </c>
      <c r="C381" s="301"/>
      <c r="D381" s="302"/>
      <c r="E381" s="301" t="s">
        <v>1259</v>
      </c>
      <c r="F381" s="301" t="s">
        <v>450</v>
      </c>
    </row>
    <row r="382" spans="1:6" ht="15" x14ac:dyDescent="0.35">
      <c r="A382" s="301" t="s">
        <v>495</v>
      </c>
      <c r="B382" s="301" t="s">
        <v>972</v>
      </c>
      <c r="C382" s="301"/>
      <c r="D382" s="302"/>
      <c r="E382" s="301" t="s">
        <v>1281</v>
      </c>
      <c r="F382" s="301" t="s">
        <v>451</v>
      </c>
    </row>
    <row r="383" spans="1:6" ht="15" x14ac:dyDescent="0.35">
      <c r="A383" s="301" t="s">
        <v>113</v>
      </c>
      <c r="B383" s="301" t="s">
        <v>1103</v>
      </c>
      <c r="C383" s="301"/>
      <c r="D383" s="302"/>
      <c r="E383" s="301" t="s">
        <v>1298</v>
      </c>
      <c r="F383" s="301" t="s">
        <v>452</v>
      </c>
    </row>
    <row r="384" spans="1:6" ht="15" x14ac:dyDescent="0.35">
      <c r="A384" s="301" t="s">
        <v>245</v>
      </c>
      <c r="B384" s="301" t="s">
        <v>797</v>
      </c>
      <c r="C384" s="301"/>
      <c r="D384" s="302"/>
      <c r="E384" s="301" t="s">
        <v>1306</v>
      </c>
      <c r="F384" s="301" t="s">
        <v>453</v>
      </c>
    </row>
    <row r="385" spans="1:6" ht="15" x14ac:dyDescent="0.35">
      <c r="A385" s="301" t="s">
        <v>346</v>
      </c>
      <c r="B385" s="301" t="s">
        <v>865</v>
      </c>
      <c r="C385" s="301"/>
      <c r="D385" s="302"/>
      <c r="E385" s="301" t="s">
        <v>1313</v>
      </c>
      <c r="F385" s="301" t="s">
        <v>454</v>
      </c>
    </row>
    <row r="386" spans="1:6" ht="15" x14ac:dyDescent="0.35">
      <c r="A386" s="301" t="s">
        <v>253</v>
      </c>
      <c r="B386" s="301" t="s">
        <v>803</v>
      </c>
      <c r="C386" s="301"/>
      <c r="D386" s="302"/>
      <c r="E386" s="301" t="s">
        <v>1315</v>
      </c>
      <c r="F386" s="301" t="s">
        <v>1314</v>
      </c>
    </row>
    <row r="387" spans="1:6" ht="15" x14ac:dyDescent="0.35">
      <c r="A387" s="301" t="s">
        <v>1314</v>
      </c>
      <c r="B387" s="301" t="s">
        <v>1315</v>
      </c>
      <c r="C387" s="301"/>
      <c r="D387" s="302"/>
      <c r="E387" s="301" t="s">
        <v>934</v>
      </c>
      <c r="F387" s="301" t="s">
        <v>455</v>
      </c>
    </row>
    <row r="388" spans="1:6" ht="15" x14ac:dyDescent="0.35">
      <c r="A388" s="301" t="s">
        <v>278</v>
      </c>
      <c r="B388" s="301" t="s">
        <v>821</v>
      </c>
      <c r="C388" s="301"/>
      <c r="D388" s="302"/>
      <c r="E388" s="301" t="s">
        <v>935</v>
      </c>
      <c r="F388" s="301" t="s">
        <v>456</v>
      </c>
    </row>
    <row r="389" spans="1:6" ht="15" x14ac:dyDescent="0.35">
      <c r="A389" s="301" t="s">
        <v>87</v>
      </c>
      <c r="B389" s="301" t="s">
        <v>1070</v>
      </c>
      <c r="C389" s="301"/>
      <c r="D389" s="302"/>
      <c r="E389" s="301" t="s">
        <v>936</v>
      </c>
      <c r="F389" s="301" t="s">
        <v>457</v>
      </c>
    </row>
    <row r="390" spans="1:6" ht="15" x14ac:dyDescent="0.35">
      <c r="A390" s="301" t="s">
        <v>208</v>
      </c>
      <c r="B390" s="301" t="s">
        <v>1221</v>
      </c>
      <c r="C390" s="301"/>
      <c r="D390" s="302"/>
      <c r="E390" s="301" t="s">
        <v>937</v>
      </c>
      <c r="F390" s="301" t="s">
        <v>458</v>
      </c>
    </row>
    <row r="391" spans="1:6" ht="15" x14ac:dyDescent="0.35">
      <c r="A391" s="301" t="s">
        <v>320</v>
      </c>
      <c r="B391" s="301" t="s">
        <v>855</v>
      </c>
      <c r="C391" s="301"/>
      <c r="D391" s="302"/>
      <c r="E391" s="301" t="s">
        <v>938</v>
      </c>
      <c r="F391" s="301" t="s">
        <v>459</v>
      </c>
    </row>
    <row r="392" spans="1:6" ht="15" x14ac:dyDescent="0.35">
      <c r="A392" s="301" t="s">
        <v>222</v>
      </c>
      <c r="B392" s="301" t="s">
        <v>1233</v>
      </c>
      <c r="C392" s="301"/>
      <c r="D392" s="302"/>
      <c r="E392" s="301" t="s">
        <v>939</v>
      </c>
      <c r="F392" s="301" t="s">
        <v>460</v>
      </c>
    </row>
    <row r="393" spans="1:6" ht="15" x14ac:dyDescent="0.35">
      <c r="A393" s="301" t="s">
        <v>101</v>
      </c>
      <c r="B393" s="301" t="s">
        <v>1088</v>
      </c>
      <c r="C393" s="301"/>
      <c r="D393" s="302"/>
      <c r="E393" s="301" t="s">
        <v>940</v>
      </c>
      <c r="F393" s="301" t="s">
        <v>461</v>
      </c>
    </row>
    <row r="394" spans="1:6" ht="15" x14ac:dyDescent="0.35">
      <c r="A394" s="301" t="s">
        <v>430</v>
      </c>
      <c r="B394" s="301" t="s">
        <v>918</v>
      </c>
      <c r="C394" s="301"/>
      <c r="D394" s="302"/>
      <c r="E394" s="301" t="s">
        <v>941</v>
      </c>
      <c r="F394" s="301" t="s">
        <v>462</v>
      </c>
    </row>
    <row r="395" spans="1:6" ht="15" x14ac:dyDescent="0.35">
      <c r="A395" s="301" t="s">
        <v>496</v>
      </c>
      <c r="B395" s="301" t="s">
        <v>973</v>
      </c>
      <c r="C395" s="301"/>
      <c r="D395" s="302"/>
      <c r="E395" s="301" t="s">
        <v>942</v>
      </c>
      <c r="F395" s="301" t="s">
        <v>463</v>
      </c>
    </row>
    <row r="396" spans="1:6" ht="15" x14ac:dyDescent="0.35">
      <c r="A396" s="301" t="s">
        <v>114</v>
      </c>
      <c r="B396" s="301" t="s">
        <v>1105</v>
      </c>
      <c r="C396" s="301"/>
      <c r="D396" s="302"/>
      <c r="E396" s="301" t="s">
        <v>943</v>
      </c>
      <c r="F396" s="301" t="s">
        <v>464</v>
      </c>
    </row>
    <row r="397" spans="1:6" ht="15" x14ac:dyDescent="0.35">
      <c r="A397" s="301" t="s">
        <v>347</v>
      </c>
      <c r="B397" s="301" t="s">
        <v>866</v>
      </c>
      <c r="C397" s="301"/>
      <c r="D397" s="302"/>
      <c r="E397" s="301" t="s">
        <v>944</v>
      </c>
      <c r="F397" s="301" t="s">
        <v>465</v>
      </c>
    </row>
    <row r="398" spans="1:6" ht="15" x14ac:dyDescent="0.35">
      <c r="A398" s="301" t="s">
        <v>279</v>
      </c>
      <c r="B398" s="301" t="s">
        <v>822</v>
      </c>
      <c r="C398" s="301"/>
      <c r="D398" s="302"/>
      <c r="E398" s="301" t="s">
        <v>945</v>
      </c>
      <c r="F398" s="301" t="s">
        <v>466</v>
      </c>
    </row>
    <row r="399" spans="1:6" ht="15" x14ac:dyDescent="0.35">
      <c r="A399" s="301" t="s">
        <v>88</v>
      </c>
      <c r="B399" s="301" t="s">
        <v>1072</v>
      </c>
      <c r="C399" s="301"/>
      <c r="D399" s="302"/>
      <c r="E399" s="301" t="s">
        <v>946</v>
      </c>
      <c r="F399" s="301" t="s">
        <v>467</v>
      </c>
    </row>
    <row r="400" spans="1:6" ht="15" x14ac:dyDescent="0.35">
      <c r="A400" s="301" t="s">
        <v>209</v>
      </c>
      <c r="B400" s="301" t="s">
        <v>781</v>
      </c>
      <c r="C400" s="301"/>
      <c r="D400" s="302"/>
      <c r="E400" s="301" t="s">
        <v>947</v>
      </c>
      <c r="F400" s="301" t="s">
        <v>468</v>
      </c>
    </row>
    <row r="401" spans="1:6" ht="15" x14ac:dyDescent="0.35">
      <c r="A401" s="301" t="s">
        <v>321</v>
      </c>
      <c r="B401" s="301" t="s">
        <v>856</v>
      </c>
      <c r="C401" s="301"/>
      <c r="D401" s="302"/>
      <c r="E401" s="301" t="s">
        <v>948</v>
      </c>
      <c r="F401" s="301" t="s">
        <v>742</v>
      </c>
    </row>
    <row r="402" spans="1:6" ht="15" x14ac:dyDescent="0.35">
      <c r="A402" s="301" t="s">
        <v>677</v>
      </c>
      <c r="B402" s="301" t="s">
        <v>957</v>
      </c>
      <c r="C402" s="301"/>
      <c r="D402" s="302"/>
      <c r="E402" s="301" t="s">
        <v>949</v>
      </c>
      <c r="F402" s="301" t="s">
        <v>469</v>
      </c>
    </row>
    <row r="403" spans="1:6" ht="15" x14ac:dyDescent="0.35">
      <c r="A403" s="301" t="s">
        <v>223</v>
      </c>
      <c r="B403" s="301" t="s">
        <v>1234</v>
      </c>
      <c r="C403" s="301"/>
      <c r="D403" s="302"/>
      <c r="E403" s="301" t="s">
        <v>950</v>
      </c>
      <c r="F403" s="301" t="s">
        <v>470</v>
      </c>
    </row>
    <row r="404" spans="1:6" ht="15" x14ac:dyDescent="0.35">
      <c r="A404" s="301" t="s">
        <v>102</v>
      </c>
      <c r="B404" s="301" t="s">
        <v>1090</v>
      </c>
      <c r="C404" s="301"/>
      <c r="D404" s="302"/>
      <c r="E404" s="301" t="s">
        <v>951</v>
      </c>
      <c r="F404" s="301" t="s">
        <v>471</v>
      </c>
    </row>
    <row r="405" spans="1:6" ht="15" x14ac:dyDescent="0.35">
      <c r="A405" s="301" t="s">
        <v>348</v>
      </c>
      <c r="B405" s="301" t="s">
        <v>867</v>
      </c>
      <c r="C405" s="301"/>
      <c r="D405" s="302"/>
      <c r="E405" s="301" t="s">
        <v>952</v>
      </c>
      <c r="F405" s="301" t="s">
        <v>472</v>
      </c>
    </row>
    <row r="406" spans="1:6" ht="15" x14ac:dyDescent="0.35">
      <c r="A406" s="301" t="s">
        <v>280</v>
      </c>
      <c r="B406" s="301" t="s">
        <v>823</v>
      </c>
      <c r="C406" s="301"/>
      <c r="D406" s="302"/>
      <c r="E406" s="301" t="s">
        <v>953</v>
      </c>
      <c r="F406" s="301" t="s">
        <v>473</v>
      </c>
    </row>
    <row r="407" spans="1:6" ht="15" x14ac:dyDescent="0.35">
      <c r="A407" s="301" t="s">
        <v>89</v>
      </c>
      <c r="B407" s="301" t="s">
        <v>1073</v>
      </c>
      <c r="C407" s="301"/>
      <c r="D407" s="302"/>
      <c r="E407" s="301" t="s">
        <v>954</v>
      </c>
      <c r="F407" s="301" t="s">
        <v>474</v>
      </c>
    </row>
    <row r="408" spans="1:6" ht="15" x14ac:dyDescent="0.35">
      <c r="A408" s="301" t="s">
        <v>210</v>
      </c>
      <c r="B408" s="301" t="s">
        <v>1222</v>
      </c>
      <c r="C408" s="301"/>
      <c r="D408" s="302"/>
      <c r="E408" s="301" t="s">
        <v>955</v>
      </c>
      <c r="F408" s="301" t="s">
        <v>475</v>
      </c>
    </row>
    <row r="409" spans="1:6" ht="15" x14ac:dyDescent="0.35">
      <c r="A409" s="301" t="s">
        <v>322</v>
      </c>
      <c r="B409" s="301" t="s">
        <v>857</v>
      </c>
      <c r="C409" s="301"/>
      <c r="D409" s="302"/>
      <c r="E409" s="301" t="s">
        <v>956</v>
      </c>
      <c r="F409" s="301" t="s">
        <v>476</v>
      </c>
    </row>
    <row r="410" spans="1:6" ht="15" x14ac:dyDescent="0.35">
      <c r="A410" s="301" t="s">
        <v>477</v>
      </c>
      <c r="B410" s="301" t="s">
        <v>1316</v>
      </c>
      <c r="C410" s="301"/>
      <c r="D410" s="302"/>
      <c r="E410" s="301" t="s">
        <v>957</v>
      </c>
      <c r="F410" s="301" t="s">
        <v>677</v>
      </c>
    </row>
    <row r="411" spans="1:6" ht="15" x14ac:dyDescent="0.35">
      <c r="A411" s="301" t="s">
        <v>224</v>
      </c>
      <c r="B411" s="301" t="s">
        <v>1235</v>
      </c>
      <c r="C411" s="301"/>
      <c r="D411" s="302"/>
      <c r="E411" s="301" t="s">
        <v>1316</v>
      </c>
      <c r="F411" s="301" t="s">
        <v>477</v>
      </c>
    </row>
    <row r="412" spans="1:6" ht="15" x14ac:dyDescent="0.35">
      <c r="A412" s="301" t="s">
        <v>103</v>
      </c>
      <c r="B412" s="301" t="s">
        <v>1092</v>
      </c>
      <c r="C412" s="301"/>
      <c r="D412" s="302"/>
      <c r="E412" s="301" t="s">
        <v>958</v>
      </c>
      <c r="F412" s="301" t="s">
        <v>478</v>
      </c>
    </row>
    <row r="413" spans="1:6" ht="15" x14ac:dyDescent="0.35">
      <c r="A413" s="301" t="s">
        <v>349</v>
      </c>
      <c r="B413" s="301" t="s">
        <v>868</v>
      </c>
      <c r="C413" s="301"/>
      <c r="D413" s="302"/>
      <c r="E413" s="301" t="s">
        <v>959</v>
      </c>
      <c r="F413" s="301" t="s">
        <v>479</v>
      </c>
    </row>
    <row r="414" spans="1:6" ht="15" x14ac:dyDescent="0.35">
      <c r="A414" s="301" t="s">
        <v>281</v>
      </c>
      <c r="B414" s="301" t="s">
        <v>824</v>
      </c>
      <c r="C414" s="301"/>
      <c r="D414" s="302"/>
      <c r="E414" s="301" t="s">
        <v>960</v>
      </c>
      <c r="F414" s="301" t="s">
        <v>480</v>
      </c>
    </row>
    <row r="415" spans="1:6" ht="15" x14ac:dyDescent="0.35">
      <c r="A415" s="301" t="s">
        <v>211</v>
      </c>
      <c r="B415" s="301" t="s">
        <v>782</v>
      </c>
      <c r="C415" s="301"/>
      <c r="D415" s="302"/>
      <c r="E415" s="301" t="s">
        <v>961</v>
      </c>
      <c r="F415" s="301" t="s">
        <v>481</v>
      </c>
    </row>
    <row r="416" spans="1:6" ht="15" x14ac:dyDescent="0.35">
      <c r="A416" s="301" t="s">
        <v>478</v>
      </c>
      <c r="B416" s="301" t="s">
        <v>958</v>
      </c>
      <c r="C416" s="301"/>
      <c r="D416" s="302"/>
      <c r="E416" s="301" t="s">
        <v>962</v>
      </c>
      <c r="F416" s="301" t="s">
        <v>482</v>
      </c>
    </row>
    <row r="417" spans="1:6" ht="15" x14ac:dyDescent="0.35">
      <c r="A417" s="301" t="s">
        <v>225</v>
      </c>
      <c r="B417" s="301" t="s">
        <v>1237</v>
      </c>
      <c r="C417" s="301"/>
      <c r="D417" s="302"/>
      <c r="E417" s="301" t="s">
        <v>1074</v>
      </c>
      <c r="F417" s="301" t="s">
        <v>483</v>
      </c>
    </row>
    <row r="418" spans="1:6" ht="15" x14ac:dyDescent="0.35">
      <c r="A418" s="301" t="s">
        <v>104</v>
      </c>
      <c r="B418" s="301" t="s">
        <v>1093</v>
      </c>
      <c r="C418" s="301"/>
      <c r="D418" s="302"/>
      <c r="E418" s="301" t="s">
        <v>963</v>
      </c>
      <c r="F418" s="301" t="s">
        <v>484</v>
      </c>
    </row>
    <row r="419" spans="1:6" ht="15" x14ac:dyDescent="0.35">
      <c r="A419" s="301" t="s">
        <v>350</v>
      </c>
      <c r="B419" s="301" t="s">
        <v>1293</v>
      </c>
      <c r="C419" s="301"/>
      <c r="D419" s="302"/>
      <c r="E419" s="301" t="s">
        <v>964</v>
      </c>
      <c r="F419" s="301" t="s">
        <v>485</v>
      </c>
    </row>
    <row r="420" spans="1:6" ht="15" x14ac:dyDescent="0.35">
      <c r="A420" s="301" t="s">
        <v>282</v>
      </c>
      <c r="B420" s="301" t="s">
        <v>825</v>
      </c>
      <c r="C420" s="301"/>
      <c r="D420" s="302"/>
      <c r="E420" s="301" t="s">
        <v>965</v>
      </c>
      <c r="F420" s="301" t="s">
        <v>486</v>
      </c>
    </row>
    <row r="421" spans="1:6" ht="15" x14ac:dyDescent="0.35">
      <c r="A421" s="301" t="s">
        <v>212</v>
      </c>
      <c r="B421" s="301" t="s">
        <v>783</v>
      </c>
      <c r="C421" s="301"/>
      <c r="D421" s="302"/>
      <c r="E421" s="301" t="s">
        <v>1291</v>
      </c>
      <c r="F421" s="301" t="s">
        <v>487</v>
      </c>
    </row>
    <row r="422" spans="1:6" ht="15" x14ac:dyDescent="0.35">
      <c r="A422" s="301" t="s">
        <v>479</v>
      </c>
      <c r="B422" s="301" t="s">
        <v>959</v>
      </c>
      <c r="C422" s="301"/>
      <c r="D422" s="302"/>
      <c r="E422" s="301" t="s">
        <v>966</v>
      </c>
      <c r="F422" s="301" t="s">
        <v>559</v>
      </c>
    </row>
    <row r="423" spans="1:6" ht="15" x14ac:dyDescent="0.35">
      <c r="A423" s="301" t="s">
        <v>226</v>
      </c>
      <c r="B423" s="301" t="s">
        <v>1238</v>
      </c>
      <c r="C423" s="301"/>
      <c r="D423" s="302"/>
      <c r="E423" s="301" t="s">
        <v>967</v>
      </c>
      <c r="F423" s="301" t="s">
        <v>488</v>
      </c>
    </row>
    <row r="424" spans="1:6" ht="15" x14ac:dyDescent="0.35">
      <c r="A424" s="301" t="s">
        <v>105</v>
      </c>
      <c r="B424" s="301" t="s">
        <v>1094</v>
      </c>
      <c r="C424" s="301"/>
      <c r="D424" s="302"/>
      <c r="E424" s="301" t="s">
        <v>1173</v>
      </c>
      <c r="F424" s="301" t="s">
        <v>489</v>
      </c>
    </row>
    <row r="425" spans="1:6" ht="15" x14ac:dyDescent="0.35">
      <c r="A425" s="301" t="s">
        <v>283</v>
      </c>
      <c r="B425" s="301" t="s">
        <v>826</v>
      </c>
      <c r="C425" s="301"/>
      <c r="D425" s="302"/>
      <c r="E425" s="301" t="s">
        <v>968</v>
      </c>
      <c r="F425" s="301" t="s">
        <v>490</v>
      </c>
    </row>
    <row r="426" spans="1:6" ht="15" x14ac:dyDescent="0.35">
      <c r="A426" s="301" t="s">
        <v>213</v>
      </c>
      <c r="B426" s="301" t="s">
        <v>1224</v>
      </c>
      <c r="C426" s="301"/>
      <c r="D426" s="302"/>
      <c r="E426" s="301" t="s">
        <v>969</v>
      </c>
      <c r="F426" s="301" t="s">
        <v>491</v>
      </c>
    </row>
    <row r="427" spans="1:6" ht="15" x14ac:dyDescent="0.35">
      <c r="A427" s="301" t="s">
        <v>480</v>
      </c>
      <c r="B427" s="301" t="s">
        <v>960</v>
      </c>
      <c r="C427" s="301"/>
      <c r="D427" s="302"/>
      <c r="E427" s="301" t="s">
        <v>970</v>
      </c>
      <c r="F427" s="301" t="s">
        <v>492</v>
      </c>
    </row>
    <row r="428" spans="1:6" ht="15" x14ac:dyDescent="0.35">
      <c r="A428" s="301" t="s">
        <v>675</v>
      </c>
      <c r="B428" s="301" t="s">
        <v>1239</v>
      </c>
      <c r="C428" s="301"/>
      <c r="D428" s="302"/>
      <c r="E428" s="301" t="s">
        <v>971</v>
      </c>
      <c r="F428" s="301" t="s">
        <v>493</v>
      </c>
    </row>
    <row r="429" spans="1:6" ht="15" x14ac:dyDescent="0.35">
      <c r="A429" s="301" t="s">
        <v>481</v>
      </c>
      <c r="B429" s="301" t="s">
        <v>961</v>
      </c>
      <c r="C429" s="301"/>
      <c r="D429" s="302"/>
      <c r="E429" s="301" t="s">
        <v>1311</v>
      </c>
      <c r="F429" s="301" t="s">
        <v>494</v>
      </c>
    </row>
    <row r="430" spans="1:6" ht="15" x14ac:dyDescent="0.35">
      <c r="A430" s="301" t="s">
        <v>482</v>
      </c>
      <c r="B430" s="301" t="s">
        <v>962</v>
      </c>
      <c r="C430" s="301"/>
      <c r="D430" s="302"/>
      <c r="E430" s="301" t="s">
        <v>972</v>
      </c>
      <c r="F430" s="301" t="s">
        <v>495</v>
      </c>
    </row>
    <row r="431" spans="1:6" ht="15" x14ac:dyDescent="0.35">
      <c r="A431" s="301" t="s">
        <v>159</v>
      </c>
      <c r="B431" s="301" t="s">
        <v>1162</v>
      </c>
      <c r="C431" s="301"/>
      <c r="D431" s="302"/>
      <c r="E431" s="301" t="s">
        <v>973</v>
      </c>
      <c r="F431" s="301" t="s">
        <v>496</v>
      </c>
    </row>
    <row r="432" spans="1:6" ht="15" x14ac:dyDescent="0.35">
      <c r="A432" s="301" t="s">
        <v>160</v>
      </c>
      <c r="B432" s="301" t="s">
        <v>1163</v>
      </c>
      <c r="C432" s="301"/>
      <c r="D432" s="302"/>
      <c r="E432" s="301" t="s">
        <v>974</v>
      </c>
      <c r="F432" s="301" t="s">
        <v>497</v>
      </c>
    </row>
    <row r="433" spans="1:6" ht="15" x14ac:dyDescent="0.35">
      <c r="A433" s="301" t="s">
        <v>161</v>
      </c>
      <c r="B433" s="301" t="s">
        <v>1165</v>
      </c>
      <c r="C433" s="301"/>
      <c r="D433" s="302"/>
      <c r="E433" s="301" t="s">
        <v>1183</v>
      </c>
      <c r="F433" s="301" t="s">
        <v>498</v>
      </c>
    </row>
    <row r="434" spans="1:6" ht="15" x14ac:dyDescent="0.35">
      <c r="A434" s="301" t="s">
        <v>162</v>
      </c>
      <c r="B434" s="301" t="s">
        <v>1166</v>
      </c>
      <c r="C434" s="301"/>
      <c r="D434" s="302"/>
      <c r="E434" s="301" t="s">
        <v>975</v>
      </c>
      <c r="F434" s="301" t="s">
        <v>499</v>
      </c>
    </row>
    <row r="435" spans="1:6" ht="15" x14ac:dyDescent="0.35">
      <c r="A435" s="301" t="s">
        <v>163</v>
      </c>
      <c r="B435" s="301" t="s">
        <v>1167</v>
      </c>
      <c r="C435" s="301"/>
      <c r="D435" s="302"/>
      <c r="E435" s="301" t="s">
        <v>1101</v>
      </c>
      <c r="F435" s="301" t="s">
        <v>500</v>
      </c>
    </row>
    <row r="436" spans="1:6" ht="15" x14ac:dyDescent="0.35">
      <c r="A436" s="301" t="s">
        <v>164</v>
      </c>
      <c r="B436" s="301" t="s">
        <v>1169</v>
      </c>
      <c r="C436" s="301"/>
      <c r="D436" s="302"/>
      <c r="E436" s="301" t="s">
        <v>976</v>
      </c>
      <c r="F436" s="301" t="s">
        <v>501</v>
      </c>
    </row>
    <row r="437" spans="1:6" ht="15" x14ac:dyDescent="0.35">
      <c r="A437" s="301" t="s">
        <v>165</v>
      </c>
      <c r="B437" s="301" t="s">
        <v>1170</v>
      </c>
      <c r="C437" s="301"/>
      <c r="D437" s="302"/>
      <c r="E437" s="301" t="s">
        <v>977</v>
      </c>
      <c r="F437" s="301" t="s">
        <v>502</v>
      </c>
    </row>
    <row r="438" spans="1:6" ht="15" x14ac:dyDescent="0.35">
      <c r="A438" s="301" t="s">
        <v>166</v>
      </c>
      <c r="B438" s="301" t="s">
        <v>1172</v>
      </c>
      <c r="C438" s="301"/>
      <c r="D438" s="302"/>
      <c r="E438" s="301" t="s">
        <v>1275</v>
      </c>
      <c r="F438" s="301" t="s">
        <v>503</v>
      </c>
    </row>
    <row r="439" spans="1:6" ht="15" x14ac:dyDescent="0.35">
      <c r="A439" s="301" t="s">
        <v>167</v>
      </c>
      <c r="B439" s="301" t="s">
        <v>1174</v>
      </c>
      <c r="C439" s="301"/>
      <c r="D439" s="302"/>
      <c r="E439" s="301" t="s">
        <v>978</v>
      </c>
      <c r="F439" s="301" t="s">
        <v>504</v>
      </c>
    </row>
    <row r="440" spans="1:6" ht="15" x14ac:dyDescent="0.35">
      <c r="A440" s="301" t="s">
        <v>168</v>
      </c>
      <c r="B440" s="301" t="s">
        <v>1175</v>
      </c>
      <c r="C440" s="301"/>
      <c r="D440" s="302"/>
      <c r="E440" s="301" t="s">
        <v>1305</v>
      </c>
      <c r="F440" s="301" t="s">
        <v>505</v>
      </c>
    </row>
    <row r="441" spans="1:6" ht="15" x14ac:dyDescent="0.35">
      <c r="A441" s="301" t="s">
        <v>169</v>
      </c>
      <c r="B441" s="301" t="s">
        <v>1176</v>
      </c>
      <c r="C441" s="301"/>
      <c r="D441" s="302"/>
      <c r="E441" s="301" t="s">
        <v>979</v>
      </c>
      <c r="F441" s="301" t="s">
        <v>506</v>
      </c>
    </row>
    <row r="442" spans="1:6" ht="15" x14ac:dyDescent="0.35">
      <c r="A442" s="301" t="s">
        <v>170</v>
      </c>
      <c r="B442" s="301" t="s">
        <v>1177</v>
      </c>
      <c r="C442" s="301"/>
      <c r="D442" s="302"/>
      <c r="E442" s="301" t="s">
        <v>980</v>
      </c>
      <c r="F442" s="301" t="s">
        <v>507</v>
      </c>
    </row>
    <row r="443" spans="1:6" ht="15" x14ac:dyDescent="0.35">
      <c r="A443" s="301" t="s">
        <v>171</v>
      </c>
      <c r="B443" s="301" t="s">
        <v>1179</v>
      </c>
      <c r="C443" s="301"/>
      <c r="D443" s="302"/>
      <c r="E443" s="301" t="s">
        <v>981</v>
      </c>
      <c r="F443" s="301" t="s">
        <v>508</v>
      </c>
    </row>
    <row r="444" spans="1:6" ht="15" x14ac:dyDescent="0.35">
      <c r="A444" s="301" t="s">
        <v>172</v>
      </c>
      <c r="B444" s="301" t="s">
        <v>1181</v>
      </c>
      <c r="C444" s="301"/>
      <c r="D444" s="302"/>
      <c r="E444" s="301" t="s">
        <v>982</v>
      </c>
      <c r="F444" s="301" t="s">
        <v>509</v>
      </c>
    </row>
    <row r="445" spans="1:6" ht="15" x14ac:dyDescent="0.35">
      <c r="A445" s="301" t="s">
        <v>173</v>
      </c>
      <c r="B445" s="301" t="s">
        <v>1182</v>
      </c>
      <c r="C445" s="301"/>
      <c r="D445" s="302"/>
      <c r="E445" s="301" t="s">
        <v>1255</v>
      </c>
      <c r="F445" s="301" t="s">
        <v>510</v>
      </c>
    </row>
    <row r="446" spans="1:6" ht="15" x14ac:dyDescent="0.35">
      <c r="A446" s="301" t="s">
        <v>174</v>
      </c>
      <c r="B446" s="301" t="s">
        <v>1184</v>
      </c>
      <c r="C446" s="301"/>
      <c r="D446" s="302"/>
      <c r="E446" s="301" t="s">
        <v>1280</v>
      </c>
      <c r="F446" s="301" t="s">
        <v>511</v>
      </c>
    </row>
    <row r="447" spans="1:6" ht="15" x14ac:dyDescent="0.35">
      <c r="A447" s="301" t="s">
        <v>175</v>
      </c>
      <c r="B447" s="301" t="s">
        <v>1185</v>
      </c>
      <c r="C447" s="301"/>
      <c r="D447" s="302"/>
      <c r="E447" s="301" t="s">
        <v>983</v>
      </c>
      <c r="F447" s="301" t="s">
        <v>512</v>
      </c>
    </row>
    <row r="448" spans="1:6" ht="15" x14ac:dyDescent="0.35">
      <c r="A448" s="301" t="s">
        <v>176</v>
      </c>
      <c r="B448" s="301" t="s">
        <v>1186</v>
      </c>
      <c r="C448" s="301"/>
      <c r="D448" s="302"/>
      <c r="E448" s="301" t="s">
        <v>984</v>
      </c>
      <c r="F448" s="301" t="s">
        <v>513</v>
      </c>
    </row>
    <row r="449" spans="1:6" ht="15" x14ac:dyDescent="0.35">
      <c r="A449" s="301" t="s">
        <v>177</v>
      </c>
      <c r="B449" s="301" t="s">
        <v>1188</v>
      </c>
      <c r="C449" s="301"/>
      <c r="D449" s="302"/>
      <c r="E449" s="301" t="s">
        <v>985</v>
      </c>
      <c r="F449" s="301" t="s">
        <v>514</v>
      </c>
    </row>
    <row r="450" spans="1:6" ht="15" x14ac:dyDescent="0.35">
      <c r="A450" s="301" t="s">
        <v>178</v>
      </c>
      <c r="B450" s="301" t="s">
        <v>1189</v>
      </c>
      <c r="C450" s="301"/>
      <c r="D450" s="302"/>
      <c r="E450" s="301" t="s">
        <v>986</v>
      </c>
      <c r="F450" s="301" t="s">
        <v>515</v>
      </c>
    </row>
    <row r="451" spans="1:6" ht="15" x14ac:dyDescent="0.35">
      <c r="A451" s="301" t="s">
        <v>179</v>
      </c>
      <c r="B451" s="301" t="s">
        <v>1190</v>
      </c>
      <c r="C451" s="301"/>
      <c r="D451" s="302"/>
      <c r="E451" s="301" t="s">
        <v>987</v>
      </c>
      <c r="F451" s="301" t="s">
        <v>516</v>
      </c>
    </row>
    <row r="452" spans="1:6" ht="15" x14ac:dyDescent="0.35">
      <c r="A452" s="301" t="s">
        <v>180</v>
      </c>
      <c r="B452" s="301" t="s">
        <v>1191</v>
      </c>
      <c r="C452" s="301"/>
      <c r="D452" s="302"/>
      <c r="E452" s="301" t="s">
        <v>1307</v>
      </c>
      <c r="F452" s="301" t="s">
        <v>560</v>
      </c>
    </row>
    <row r="453" spans="1:6" ht="15" x14ac:dyDescent="0.35">
      <c r="A453" s="301" t="s">
        <v>181</v>
      </c>
      <c r="B453" s="301" t="s">
        <v>1192</v>
      </c>
      <c r="C453" s="301"/>
      <c r="D453" s="302"/>
      <c r="E453" s="301" t="s">
        <v>988</v>
      </c>
      <c r="F453" s="301" t="s">
        <v>517</v>
      </c>
    </row>
    <row r="454" spans="1:6" ht="15" x14ac:dyDescent="0.35">
      <c r="A454" s="301" t="s">
        <v>182</v>
      </c>
      <c r="B454" s="301" t="s">
        <v>1194</v>
      </c>
      <c r="C454" s="301"/>
      <c r="D454" s="302"/>
      <c r="E454" s="301" t="s">
        <v>989</v>
      </c>
      <c r="F454" s="301" t="s">
        <v>518</v>
      </c>
    </row>
    <row r="455" spans="1:6" ht="15" x14ac:dyDescent="0.35">
      <c r="A455" s="301" t="s">
        <v>183</v>
      </c>
      <c r="B455" s="301" t="s">
        <v>1195</v>
      </c>
      <c r="C455" s="301"/>
      <c r="D455" s="302"/>
      <c r="E455" s="301" t="s">
        <v>990</v>
      </c>
      <c r="F455" s="301" t="s">
        <v>519</v>
      </c>
    </row>
    <row r="456" spans="1:6" ht="15" x14ac:dyDescent="0.35">
      <c r="A456" s="301" t="s">
        <v>184</v>
      </c>
      <c r="B456" s="301" t="s">
        <v>1196</v>
      </c>
      <c r="C456" s="301"/>
      <c r="D456" s="302"/>
      <c r="E456" s="301" t="s">
        <v>991</v>
      </c>
      <c r="F456" s="301" t="s">
        <v>520</v>
      </c>
    </row>
    <row r="457" spans="1:6" ht="15" x14ac:dyDescent="0.35">
      <c r="A457" s="301" t="s">
        <v>185</v>
      </c>
      <c r="B457" s="301" t="s">
        <v>1197</v>
      </c>
      <c r="C457" s="301"/>
      <c r="D457" s="302"/>
      <c r="E457" s="301" t="s">
        <v>992</v>
      </c>
      <c r="F457" s="301" t="s">
        <v>521</v>
      </c>
    </row>
    <row r="458" spans="1:6" ht="15" x14ac:dyDescent="0.35">
      <c r="A458" s="301" t="s">
        <v>186</v>
      </c>
      <c r="B458" s="301" t="s">
        <v>1199</v>
      </c>
      <c r="C458" s="301"/>
      <c r="D458" s="302"/>
      <c r="E458" s="301" t="s">
        <v>1142</v>
      </c>
      <c r="F458" s="301" t="s">
        <v>522</v>
      </c>
    </row>
    <row r="459" spans="1:6" ht="15" x14ac:dyDescent="0.35">
      <c r="A459" s="301" t="s">
        <v>187</v>
      </c>
      <c r="B459" s="301" t="s">
        <v>1200</v>
      </c>
      <c r="C459" s="301"/>
      <c r="D459" s="302"/>
      <c r="E459" s="301" t="s">
        <v>1223</v>
      </c>
      <c r="F459" s="301" t="s">
        <v>523</v>
      </c>
    </row>
    <row r="460" spans="1:6" ht="15" x14ac:dyDescent="0.35">
      <c r="A460" s="301" t="s">
        <v>188</v>
      </c>
      <c r="B460" s="301" t="s">
        <v>1201</v>
      </c>
      <c r="C460" s="301"/>
      <c r="D460" s="302"/>
      <c r="E460" s="301" t="s">
        <v>1381</v>
      </c>
      <c r="F460" s="301" t="s">
        <v>1380</v>
      </c>
    </row>
    <row r="461" spans="1:6" ht="15" x14ac:dyDescent="0.35">
      <c r="A461" s="301" t="s">
        <v>189</v>
      </c>
      <c r="B461" s="301" t="s">
        <v>1203</v>
      </c>
      <c r="C461" s="301"/>
      <c r="D461" s="302"/>
      <c r="E461" s="301" t="s">
        <v>1379</v>
      </c>
      <c r="F461" s="304" t="s">
        <v>1378</v>
      </c>
    </row>
    <row r="462" spans="1:6" ht="15" x14ac:dyDescent="0.35">
      <c r="A462" s="301" t="s">
        <v>190</v>
      </c>
      <c r="B462" s="301" t="s">
        <v>1204</v>
      </c>
      <c r="C462" s="301"/>
      <c r="D462" s="302"/>
      <c r="E462" s="301" t="s">
        <v>1386</v>
      </c>
      <c r="F462" s="304" t="s">
        <v>1387</v>
      </c>
    </row>
    <row r="463" spans="1:6" ht="15" x14ac:dyDescent="0.35">
      <c r="A463" s="301" t="s">
        <v>191</v>
      </c>
      <c r="B463" s="301" t="s">
        <v>1205</v>
      </c>
      <c r="C463" s="301"/>
      <c r="D463" s="302"/>
      <c r="E463" s="301" t="s">
        <v>1065</v>
      </c>
      <c r="F463" s="301" t="s">
        <v>524</v>
      </c>
    </row>
    <row r="464" spans="1:6" ht="15" x14ac:dyDescent="0.35">
      <c r="A464" s="301" t="s">
        <v>192</v>
      </c>
      <c r="B464" s="301" t="s">
        <v>1206</v>
      </c>
      <c r="C464" s="301"/>
      <c r="D464" s="302"/>
      <c r="E464" s="301" t="s">
        <v>1154</v>
      </c>
      <c r="F464" s="301" t="s">
        <v>525</v>
      </c>
    </row>
    <row r="465" spans="1:6" ht="15" x14ac:dyDescent="0.35">
      <c r="A465" s="301" t="s">
        <v>193</v>
      </c>
      <c r="B465" s="301" t="s">
        <v>1208</v>
      </c>
      <c r="C465" s="301"/>
      <c r="D465" s="302"/>
      <c r="E465" s="301" t="s">
        <v>1232</v>
      </c>
      <c r="F465" s="301" t="s">
        <v>526</v>
      </c>
    </row>
    <row r="466" spans="1:6" ht="15" x14ac:dyDescent="0.35">
      <c r="A466" s="301" t="s">
        <v>674</v>
      </c>
      <c r="B466" s="301" t="s">
        <v>1209</v>
      </c>
      <c r="C466" s="301"/>
      <c r="D466" s="302"/>
      <c r="E466" s="301" t="s">
        <v>1263</v>
      </c>
      <c r="F466" s="301" t="s">
        <v>527</v>
      </c>
    </row>
    <row r="467" spans="1:6" ht="15" x14ac:dyDescent="0.35">
      <c r="A467" s="301" t="s">
        <v>194</v>
      </c>
      <c r="B467" s="301" t="s">
        <v>1210</v>
      </c>
      <c r="C467" s="301"/>
      <c r="D467" s="302"/>
      <c r="E467" s="301" t="s">
        <v>1076</v>
      </c>
      <c r="F467" s="301" t="s">
        <v>528</v>
      </c>
    </row>
    <row r="468" spans="1:6" ht="15" x14ac:dyDescent="0.35">
      <c r="A468" s="301" t="s">
        <v>195</v>
      </c>
      <c r="B468" s="301" t="s">
        <v>1211</v>
      </c>
      <c r="C468" s="301"/>
      <c r="D468" s="302"/>
      <c r="E468" s="301" t="s">
        <v>1164</v>
      </c>
      <c r="F468" s="301" t="s">
        <v>529</v>
      </c>
    </row>
    <row r="469" spans="1:6" ht="15" x14ac:dyDescent="0.35">
      <c r="A469" s="301" t="s">
        <v>196</v>
      </c>
      <c r="B469" s="301" t="s">
        <v>1213</v>
      </c>
      <c r="C469" s="301"/>
      <c r="D469" s="302"/>
      <c r="E469" s="301" t="s">
        <v>1240</v>
      </c>
      <c r="F469" s="301" t="s">
        <v>530</v>
      </c>
    </row>
    <row r="470" spans="1:6" ht="15" x14ac:dyDescent="0.35">
      <c r="A470" s="301" t="s">
        <v>197</v>
      </c>
      <c r="B470" s="301" t="s">
        <v>1214</v>
      </c>
      <c r="C470" s="301"/>
      <c r="D470" s="302"/>
      <c r="E470" s="301" t="s">
        <v>1265</v>
      </c>
      <c r="F470" s="301" t="s">
        <v>531</v>
      </c>
    </row>
    <row r="471" spans="1:6" ht="15" x14ac:dyDescent="0.35">
      <c r="A471" s="301" t="s">
        <v>198</v>
      </c>
      <c r="B471" s="301" t="s">
        <v>1215</v>
      </c>
      <c r="C471" s="301"/>
      <c r="D471" s="302"/>
      <c r="E471" s="301" t="s">
        <v>1292</v>
      </c>
      <c r="F471" s="301" t="s">
        <v>532</v>
      </c>
    </row>
    <row r="472" spans="1:6" ht="15" x14ac:dyDescent="0.35">
      <c r="A472" s="301" t="s">
        <v>199</v>
      </c>
      <c r="B472" s="301" t="s">
        <v>1217</v>
      </c>
      <c r="C472" s="301"/>
      <c r="D472" s="302"/>
      <c r="E472" s="301" t="s">
        <v>1303</v>
      </c>
      <c r="F472" s="301" t="s">
        <v>533</v>
      </c>
    </row>
    <row r="473" spans="1:6" ht="15" x14ac:dyDescent="0.35">
      <c r="A473" s="301" t="s">
        <v>296</v>
      </c>
      <c r="B473" s="301" t="s">
        <v>834</v>
      </c>
      <c r="C473" s="301"/>
      <c r="D473" s="302"/>
      <c r="E473" s="301" t="s">
        <v>1309</v>
      </c>
      <c r="F473" s="301" t="s">
        <v>534</v>
      </c>
    </row>
    <row r="474" spans="1:6" ht="15" x14ac:dyDescent="0.35">
      <c r="A474" s="301" t="s">
        <v>297</v>
      </c>
      <c r="B474" s="301" t="s">
        <v>835</v>
      </c>
      <c r="C474" s="301"/>
      <c r="D474" s="302"/>
      <c r="E474" s="301" t="s">
        <v>993</v>
      </c>
      <c r="F474" s="301" t="s">
        <v>535</v>
      </c>
    </row>
    <row r="475" spans="1:6" ht="15" x14ac:dyDescent="0.35">
      <c r="A475" s="301" t="s">
        <v>298</v>
      </c>
      <c r="B475" s="301" t="s">
        <v>1269</v>
      </c>
      <c r="C475" s="301"/>
      <c r="D475" s="302"/>
      <c r="E475" s="301" t="s">
        <v>994</v>
      </c>
      <c r="F475" s="301" t="s">
        <v>536</v>
      </c>
    </row>
    <row r="476" spans="1:6" ht="15" x14ac:dyDescent="0.35">
      <c r="A476" s="301" t="s">
        <v>299</v>
      </c>
      <c r="B476" s="301" t="s">
        <v>836</v>
      </c>
      <c r="C476" s="301"/>
      <c r="D476" s="302"/>
      <c r="E476" s="301" t="s">
        <v>995</v>
      </c>
      <c r="F476" s="301" t="s">
        <v>537</v>
      </c>
    </row>
    <row r="477" spans="1:6" ht="15" x14ac:dyDescent="0.35">
      <c r="A477" s="301" t="s">
        <v>300</v>
      </c>
      <c r="B477" s="301" t="s">
        <v>837</v>
      </c>
      <c r="C477" s="301"/>
      <c r="D477" s="302"/>
      <c r="E477" s="301" t="s">
        <v>996</v>
      </c>
      <c r="F477" s="301" t="s">
        <v>538</v>
      </c>
    </row>
    <row r="478" spans="1:6" ht="15" x14ac:dyDescent="0.35">
      <c r="A478" s="301" t="s">
        <v>301</v>
      </c>
      <c r="B478" s="301" t="s">
        <v>1270</v>
      </c>
      <c r="C478" s="301"/>
      <c r="D478" s="302"/>
      <c r="E478" s="301" t="s">
        <v>997</v>
      </c>
      <c r="F478" s="301" t="s">
        <v>539</v>
      </c>
    </row>
    <row r="479" spans="1:6" ht="15" x14ac:dyDescent="0.35">
      <c r="A479" s="301" t="s">
        <v>302</v>
      </c>
      <c r="B479" s="301" t="s">
        <v>838</v>
      </c>
      <c r="C479" s="301"/>
      <c r="D479" s="302"/>
      <c r="E479" s="301" t="s">
        <v>1304</v>
      </c>
      <c r="F479" s="301" t="s">
        <v>540</v>
      </c>
    </row>
    <row r="480" spans="1:6" ht="15" x14ac:dyDescent="0.35">
      <c r="A480" s="301" t="s">
        <v>303</v>
      </c>
      <c r="B480" s="301" t="s">
        <v>839</v>
      </c>
      <c r="C480" s="301"/>
      <c r="D480" s="302"/>
      <c r="E480" s="301" t="s">
        <v>1312</v>
      </c>
      <c r="F480" s="301" t="s">
        <v>760</v>
      </c>
    </row>
    <row r="481" spans="1:6" ht="15" x14ac:dyDescent="0.35">
      <c r="A481" s="301" t="s">
        <v>304</v>
      </c>
      <c r="B481" s="301" t="s">
        <v>840</v>
      </c>
      <c r="C481" s="301"/>
      <c r="D481" s="302"/>
      <c r="E481" s="301" t="s">
        <v>998</v>
      </c>
      <c r="F481" s="301" t="s">
        <v>541</v>
      </c>
    </row>
    <row r="482" spans="1:6" ht="15" x14ac:dyDescent="0.35">
      <c r="A482" s="301" t="s">
        <v>305</v>
      </c>
      <c r="B482" s="301" t="s">
        <v>841</v>
      </c>
      <c r="C482" s="301"/>
      <c r="D482" s="302"/>
      <c r="E482" s="301" t="s">
        <v>999</v>
      </c>
      <c r="F482" s="301" t="s">
        <v>542</v>
      </c>
    </row>
    <row r="483" spans="1:6" ht="15" x14ac:dyDescent="0.35">
      <c r="A483" s="301" t="s">
        <v>306</v>
      </c>
      <c r="B483" s="301" t="s">
        <v>842</v>
      </c>
      <c r="C483" s="301"/>
      <c r="D483" s="302"/>
      <c r="E483" s="301" t="s">
        <v>1000</v>
      </c>
      <c r="F483" s="301" t="s">
        <v>543</v>
      </c>
    </row>
    <row r="484" spans="1:6" ht="15" x14ac:dyDescent="0.35">
      <c r="A484" s="301" t="s">
        <v>307</v>
      </c>
      <c r="B484" s="301" t="s">
        <v>843</v>
      </c>
      <c r="C484" s="301"/>
      <c r="D484" s="302"/>
      <c r="E484" s="301" t="s">
        <v>1001</v>
      </c>
      <c r="F484" s="301" t="s">
        <v>544</v>
      </c>
    </row>
    <row r="485" spans="1:6" ht="15" x14ac:dyDescent="0.35">
      <c r="A485" s="301" t="s">
        <v>308</v>
      </c>
      <c r="B485" s="301" t="s">
        <v>844</v>
      </c>
      <c r="C485" s="301"/>
      <c r="D485" s="302"/>
      <c r="E485" s="301" t="s">
        <v>1002</v>
      </c>
      <c r="F485" s="301" t="s">
        <v>545</v>
      </c>
    </row>
    <row r="486" spans="1:6" ht="15" x14ac:dyDescent="0.35">
      <c r="A486" s="301" t="s">
        <v>309</v>
      </c>
      <c r="B486" s="301" t="s">
        <v>845</v>
      </c>
      <c r="C486" s="301"/>
      <c r="D486" s="302"/>
      <c r="E486" s="301" t="s">
        <v>1193</v>
      </c>
      <c r="F486" s="301" t="s">
        <v>546</v>
      </c>
    </row>
    <row r="487" spans="1:6" ht="15" x14ac:dyDescent="0.35">
      <c r="A487" s="301" t="s">
        <v>310</v>
      </c>
      <c r="B487" s="301" t="s">
        <v>846</v>
      </c>
      <c r="C487" s="301"/>
      <c r="D487" s="302"/>
      <c r="E487" s="301" t="s">
        <v>1003</v>
      </c>
      <c r="F487" s="301" t="s">
        <v>547</v>
      </c>
    </row>
    <row r="488" spans="1:6" ht="15" x14ac:dyDescent="0.35">
      <c r="A488" s="301" t="s">
        <v>311</v>
      </c>
      <c r="B488" s="301" t="s">
        <v>847</v>
      </c>
      <c r="C488" s="301"/>
      <c r="D488" s="302"/>
      <c r="E488" s="301" t="s">
        <v>1109</v>
      </c>
      <c r="F488" s="301" t="s">
        <v>548</v>
      </c>
    </row>
    <row r="489" spans="1:6" ht="15" x14ac:dyDescent="0.35">
      <c r="A489" s="301" t="s">
        <v>676</v>
      </c>
      <c r="B489" s="301" t="s">
        <v>1276</v>
      </c>
      <c r="C489" s="301"/>
      <c r="D489" s="302"/>
      <c r="E489" s="301" t="s">
        <v>1202</v>
      </c>
      <c r="F489" s="301" t="s">
        <v>549</v>
      </c>
    </row>
    <row r="490" spans="1:6" ht="15" x14ac:dyDescent="0.35">
      <c r="A490" s="301" t="s">
        <v>758</v>
      </c>
      <c r="B490" s="301" t="s">
        <v>1277</v>
      </c>
      <c r="C490" s="301"/>
      <c r="D490" s="302"/>
      <c r="E490" s="301" t="s">
        <v>1251</v>
      </c>
      <c r="F490" s="301" t="s">
        <v>550</v>
      </c>
    </row>
    <row r="491" spans="1:6" ht="15" x14ac:dyDescent="0.35">
      <c r="A491" s="301" t="s">
        <v>759</v>
      </c>
      <c r="B491" s="301" t="s">
        <v>1278</v>
      </c>
      <c r="C491" s="301"/>
      <c r="D491" s="302"/>
      <c r="E491" s="301" t="s">
        <v>1279</v>
      </c>
      <c r="F491" s="301" t="s">
        <v>551</v>
      </c>
    </row>
    <row r="492" spans="1:6" ht="15" x14ac:dyDescent="0.35">
      <c r="A492" s="304" t="s">
        <v>1387</v>
      </c>
      <c r="B492" s="301" t="s">
        <v>1386</v>
      </c>
      <c r="C492" s="301"/>
      <c r="D492" s="302"/>
      <c r="E492" s="301" t="s">
        <v>1297</v>
      </c>
      <c r="F492" s="301" t="s">
        <v>552</v>
      </c>
    </row>
  </sheetData>
  <sheetProtection algorithmName="SHA-512" hashValue="KWF7TtEfzKjPQmkg8OFb9YS+/HiF3ZPdvA9PWwp39VVCsMA7fLLt8ycZSqGak35r52fyOWEGTLbebUxwKxImOg==" saltValue="Yq5fpwEzxarPAykjLr8q8Q==" spinCount="100000" sheet="1" objects="1" scenarios="1"/>
  <sortState xmlns:xlrd2="http://schemas.microsoft.com/office/spreadsheetml/2017/richdata2" ref="A2:B491">
    <sortCondition ref="A2:A491"/>
  </sortState>
  <pageMargins left="0.25" right="0.25" top="0.16" bottom="0.17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pageSetUpPr fitToPage="1"/>
  </sheetPr>
  <dimension ref="B1:S22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5.109375" style="160" customWidth="1"/>
    <col min="2" max="2" width="11.109375" style="160" customWidth="1"/>
    <col min="3" max="12" width="8.5546875" style="160" customWidth="1"/>
    <col min="13" max="13" width="6.6640625" style="160" customWidth="1"/>
    <col min="14" max="15" width="13.109375" style="160" customWidth="1"/>
    <col min="16" max="16" width="13.109375" style="30" customWidth="1"/>
    <col min="17" max="16384" width="11.44140625" style="160"/>
  </cols>
  <sheetData>
    <row r="1" spans="2:19" ht="21" customHeight="1" x14ac:dyDescent="0.3">
      <c r="B1" s="183" t="s">
        <v>753</v>
      </c>
      <c r="C1" s="184"/>
      <c r="D1" s="184"/>
    </row>
    <row r="2" spans="2:19" ht="18" customHeight="1" x14ac:dyDescent="0.3">
      <c r="B2" s="183" t="s">
        <v>1051</v>
      </c>
      <c r="C2" s="185"/>
      <c r="D2" s="185"/>
      <c r="E2" s="185"/>
      <c r="F2" s="185"/>
      <c r="G2" s="185"/>
      <c r="H2" s="185"/>
      <c r="I2" s="185"/>
      <c r="J2" s="185"/>
    </row>
    <row r="3" spans="2:19" s="1" customFormat="1" ht="18" thickBot="1" x14ac:dyDescent="0.35">
      <c r="B3" s="135" t="s">
        <v>747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2:19" ht="33.75" customHeight="1" thickTop="1" x14ac:dyDescent="0.25">
      <c r="B4" s="514" t="s">
        <v>1048</v>
      </c>
      <c r="C4" s="509" t="s">
        <v>0</v>
      </c>
      <c r="D4" s="510"/>
      <c r="E4" s="511" t="s">
        <v>570</v>
      </c>
      <c r="F4" s="512"/>
      <c r="G4" s="511" t="s">
        <v>571</v>
      </c>
      <c r="H4" s="512"/>
      <c r="I4" s="511" t="s">
        <v>572</v>
      </c>
      <c r="J4" s="512"/>
      <c r="K4" s="507" t="s">
        <v>749</v>
      </c>
      <c r="L4" s="508"/>
      <c r="N4" s="513" t="s">
        <v>761</v>
      </c>
      <c r="O4" s="513"/>
      <c r="P4" s="513"/>
    </row>
    <row r="5" spans="2:19" ht="31.5" customHeight="1" thickBot="1" x14ac:dyDescent="0.3">
      <c r="B5" s="515"/>
      <c r="C5" s="277" t="s">
        <v>762</v>
      </c>
      <c r="D5" s="278" t="s">
        <v>763</v>
      </c>
      <c r="E5" s="279" t="s">
        <v>762</v>
      </c>
      <c r="F5" s="278" t="s">
        <v>763</v>
      </c>
      <c r="G5" s="279" t="s">
        <v>762</v>
      </c>
      <c r="H5" s="278" t="s">
        <v>763</v>
      </c>
      <c r="I5" s="279" t="s">
        <v>762</v>
      </c>
      <c r="J5" s="278" t="s">
        <v>763</v>
      </c>
      <c r="K5" s="280" t="s">
        <v>762</v>
      </c>
      <c r="L5" s="281" t="s">
        <v>763</v>
      </c>
      <c r="N5" s="513"/>
      <c r="O5" s="513"/>
      <c r="P5" s="513"/>
    </row>
    <row r="6" spans="2:19" ht="24" customHeight="1" thickTop="1" thickBot="1" x14ac:dyDescent="0.3">
      <c r="B6" s="186" t="s">
        <v>0</v>
      </c>
      <c r="C6" s="217">
        <f t="shared" ref="C6:L6" si="0">SUM(C7:C14)</f>
        <v>0</v>
      </c>
      <c r="D6" s="190">
        <f t="shared" si="0"/>
        <v>0</v>
      </c>
      <c r="E6" s="191">
        <f t="shared" si="0"/>
        <v>0</v>
      </c>
      <c r="F6" s="190">
        <f t="shared" si="0"/>
        <v>0</v>
      </c>
      <c r="G6" s="191">
        <f t="shared" si="0"/>
        <v>0</v>
      </c>
      <c r="H6" s="190">
        <f t="shared" si="0"/>
        <v>0</v>
      </c>
      <c r="I6" s="191">
        <f t="shared" si="0"/>
        <v>0</v>
      </c>
      <c r="J6" s="190">
        <f t="shared" si="0"/>
        <v>0</v>
      </c>
      <c r="K6" s="192">
        <f t="shared" si="0"/>
        <v>0</v>
      </c>
      <c r="L6" s="271">
        <f t="shared" si="0"/>
        <v>0</v>
      </c>
      <c r="N6" s="513"/>
      <c r="O6" s="513"/>
      <c r="P6" s="513"/>
    </row>
    <row r="7" spans="2:19" ht="24" customHeight="1" x14ac:dyDescent="0.25">
      <c r="B7" s="69">
        <v>12</v>
      </c>
      <c r="C7" s="218">
        <f>+E7+G7+I7</f>
        <v>0</v>
      </c>
      <c r="D7" s="193">
        <f>+F7+H7+J7</f>
        <v>0</v>
      </c>
      <c r="E7" s="194"/>
      <c r="F7" s="195"/>
      <c r="G7" s="194"/>
      <c r="H7" s="195"/>
      <c r="I7" s="194"/>
      <c r="J7" s="195"/>
      <c r="K7" s="196"/>
      <c r="L7" s="272"/>
      <c r="M7" s="270" t="str">
        <f>IF(OR(AND(C7&gt;0,K7=""),AND(D7&gt;0,L7="")),"***",IF(OR(AND(L7&gt;0,D7=0),AND(K7&gt;0,C7=0)),"xxx",""))</f>
        <v/>
      </c>
      <c r="N7" s="513"/>
      <c r="O7" s="513"/>
      <c r="P7" s="513"/>
    </row>
    <row r="8" spans="2:19" ht="24" customHeight="1" x14ac:dyDescent="0.25">
      <c r="B8" s="69">
        <v>13</v>
      </c>
      <c r="C8" s="218">
        <f t="shared" ref="C8:D14" si="1">+E8+G8+I8</f>
        <v>0</v>
      </c>
      <c r="D8" s="193">
        <f t="shared" si="1"/>
        <v>0</v>
      </c>
      <c r="E8" s="194"/>
      <c r="F8" s="195"/>
      <c r="G8" s="194"/>
      <c r="H8" s="195"/>
      <c r="I8" s="194"/>
      <c r="J8" s="195"/>
      <c r="K8" s="196"/>
      <c r="L8" s="272"/>
      <c r="M8" s="270" t="str">
        <f t="shared" ref="M8:M14" si="2">IF(OR(AND(C8&gt;0,K8=""),AND(D8&gt;0,L8="")),"***",IF(OR(AND(L8&gt;0,D8=0),AND(K8&gt;0,C8=0)),"xxx",""))</f>
        <v/>
      </c>
      <c r="N8" s="513"/>
      <c r="O8" s="513"/>
      <c r="P8" s="513"/>
    </row>
    <row r="9" spans="2:19" ht="24" customHeight="1" x14ac:dyDescent="0.25">
      <c r="B9" s="69">
        <v>14</v>
      </c>
      <c r="C9" s="218">
        <f t="shared" si="1"/>
        <v>0</v>
      </c>
      <c r="D9" s="193">
        <f t="shared" si="1"/>
        <v>0</v>
      </c>
      <c r="E9" s="194"/>
      <c r="F9" s="195"/>
      <c r="G9" s="194"/>
      <c r="H9" s="195"/>
      <c r="I9" s="194"/>
      <c r="J9" s="195"/>
      <c r="K9" s="196"/>
      <c r="L9" s="272"/>
      <c r="M9" s="270" t="str">
        <f t="shared" si="2"/>
        <v/>
      </c>
      <c r="N9" s="513"/>
      <c r="O9" s="513"/>
      <c r="P9" s="513"/>
    </row>
    <row r="10" spans="2:19" ht="24" customHeight="1" x14ac:dyDescent="0.25">
      <c r="B10" s="69">
        <v>15</v>
      </c>
      <c r="C10" s="218">
        <f t="shared" si="1"/>
        <v>0</v>
      </c>
      <c r="D10" s="193">
        <f t="shared" si="1"/>
        <v>0</v>
      </c>
      <c r="E10" s="194"/>
      <c r="F10" s="195"/>
      <c r="G10" s="194"/>
      <c r="H10" s="195"/>
      <c r="I10" s="194"/>
      <c r="J10" s="195"/>
      <c r="K10" s="196"/>
      <c r="L10" s="272"/>
      <c r="M10" s="270" t="str">
        <f t="shared" si="2"/>
        <v/>
      </c>
      <c r="N10" s="513"/>
      <c r="O10" s="513"/>
      <c r="P10" s="513"/>
    </row>
    <row r="11" spans="2:19" ht="24" customHeight="1" x14ac:dyDescent="0.25">
      <c r="B11" s="69">
        <v>16</v>
      </c>
      <c r="C11" s="218">
        <f t="shared" si="1"/>
        <v>0</v>
      </c>
      <c r="D11" s="193">
        <f t="shared" si="1"/>
        <v>0</v>
      </c>
      <c r="E11" s="194"/>
      <c r="F11" s="195"/>
      <c r="G11" s="194"/>
      <c r="H11" s="195"/>
      <c r="I11" s="194"/>
      <c r="J11" s="195"/>
      <c r="K11" s="196"/>
      <c r="L11" s="272"/>
      <c r="M11" s="270" t="str">
        <f t="shared" si="2"/>
        <v/>
      </c>
      <c r="N11" s="513"/>
      <c r="O11" s="513"/>
      <c r="P11" s="513"/>
    </row>
    <row r="12" spans="2:19" ht="24" customHeight="1" x14ac:dyDescent="0.25">
      <c r="B12" s="69">
        <v>17</v>
      </c>
      <c r="C12" s="218">
        <f t="shared" si="1"/>
        <v>0</v>
      </c>
      <c r="D12" s="193">
        <f t="shared" si="1"/>
        <v>0</v>
      </c>
      <c r="E12" s="194"/>
      <c r="F12" s="195"/>
      <c r="G12" s="194"/>
      <c r="H12" s="195"/>
      <c r="I12" s="194"/>
      <c r="J12" s="195"/>
      <c r="K12" s="196"/>
      <c r="L12" s="272"/>
      <c r="M12" s="270" t="str">
        <f t="shared" si="2"/>
        <v/>
      </c>
      <c r="N12" s="513"/>
      <c r="O12" s="513"/>
      <c r="P12" s="513"/>
    </row>
    <row r="13" spans="2:19" ht="24" customHeight="1" x14ac:dyDescent="0.25">
      <c r="B13" s="69">
        <v>18</v>
      </c>
      <c r="C13" s="218">
        <f t="shared" si="1"/>
        <v>0</v>
      </c>
      <c r="D13" s="193">
        <f t="shared" si="1"/>
        <v>0</v>
      </c>
      <c r="E13" s="194"/>
      <c r="F13" s="195"/>
      <c r="G13" s="194"/>
      <c r="H13" s="195"/>
      <c r="I13" s="194"/>
      <c r="J13" s="195"/>
      <c r="K13" s="196"/>
      <c r="L13" s="272"/>
      <c r="M13" s="270" t="str">
        <f t="shared" si="2"/>
        <v/>
      </c>
      <c r="N13" s="513"/>
      <c r="O13" s="513"/>
      <c r="P13" s="513"/>
    </row>
    <row r="14" spans="2:19" ht="24" customHeight="1" thickBot="1" x14ac:dyDescent="0.3">
      <c r="B14" s="187" t="s">
        <v>63</v>
      </c>
      <c r="C14" s="197">
        <f t="shared" si="1"/>
        <v>0</v>
      </c>
      <c r="D14" s="198">
        <f t="shared" si="1"/>
        <v>0</v>
      </c>
      <c r="E14" s="199"/>
      <c r="F14" s="200"/>
      <c r="G14" s="199"/>
      <c r="H14" s="200"/>
      <c r="I14" s="199"/>
      <c r="J14" s="200"/>
      <c r="K14" s="201"/>
      <c r="L14" s="70"/>
      <c r="M14" s="270" t="str">
        <f t="shared" si="2"/>
        <v/>
      </c>
      <c r="N14" s="513"/>
      <c r="O14" s="513"/>
      <c r="P14" s="513"/>
    </row>
    <row r="15" spans="2:19" ht="20.25" customHeight="1" thickTop="1" x14ac:dyDescent="0.25">
      <c r="B15" s="188"/>
      <c r="C15" s="516" t="str">
        <f>IF(OR(M7="***",M8="***",M9="***",M10="***",M11="***",M12="***",M13="***",M14="***"),"*** = Indique la cantidad de hijos en la columna que corresponda. Si no hay hijos que indicar, anote un 0.","")</f>
        <v/>
      </c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</row>
    <row r="16" spans="2:19" ht="20.25" customHeight="1" x14ac:dyDescent="0.25">
      <c r="C16" s="516" t="str">
        <f>IF(OR(M7="xxx",M8="xxx",M9="xxx",M10="xxx",M11="xxx",M12="xxx",M13="xxx",M14="xxx"),"xxx = Indique la cantidad de madres o padres en la respectiva columna.","")</f>
        <v/>
      </c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</row>
    <row r="17" spans="2:16" ht="20.25" customHeight="1" x14ac:dyDescent="0.25">
      <c r="B17" s="150" t="s">
        <v>555</v>
      </c>
      <c r="F17" s="285"/>
      <c r="G17" s="285"/>
      <c r="H17" s="285"/>
      <c r="I17" s="285"/>
      <c r="J17" s="285"/>
      <c r="K17" s="285"/>
      <c r="L17" s="285"/>
      <c r="M17" s="285"/>
      <c r="N17" s="285"/>
    </row>
    <row r="18" spans="2:16" ht="21" customHeight="1" x14ac:dyDescent="0.25"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9"/>
      <c r="O18" s="204"/>
    </row>
    <row r="19" spans="2:16" ht="21" customHeight="1" x14ac:dyDescent="0.25">
      <c r="B19" s="470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471"/>
      <c r="N19" s="472"/>
      <c r="O19" s="204"/>
    </row>
    <row r="20" spans="2:16" ht="21" customHeight="1" x14ac:dyDescent="0.25">
      <c r="B20" s="473"/>
      <c r="C20" s="474"/>
      <c r="D20" s="474"/>
      <c r="E20" s="474"/>
      <c r="F20" s="474"/>
      <c r="G20" s="474"/>
      <c r="H20" s="474"/>
      <c r="I20" s="474"/>
      <c r="J20" s="474"/>
      <c r="K20" s="474"/>
      <c r="L20" s="474"/>
      <c r="M20" s="474"/>
      <c r="N20" s="475"/>
      <c r="O20" s="204"/>
      <c r="P20" s="160"/>
    </row>
    <row r="21" spans="2:16" x14ac:dyDescent="0.25">
      <c r="P21" s="160"/>
    </row>
    <row r="22" spans="2:16" x14ac:dyDescent="0.25">
      <c r="P22" s="160"/>
    </row>
  </sheetData>
  <sheetProtection algorithmName="SHA-512" hashValue="fUPZao2AH+8ku99NsZFvaAKP1DPQgyug+Puc/KgW6Omm22xtvY3HWU3vJ00qn7NSV9UW3n6J6l1cf2ApdD+E8A==" saltValue="ethv0k53Sj5HgQ87MA1PnQ==" spinCount="100000" sheet="1" objects="1" scenarios="1"/>
  <mergeCells count="10">
    <mergeCell ref="B18:N20"/>
    <mergeCell ref="K4:L4"/>
    <mergeCell ref="C4:D4"/>
    <mergeCell ref="E4:F4"/>
    <mergeCell ref="G4:H4"/>
    <mergeCell ref="I4:J4"/>
    <mergeCell ref="N4:P14"/>
    <mergeCell ref="B4:B5"/>
    <mergeCell ref="C15:N15"/>
    <mergeCell ref="C16:N16"/>
  </mergeCells>
  <conditionalFormatting sqref="C6:D14">
    <cfRule type="cellIs" dxfId="16" priority="1" operator="equal">
      <formula>0</formula>
    </cfRule>
  </conditionalFormatting>
  <conditionalFormatting sqref="E6:L6">
    <cfRule type="cellIs" dxfId="15" priority="4" operator="equal">
      <formula>0</formula>
    </cfRule>
  </conditionalFormatting>
  <printOptions horizontalCentered="1"/>
  <pageMargins left="0.19685039370078741" right="0.19685039370078741" top="0.59055118110236227" bottom="0.35433070866141736" header="0.31496062992125984" footer="0.19685039370078741"/>
  <pageSetup scale="94" orientation="landscape" r:id="rId1"/>
  <headerFooter>
    <oddFooter>&amp;R&amp;"+,Negrita Cursiva"IPEC&amp;"+,Cursiva", página 6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">
    <pageSetUpPr fitToPage="1"/>
  </sheetPr>
  <dimension ref="A1:F39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8.88671875" style="1" customWidth="1"/>
    <col min="2" max="2" width="58.33203125" style="146" customWidth="1"/>
    <col min="3" max="6" width="13" style="146" customWidth="1"/>
    <col min="7" max="16384" width="11.44140625" style="146"/>
  </cols>
  <sheetData>
    <row r="1" spans="1:6" ht="17.399999999999999" x14ac:dyDescent="0.3">
      <c r="A1" s="146"/>
      <c r="B1" s="275" t="s">
        <v>1052</v>
      </c>
    </row>
    <row r="2" spans="1:6" ht="18" thickBot="1" x14ac:dyDescent="0.35">
      <c r="A2" s="146"/>
      <c r="B2" s="276" t="s">
        <v>705</v>
      </c>
      <c r="C2" s="242"/>
      <c r="D2" s="242"/>
      <c r="E2" s="242"/>
      <c r="F2" s="242"/>
    </row>
    <row r="3" spans="1:6" ht="33.75" customHeight="1" thickTop="1" x14ac:dyDescent="0.25">
      <c r="A3" s="146"/>
      <c r="B3" s="519" t="s">
        <v>70</v>
      </c>
      <c r="C3" s="517" t="s">
        <v>748</v>
      </c>
      <c r="D3" s="518"/>
      <c r="E3" s="518"/>
      <c r="F3" s="518"/>
    </row>
    <row r="4" spans="1:6" ht="23.25" customHeight="1" thickBot="1" x14ac:dyDescent="0.3">
      <c r="A4" s="146"/>
      <c r="B4" s="520"/>
      <c r="C4" s="243" t="s">
        <v>0</v>
      </c>
      <c r="D4" s="244" t="s">
        <v>570</v>
      </c>
      <c r="E4" s="245" t="s">
        <v>571</v>
      </c>
      <c r="F4" s="246" t="s">
        <v>572</v>
      </c>
    </row>
    <row r="5" spans="1:6" ht="19.5" customHeight="1" thickTop="1" x14ac:dyDescent="0.25">
      <c r="A5" s="146"/>
      <c r="B5" s="247" t="s">
        <v>706</v>
      </c>
      <c r="C5" s="78">
        <f>SUM(C6:C8)</f>
        <v>0</v>
      </c>
      <c r="D5" s="225">
        <f>SUM(D6:D8)</f>
        <v>0</v>
      </c>
      <c r="E5" s="73">
        <f t="shared" ref="E5:F5" si="0">SUM(E6:E8)</f>
        <v>0</v>
      </c>
      <c r="F5" s="66">
        <f t="shared" si="0"/>
        <v>0</v>
      </c>
    </row>
    <row r="6" spans="1:6" ht="19.5" customHeight="1" x14ac:dyDescent="0.25">
      <c r="A6" s="146"/>
      <c r="B6" s="248" t="s">
        <v>72</v>
      </c>
      <c r="C6" s="218">
        <f t="shared" ref="C6:C27" si="1">SUM(D6:F6)</f>
        <v>0</v>
      </c>
      <c r="D6" s="226"/>
      <c r="E6" s="121"/>
      <c r="F6" s="227"/>
    </row>
    <row r="7" spans="1:6" ht="19.5" customHeight="1" x14ac:dyDescent="0.25">
      <c r="A7" s="146"/>
      <c r="B7" s="248" t="s">
        <v>707</v>
      </c>
      <c r="C7" s="218">
        <f t="shared" si="1"/>
        <v>0</v>
      </c>
      <c r="D7" s="226"/>
      <c r="E7" s="121"/>
      <c r="F7" s="227"/>
    </row>
    <row r="8" spans="1:6" ht="19.5" customHeight="1" x14ac:dyDescent="0.25">
      <c r="A8" s="146"/>
      <c r="B8" s="249" t="s">
        <v>708</v>
      </c>
      <c r="C8" s="99">
        <f t="shared" si="1"/>
        <v>0</v>
      </c>
      <c r="D8" s="228"/>
      <c r="E8" s="122"/>
      <c r="F8" s="229"/>
    </row>
    <row r="9" spans="1:6" ht="19.5" customHeight="1" x14ac:dyDescent="0.25">
      <c r="A9" s="146"/>
      <c r="B9" s="247" t="s">
        <v>709</v>
      </c>
      <c r="C9" s="123">
        <f>SUM(C10:C15)</f>
        <v>0</v>
      </c>
      <c r="D9" s="106">
        <f>SUM(D10:D15)</f>
        <v>0</v>
      </c>
      <c r="E9" s="124">
        <f>SUM(E10:E15)</f>
        <v>0</v>
      </c>
      <c r="F9" s="230">
        <f t="shared" ref="F9" si="2">SUM(F10:F15)</f>
        <v>0</v>
      </c>
    </row>
    <row r="10" spans="1:6" ht="19.5" customHeight="1" x14ac:dyDescent="0.25">
      <c r="A10" s="146"/>
      <c r="B10" s="248" t="s">
        <v>710</v>
      </c>
      <c r="C10" s="218">
        <f t="shared" si="1"/>
        <v>0</v>
      </c>
      <c r="D10" s="226"/>
      <c r="E10" s="121"/>
      <c r="F10" s="227"/>
    </row>
    <row r="11" spans="1:6" ht="19.5" customHeight="1" x14ac:dyDescent="0.25">
      <c r="A11" s="146"/>
      <c r="B11" s="248" t="s">
        <v>711</v>
      </c>
      <c r="C11" s="218">
        <f t="shared" si="1"/>
        <v>0</v>
      </c>
      <c r="D11" s="226"/>
      <c r="E11" s="121"/>
      <c r="F11" s="227"/>
    </row>
    <row r="12" spans="1:6" ht="19.5" customHeight="1" x14ac:dyDescent="0.25">
      <c r="A12" s="146"/>
      <c r="B12" s="248" t="s">
        <v>1025</v>
      </c>
      <c r="C12" s="218">
        <f t="shared" si="1"/>
        <v>0</v>
      </c>
      <c r="D12" s="226"/>
      <c r="E12" s="121"/>
      <c r="F12" s="227"/>
    </row>
    <row r="13" spans="1:6" ht="19.5" customHeight="1" x14ac:dyDescent="0.25">
      <c r="A13" s="146"/>
      <c r="B13" s="248" t="s">
        <v>712</v>
      </c>
      <c r="C13" s="218">
        <f t="shared" si="1"/>
        <v>0</v>
      </c>
      <c r="D13" s="226"/>
      <c r="E13" s="121"/>
      <c r="F13" s="227"/>
    </row>
    <row r="14" spans="1:6" ht="19.5" customHeight="1" x14ac:dyDescent="0.25">
      <c r="A14" s="146"/>
      <c r="B14" s="248" t="s">
        <v>713</v>
      </c>
      <c r="C14" s="218">
        <f t="shared" si="1"/>
        <v>0</v>
      </c>
      <c r="D14" s="226"/>
      <c r="E14" s="121"/>
      <c r="F14" s="227"/>
    </row>
    <row r="15" spans="1:6" ht="19.5" customHeight="1" x14ac:dyDescent="0.25">
      <c r="A15" s="146"/>
      <c r="B15" s="248" t="s">
        <v>714</v>
      </c>
      <c r="C15" s="218">
        <f>SUM(C16:C18)</f>
        <v>0</v>
      </c>
      <c r="D15" s="76">
        <f>SUM(D16:D18)</f>
        <v>0</v>
      </c>
      <c r="E15" s="74">
        <f t="shared" ref="E15:F15" si="3">SUM(E16:E18)</f>
        <v>0</v>
      </c>
      <c r="F15" s="75">
        <f t="shared" si="3"/>
        <v>0</v>
      </c>
    </row>
    <row r="16" spans="1:6" ht="19.5" customHeight="1" x14ac:dyDescent="0.25">
      <c r="A16" s="146"/>
      <c r="B16" s="250" t="s">
        <v>707</v>
      </c>
      <c r="C16" s="125">
        <f t="shared" si="1"/>
        <v>0</v>
      </c>
      <c r="D16" s="231"/>
      <c r="E16" s="126"/>
      <c r="F16" s="232"/>
    </row>
    <row r="17" spans="1:6" ht="19.5" customHeight="1" x14ac:dyDescent="0.25">
      <c r="A17" s="146"/>
      <c r="B17" s="250" t="s">
        <v>715</v>
      </c>
      <c r="C17" s="125">
        <f t="shared" si="1"/>
        <v>0</v>
      </c>
      <c r="D17" s="231"/>
      <c r="E17" s="126"/>
      <c r="F17" s="232"/>
    </row>
    <row r="18" spans="1:6" ht="19.5" customHeight="1" x14ac:dyDescent="0.25">
      <c r="A18" s="146"/>
      <c r="B18" s="251" t="s">
        <v>716</v>
      </c>
      <c r="C18" s="99">
        <f t="shared" si="1"/>
        <v>0</v>
      </c>
      <c r="D18" s="228"/>
      <c r="E18" s="122"/>
      <c r="F18" s="229"/>
    </row>
    <row r="19" spans="1:6" ht="19.5" customHeight="1" x14ac:dyDescent="0.25">
      <c r="A19" s="146"/>
      <c r="B19" s="252" t="s">
        <v>1023</v>
      </c>
      <c r="C19" s="127">
        <f>SUM(C20:C24)</f>
        <v>0</v>
      </c>
      <c r="D19" s="233">
        <f>SUM(D20:D24)</f>
        <v>0</v>
      </c>
      <c r="E19" s="234">
        <f t="shared" ref="E19:F19" si="4">SUM(E20:E24)</f>
        <v>0</v>
      </c>
      <c r="F19" s="235">
        <f t="shared" si="4"/>
        <v>0</v>
      </c>
    </row>
    <row r="20" spans="1:6" ht="19.5" customHeight="1" x14ac:dyDescent="0.25">
      <c r="A20" s="146"/>
      <c r="B20" s="253" t="s">
        <v>1371</v>
      </c>
      <c r="C20" s="127">
        <f t="shared" ref="C20:C21" si="5">SUM(D20:F20)</f>
        <v>0</v>
      </c>
      <c r="D20" s="236"/>
      <c r="E20" s="128"/>
      <c r="F20" s="237"/>
    </row>
    <row r="21" spans="1:6" ht="19.5" customHeight="1" x14ac:dyDescent="0.25">
      <c r="A21" s="146"/>
      <c r="B21" s="248" t="s">
        <v>1372</v>
      </c>
      <c r="C21" s="127">
        <f t="shared" si="5"/>
        <v>0</v>
      </c>
      <c r="D21" s="236"/>
      <c r="E21" s="128"/>
      <c r="F21" s="237"/>
    </row>
    <row r="22" spans="1:6" ht="19.5" customHeight="1" x14ac:dyDescent="0.25">
      <c r="A22" s="146"/>
      <c r="B22" s="294" t="s">
        <v>1373</v>
      </c>
      <c r="C22" s="127">
        <f t="shared" ref="C22" si="6">SUM(D22:F22)</f>
        <v>0</v>
      </c>
      <c r="D22" s="236"/>
      <c r="E22" s="128"/>
      <c r="F22" s="237"/>
    </row>
    <row r="23" spans="1:6" ht="19.5" customHeight="1" x14ac:dyDescent="0.25">
      <c r="A23" s="146"/>
      <c r="B23" s="294" t="s">
        <v>1374</v>
      </c>
      <c r="C23" s="127">
        <f t="shared" ref="C23:C24" si="7">SUM(D23:F23)</f>
        <v>0</v>
      </c>
      <c r="D23" s="236"/>
      <c r="E23" s="128"/>
      <c r="F23" s="237"/>
    </row>
    <row r="24" spans="1:6" ht="19.5" customHeight="1" x14ac:dyDescent="0.25">
      <c r="A24" s="146"/>
      <c r="B24" s="249" t="s">
        <v>1375</v>
      </c>
      <c r="C24" s="99">
        <f t="shared" si="7"/>
        <v>0</v>
      </c>
      <c r="D24" s="228"/>
      <c r="E24" s="122"/>
      <c r="F24" s="229"/>
    </row>
    <row r="25" spans="1:6" ht="19.5" customHeight="1" x14ac:dyDescent="0.25">
      <c r="A25" s="146"/>
      <c r="B25" s="254" t="s">
        <v>717</v>
      </c>
      <c r="C25" s="123">
        <f>+C26+C27</f>
        <v>0</v>
      </c>
      <c r="D25" s="106">
        <f>SUM(D26:D27)</f>
        <v>0</v>
      </c>
      <c r="E25" s="124">
        <f t="shared" ref="E25:F25" si="8">SUM(E26:E27)</f>
        <v>0</v>
      </c>
      <c r="F25" s="230">
        <f t="shared" si="8"/>
        <v>0</v>
      </c>
    </row>
    <row r="26" spans="1:6" ht="19.5" customHeight="1" x14ac:dyDescent="0.25">
      <c r="A26" s="146"/>
      <c r="B26" s="253" t="s">
        <v>556</v>
      </c>
      <c r="C26" s="127">
        <f t="shared" si="1"/>
        <v>0</v>
      </c>
      <c r="D26" s="236"/>
      <c r="E26" s="128"/>
      <c r="F26" s="237"/>
    </row>
    <row r="27" spans="1:6" ht="19.5" customHeight="1" thickBot="1" x14ac:dyDescent="0.3">
      <c r="A27" s="146"/>
      <c r="B27" s="255" t="s">
        <v>557</v>
      </c>
      <c r="C27" s="224">
        <f t="shared" si="1"/>
        <v>0</v>
      </c>
      <c r="D27" s="238"/>
      <c r="E27" s="129"/>
      <c r="F27" s="239"/>
    </row>
    <row r="28" spans="1:6" ht="14.4" thickTop="1" x14ac:dyDescent="0.25">
      <c r="A28" s="146"/>
      <c r="B28" s="256"/>
      <c r="C28" s="257"/>
    </row>
    <row r="29" spans="1:6" x14ac:dyDescent="0.25">
      <c r="A29" s="146"/>
      <c r="B29" s="150" t="s">
        <v>555</v>
      </c>
    </row>
    <row r="30" spans="1:6" ht="20.25" customHeight="1" x14ac:dyDescent="0.25">
      <c r="A30" s="146"/>
      <c r="B30" s="521"/>
      <c r="C30" s="522"/>
      <c r="D30" s="522"/>
      <c r="E30" s="522"/>
      <c r="F30" s="523"/>
    </row>
    <row r="31" spans="1:6" ht="20.25" customHeight="1" x14ac:dyDescent="0.25">
      <c r="A31" s="146"/>
      <c r="B31" s="524"/>
      <c r="C31" s="471"/>
      <c r="D31" s="471"/>
      <c r="E31" s="471"/>
      <c r="F31" s="525"/>
    </row>
    <row r="32" spans="1:6" ht="20.25" customHeight="1" x14ac:dyDescent="0.25">
      <c r="A32" s="146"/>
      <c r="B32" s="524"/>
      <c r="C32" s="471"/>
      <c r="D32" s="471"/>
      <c r="E32" s="471"/>
      <c r="F32" s="525"/>
    </row>
    <row r="33" spans="1:6" ht="20.25" customHeight="1" x14ac:dyDescent="0.25">
      <c r="A33" s="146"/>
      <c r="B33" s="526"/>
      <c r="C33" s="527"/>
      <c r="D33" s="527"/>
      <c r="E33" s="527"/>
      <c r="F33" s="528"/>
    </row>
    <row r="35" spans="1:6" x14ac:dyDescent="0.25">
      <c r="A35" s="146"/>
    </row>
    <row r="36" spans="1:6" ht="15" x14ac:dyDescent="0.25">
      <c r="A36" s="146"/>
      <c r="B36" s="258"/>
      <c r="C36" s="259"/>
      <c r="D36" s="259"/>
    </row>
    <row r="37" spans="1:6" x14ac:dyDescent="0.25">
      <c r="A37" s="146"/>
      <c r="B37" s="130"/>
    </row>
    <row r="38" spans="1:6" x14ac:dyDescent="0.25">
      <c r="A38" s="146"/>
      <c r="B38" s="130"/>
    </row>
    <row r="39" spans="1:6" x14ac:dyDescent="0.25">
      <c r="A39" s="146"/>
      <c r="B39" s="130"/>
    </row>
  </sheetData>
  <sheetProtection algorithmName="SHA-512" hashValue="RemiTqW0JXxr26glm5VnQPF2PTSK4w/hRPnfsOVxf2fFIoTc2sq4wDJyYrgy60j8hIb2np/tVre4pUfelZdeyg==" saltValue="MV2inBtPOrN4+J6Ef6mR+w==" spinCount="100000" sheet="1" objects="1" scenarios="1"/>
  <mergeCells count="3">
    <mergeCell ref="C3:F3"/>
    <mergeCell ref="B3:B4"/>
    <mergeCell ref="B30:F33"/>
  </mergeCells>
  <conditionalFormatting sqref="C20:C24">
    <cfRule type="cellIs" dxfId="14" priority="1" operator="equal">
      <formula>0</formula>
    </cfRule>
  </conditionalFormatting>
  <conditionalFormatting sqref="C5:F5 C6:C8 C9:F9 C10:C14 C15:F15 C16:C18 C26:C27">
    <cfRule type="cellIs" dxfId="13" priority="7" operator="equal">
      <formula>0</formula>
    </cfRule>
  </conditionalFormatting>
  <conditionalFormatting sqref="C19:F19">
    <cfRule type="cellIs" dxfId="12" priority="4" operator="equal">
      <formula>0</formula>
    </cfRule>
  </conditionalFormatting>
  <conditionalFormatting sqref="C25:F25">
    <cfRule type="cellIs" dxfId="11" priority="6" operator="equal">
      <formula>0</formula>
    </cfRule>
  </conditionalFormatting>
  <dataValidations count="2">
    <dataValidation type="whole" operator="greaterThanOrEqual" allowBlank="1" showInputMessage="1" showErrorMessage="1" error="Debe incluir valores ENTEROS." sqref="D6:F8 D20:F24 D26:F27 D16:F18 D10:F14" xr:uid="{00000000-0002-0000-0A00-000000000000}">
      <formula1>0</formula1>
    </dataValidation>
    <dataValidation type="whole" allowBlank="1" showInputMessage="1" showErrorMessage="1" error="Debe incluir valores mayores a 0." sqref="D5:F5 C20:C24 C5:C8 C26:C27 C16:C18 C10:C14" xr:uid="{00000000-0002-0000-0A00-000001000000}">
      <formula1>1</formula1>
      <formula2>10000</formula2>
    </dataValidation>
  </dataValidations>
  <printOptions horizontalCentered="1"/>
  <pageMargins left="0.15748031496062992" right="0.15748031496062992" top="0.59055118110236227" bottom="0.39370078740157483" header="0.31496062992125984" footer="0.15748031496062992"/>
  <pageSetup scale="93" fitToWidth="0" orientation="landscape" r:id="rId1"/>
  <headerFooter>
    <oddFooter>&amp;R&amp;"+,Negrita Cursiva"IPEC&amp;"+,Cursiva", página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B1:G37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5.44140625" style="132" customWidth="1"/>
    <col min="3" max="3" width="81.88671875" style="150" customWidth="1"/>
    <col min="4" max="6" width="11.44140625" style="146"/>
    <col min="7" max="7" width="11.6640625" style="1" customWidth="1"/>
    <col min="8" max="16384" width="11.44140625" style="1"/>
  </cols>
  <sheetData>
    <row r="1" spans="2:7" ht="19.5" customHeight="1" x14ac:dyDescent="0.3">
      <c r="B1" s="275" t="s">
        <v>1053</v>
      </c>
      <c r="C1" s="145"/>
      <c r="D1" s="145"/>
    </row>
    <row r="2" spans="2:7" ht="19.5" customHeight="1" x14ac:dyDescent="0.3">
      <c r="B2" s="275" t="s">
        <v>718</v>
      </c>
      <c r="C2" s="147"/>
      <c r="D2" s="147"/>
      <c r="G2" s="131" t="s">
        <v>576</v>
      </c>
    </row>
    <row r="3" spans="2:7" ht="17.399999999999999" x14ac:dyDescent="0.3">
      <c r="B3" s="275" t="s">
        <v>754</v>
      </c>
      <c r="C3" s="148"/>
      <c r="D3" s="148"/>
      <c r="G3" s="131" t="s">
        <v>577</v>
      </c>
    </row>
    <row r="4" spans="2:7" ht="11.25" customHeight="1" x14ac:dyDescent="0.3">
      <c r="B4" s="260"/>
      <c r="C4" s="148"/>
      <c r="D4" s="148"/>
      <c r="E4" s="261"/>
      <c r="F4" s="1"/>
      <c r="G4" s="262"/>
    </row>
    <row r="5" spans="2:7" ht="18.600000000000001" customHeight="1" x14ac:dyDescent="0.3">
      <c r="B5" s="149" t="s">
        <v>719</v>
      </c>
      <c r="C5" s="134"/>
      <c r="D5" s="148"/>
      <c r="E5" s="148"/>
    </row>
    <row r="6" spans="2:7" ht="31.2" customHeight="1" x14ac:dyDescent="0.25">
      <c r="B6" s="202" t="s">
        <v>64</v>
      </c>
      <c r="C6" s="268" t="s">
        <v>1405</v>
      </c>
      <c r="D6" s="267"/>
    </row>
    <row r="7" spans="2:7" ht="18.600000000000001" customHeight="1" x14ac:dyDescent="0.25">
      <c r="B7" s="202" t="s">
        <v>65</v>
      </c>
      <c r="C7" s="268" t="s">
        <v>1320</v>
      </c>
      <c r="D7" s="267"/>
    </row>
    <row r="8" spans="2:7" ht="18.600000000000001" customHeight="1" x14ac:dyDescent="0.25">
      <c r="B8" s="318" t="s">
        <v>1398</v>
      </c>
      <c r="C8" s="312" t="str">
        <f>IF(D7="Sí","Indique cuántas acciones -------&gt;","")</f>
        <v/>
      </c>
      <c r="D8" s="269"/>
      <c r="E8" s="292" t="str">
        <f>IF(AND(D7="Sí",D8&lt;=0),"Indique la cantidad de accioness","")</f>
        <v/>
      </c>
      <c r="F8" s="162"/>
      <c r="G8" s="146"/>
    </row>
    <row r="9" spans="2:7" ht="18.600000000000001" customHeight="1" x14ac:dyDescent="0.25">
      <c r="B9" s="202" t="s">
        <v>66</v>
      </c>
      <c r="C9" s="268" t="s">
        <v>720</v>
      </c>
      <c r="D9" s="267"/>
      <c r="E9" s="14"/>
      <c r="F9" s="14"/>
    </row>
    <row r="10" spans="2:7" ht="18.600000000000001" customHeight="1" x14ac:dyDescent="0.25">
      <c r="B10" s="317" t="s">
        <v>1399</v>
      </c>
      <c r="C10" s="313"/>
      <c r="D10" s="314" t="str">
        <f>IF($D$9="Sí","Total","")</f>
        <v/>
      </c>
      <c r="E10" s="314" t="str">
        <f>IF($D$9="Sí","Hombres","")</f>
        <v/>
      </c>
      <c r="F10" s="314" t="str">
        <f>IF($D$9="Sí","Mujeres","")</f>
        <v/>
      </c>
    </row>
    <row r="11" spans="2:7" ht="18.600000000000001" customHeight="1" x14ac:dyDescent="0.25">
      <c r="B11" s="317" t="s">
        <v>1400</v>
      </c>
      <c r="C11" s="312" t="str">
        <f>IF(D9="Sí","Indique cuántos estudiantes participan en el Grupo de Convivencia --&gt;","")</f>
        <v/>
      </c>
      <c r="D11" s="295" t="str">
        <f>IFERROR(IF(D10="Total",E11+F11,"*"),"")</f>
        <v>*</v>
      </c>
      <c r="E11" s="269"/>
      <c r="F11" s="269"/>
      <c r="G11" s="529" t="str">
        <f>IF(AND(D9="Sí",D11&lt;=0),"Indique la cantidad de estudiantes","")</f>
        <v/>
      </c>
    </row>
    <row r="12" spans="2:7" ht="30.6" customHeight="1" x14ac:dyDescent="0.25">
      <c r="B12" s="202" t="s">
        <v>69</v>
      </c>
      <c r="C12" s="313" t="s">
        <v>1406</v>
      </c>
      <c r="D12" s="267"/>
      <c r="E12" s="14"/>
      <c r="F12" s="14"/>
      <c r="G12" s="529"/>
    </row>
    <row r="13" spans="2:7" ht="18.600000000000001" customHeight="1" x14ac:dyDescent="0.25">
      <c r="B13" s="202" t="s">
        <v>561</v>
      </c>
      <c r="C13" s="313" t="s">
        <v>1369</v>
      </c>
      <c r="D13" s="267"/>
      <c r="E13" s="315"/>
      <c r="F13" s="315"/>
    </row>
    <row r="14" spans="2:7" ht="6.6" customHeight="1" x14ac:dyDescent="0.25">
      <c r="C14" s="134"/>
      <c r="D14" s="134"/>
      <c r="E14" s="134"/>
      <c r="F14" s="134"/>
    </row>
    <row r="15" spans="2:7" ht="18.600000000000001" customHeight="1" x14ac:dyDescent="0.25">
      <c r="B15" s="149" t="s">
        <v>1404</v>
      </c>
      <c r="D15" s="154" t="s">
        <v>0</v>
      </c>
      <c r="E15" s="154" t="s">
        <v>556</v>
      </c>
      <c r="F15" s="154" t="s">
        <v>557</v>
      </c>
    </row>
    <row r="16" spans="2:7" ht="18.600000000000001" customHeight="1" x14ac:dyDescent="0.25">
      <c r="B16" s="132" t="s">
        <v>563</v>
      </c>
      <c r="C16" s="146" t="s">
        <v>568</v>
      </c>
      <c r="D16" s="155">
        <f>E16+F16</f>
        <v>0</v>
      </c>
      <c r="E16" s="156"/>
      <c r="F16" s="156"/>
    </row>
    <row r="17" spans="2:6" ht="18.600000000000001" customHeight="1" x14ac:dyDescent="0.25">
      <c r="B17" s="132" t="s">
        <v>564</v>
      </c>
      <c r="C17" s="146" t="s">
        <v>569</v>
      </c>
      <c r="D17" s="155">
        <f t="shared" ref="D17:D19" si="0">E17+F17</f>
        <v>0</v>
      </c>
      <c r="E17" s="156"/>
      <c r="F17" s="156"/>
    </row>
    <row r="18" spans="2:6" ht="18.600000000000001" customHeight="1" x14ac:dyDescent="0.25">
      <c r="B18" s="132" t="s">
        <v>611</v>
      </c>
      <c r="C18" s="146" t="s">
        <v>724</v>
      </c>
      <c r="D18" s="155">
        <f t="shared" si="0"/>
        <v>0</v>
      </c>
      <c r="E18" s="156"/>
      <c r="F18" s="156"/>
    </row>
    <row r="19" spans="2:6" ht="18.600000000000001" customHeight="1" x14ac:dyDescent="0.25">
      <c r="B19" s="132" t="s">
        <v>612</v>
      </c>
      <c r="C19" s="146" t="s">
        <v>725</v>
      </c>
      <c r="D19" s="155">
        <f t="shared" si="0"/>
        <v>0</v>
      </c>
      <c r="E19" s="156"/>
      <c r="F19" s="156"/>
    </row>
    <row r="20" spans="2:6" ht="18.600000000000001" customHeight="1" x14ac:dyDescent="0.25">
      <c r="B20" s="132" t="s">
        <v>613</v>
      </c>
      <c r="C20" s="146" t="s">
        <v>565</v>
      </c>
      <c r="D20" s="156"/>
    </row>
    <row r="21" spans="2:6" ht="18.600000000000001" customHeight="1" x14ac:dyDescent="0.25">
      <c r="B21" s="132" t="s">
        <v>726</v>
      </c>
      <c r="C21" s="146" t="s">
        <v>566</v>
      </c>
      <c r="D21" s="156"/>
    </row>
    <row r="22" spans="2:6" ht="18.600000000000001" customHeight="1" x14ac:dyDescent="0.25">
      <c r="B22" s="132" t="s">
        <v>727</v>
      </c>
      <c r="C22" s="146" t="s">
        <v>728</v>
      </c>
      <c r="D22" s="156"/>
    </row>
    <row r="23" spans="2:6" ht="18.600000000000001" customHeight="1" x14ac:dyDescent="0.25">
      <c r="B23" s="132" t="s">
        <v>729</v>
      </c>
      <c r="C23" s="146" t="s">
        <v>730</v>
      </c>
      <c r="D23" s="156"/>
    </row>
    <row r="24" spans="2:6" ht="18.600000000000001" customHeight="1" x14ac:dyDescent="0.25">
      <c r="B24" s="132" t="s">
        <v>732</v>
      </c>
      <c r="C24" s="146" t="s">
        <v>1026</v>
      </c>
      <c r="D24" s="156"/>
    </row>
    <row r="25" spans="2:6" ht="7.2" customHeight="1" x14ac:dyDescent="0.25"/>
    <row r="26" spans="2:6" ht="18.600000000000001" customHeight="1" x14ac:dyDescent="0.25">
      <c r="B26" s="149" t="s">
        <v>731</v>
      </c>
    </row>
    <row r="27" spans="2:6" ht="18.600000000000001" customHeight="1" x14ac:dyDescent="0.25">
      <c r="B27" s="132" t="s">
        <v>733</v>
      </c>
      <c r="C27" s="146" t="s">
        <v>562</v>
      </c>
      <c r="D27" s="154" t="s">
        <v>0</v>
      </c>
      <c r="E27" s="154" t="s">
        <v>556</v>
      </c>
      <c r="F27" s="154" t="s">
        <v>557</v>
      </c>
    </row>
    <row r="28" spans="2:6" ht="18.600000000000001" customHeight="1" x14ac:dyDescent="0.25">
      <c r="B28" s="316" t="s">
        <v>1401</v>
      </c>
      <c r="C28" s="157" t="s">
        <v>0</v>
      </c>
      <c r="D28" s="155">
        <f>E28+F28</f>
        <v>0</v>
      </c>
      <c r="E28" s="155">
        <f>+E29+E30</f>
        <v>0</v>
      </c>
      <c r="F28" s="155">
        <f>+F29+F30</f>
        <v>0</v>
      </c>
    </row>
    <row r="29" spans="2:6" ht="18.600000000000001" customHeight="1" x14ac:dyDescent="0.25">
      <c r="B29" s="316" t="s">
        <v>1402</v>
      </c>
      <c r="C29" s="157" t="s">
        <v>67</v>
      </c>
      <c r="D29" s="155">
        <f>+E29+F29</f>
        <v>0</v>
      </c>
      <c r="E29" s="156"/>
      <c r="F29" s="156"/>
    </row>
    <row r="30" spans="2:6" ht="18.600000000000001" customHeight="1" x14ac:dyDescent="0.25">
      <c r="B30" s="316" t="s">
        <v>1403</v>
      </c>
      <c r="C30" s="157" t="s">
        <v>68</v>
      </c>
      <c r="D30" s="155">
        <f>+E30+F30</f>
        <v>0</v>
      </c>
      <c r="E30" s="156"/>
      <c r="F30" s="156"/>
    </row>
    <row r="31" spans="2:6" ht="9.6" customHeight="1" x14ac:dyDescent="0.25">
      <c r="B31" s="158"/>
      <c r="C31" s="159"/>
      <c r="D31" s="160"/>
      <c r="E31" s="160"/>
      <c r="F31" s="160"/>
    </row>
    <row r="32" spans="2:6" ht="18.600000000000001" customHeight="1" x14ac:dyDescent="0.25">
      <c r="B32" s="161" t="s">
        <v>555</v>
      </c>
      <c r="C32" s="159"/>
      <c r="D32" s="160"/>
      <c r="E32" s="160"/>
      <c r="F32" s="160"/>
    </row>
    <row r="33" spans="2:6" x14ac:dyDescent="0.25">
      <c r="B33" s="377"/>
      <c r="C33" s="378"/>
      <c r="D33" s="378"/>
      <c r="E33" s="378"/>
      <c r="F33" s="379"/>
    </row>
    <row r="34" spans="2:6" ht="18" customHeight="1" x14ac:dyDescent="0.25">
      <c r="B34" s="380"/>
      <c r="C34" s="381"/>
      <c r="D34" s="381"/>
      <c r="E34" s="381"/>
      <c r="F34" s="382"/>
    </row>
    <row r="35" spans="2:6" ht="18" customHeight="1" x14ac:dyDescent="0.25">
      <c r="B35" s="380"/>
      <c r="C35" s="381"/>
      <c r="D35" s="381"/>
      <c r="E35" s="381"/>
      <c r="F35" s="382"/>
    </row>
    <row r="36" spans="2:6" ht="18" customHeight="1" x14ac:dyDescent="0.25">
      <c r="B36" s="383"/>
      <c r="C36" s="384"/>
      <c r="D36" s="384"/>
      <c r="E36" s="384"/>
      <c r="F36" s="385"/>
    </row>
    <row r="37" spans="2:6" ht="18" customHeight="1" x14ac:dyDescent="0.25"/>
  </sheetData>
  <sheetProtection algorithmName="SHA-512" hashValue="hTnOuYVMDeoHucNg5sXaNRCOidGmJhGz5WiC2BCqLkoIUdaHzKQ+qbW2+5YXLgKxpTRDwvqPLKng2aWT92KCzg==" saltValue="AKDOJJcdMo2ovMwzyOYCPw==" spinCount="100000" sheet="1" objects="1" scenarios="1"/>
  <mergeCells count="2">
    <mergeCell ref="G11:G12"/>
    <mergeCell ref="B33:F36"/>
  </mergeCells>
  <conditionalFormatting sqref="D8">
    <cfRule type="expression" dxfId="10" priority="5">
      <formula>$D$7="Sí"</formula>
    </cfRule>
  </conditionalFormatting>
  <conditionalFormatting sqref="D11">
    <cfRule type="cellIs" dxfId="9" priority="1" operator="equal">
      <formula>"*"</formula>
    </cfRule>
    <cfRule type="cellIs" dxfId="8" priority="2" operator="greaterThan">
      <formula>0</formula>
    </cfRule>
    <cfRule type="cellIs" dxfId="7" priority="3" operator="equal">
      <formula>0</formula>
    </cfRule>
  </conditionalFormatting>
  <conditionalFormatting sqref="D16:D19">
    <cfRule type="cellIs" dxfId="6" priority="11" operator="equal">
      <formula>0</formula>
    </cfRule>
  </conditionalFormatting>
  <conditionalFormatting sqref="D28:D30">
    <cfRule type="cellIs" dxfId="5" priority="10" operator="equal">
      <formula>0</formula>
    </cfRule>
  </conditionalFormatting>
  <conditionalFormatting sqref="E11:F11">
    <cfRule type="expression" dxfId="4" priority="4">
      <formula>$E$10="Hombres"</formula>
    </cfRule>
  </conditionalFormatting>
  <conditionalFormatting sqref="E28:F28">
    <cfRule type="cellIs" dxfId="3" priority="9" operator="equal">
      <formula>0</formula>
    </cfRule>
  </conditionalFormatting>
  <dataValidations count="1">
    <dataValidation type="list" allowBlank="1" showInputMessage="1" showErrorMessage="1" sqref="D9 D6:D7 D12:D13" xr:uid="{00000000-0002-0000-0B00-000000000000}">
      <formula1>sino</formula1>
    </dataValidation>
  </dataValidations>
  <printOptions horizontalCentered="1"/>
  <pageMargins left="0.70866141732283472" right="0.70866141732283472" top="0.35433070866141736" bottom="0.35433070866141736" header="0.19685039370078741" footer="0.15748031496062992"/>
  <pageSetup scale="86" orientation="landscape" r:id="rId1"/>
  <headerFooter>
    <oddFooter>&amp;R&amp;"+,Negrita Cursiva"IPEC, &amp;"+,Cursiva"página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0">
    <pageSetUpPr fitToPage="1"/>
  </sheetPr>
  <dimension ref="B1:J46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5.44140625" style="132" customWidth="1"/>
    <col min="3" max="3" width="6.6640625" style="150" customWidth="1"/>
    <col min="4" max="4" width="65.6640625" style="150" customWidth="1"/>
    <col min="5" max="8" width="11.44140625" style="146" customWidth="1"/>
    <col min="9" max="9" width="6.88671875" style="1" customWidth="1"/>
    <col min="10" max="10" width="6" style="1" customWidth="1"/>
    <col min="11" max="16384" width="11.44140625" style="1"/>
  </cols>
  <sheetData>
    <row r="1" spans="2:10" ht="19.5" customHeight="1" x14ac:dyDescent="0.3">
      <c r="B1" s="275" t="s">
        <v>1054</v>
      </c>
      <c r="C1" s="145"/>
      <c r="D1" s="145"/>
    </row>
    <row r="2" spans="2:10" ht="19.5" customHeight="1" x14ac:dyDescent="0.3">
      <c r="B2" s="275" t="s">
        <v>718</v>
      </c>
      <c r="C2" s="147"/>
      <c r="D2" s="147"/>
    </row>
    <row r="3" spans="2:10" ht="17.399999999999999" x14ac:dyDescent="0.3">
      <c r="B3" s="275" t="s">
        <v>754</v>
      </c>
      <c r="C3" s="148"/>
      <c r="D3" s="148"/>
    </row>
    <row r="4" spans="2:10" ht="35.4" customHeight="1" x14ac:dyDescent="0.25">
      <c r="B4" s="202" t="s">
        <v>764</v>
      </c>
      <c r="C4" s="532" t="s">
        <v>721</v>
      </c>
      <c r="D4" s="532"/>
      <c r="E4" s="267"/>
      <c r="F4" s="134"/>
      <c r="G4" s="134"/>
      <c r="H4" s="134"/>
    </row>
    <row r="5" spans="2:10" ht="15" customHeight="1" x14ac:dyDescent="0.25">
      <c r="C5" s="132"/>
      <c r="D5" s="133"/>
      <c r="E5" s="134"/>
      <c r="F5" s="134"/>
      <c r="G5" s="134"/>
      <c r="H5" s="134"/>
      <c r="I5" s="134"/>
    </row>
    <row r="6" spans="2:10" ht="36.75" customHeight="1" thickBot="1" x14ac:dyDescent="0.3">
      <c r="B6" s="202" t="s">
        <v>1045</v>
      </c>
      <c r="C6" s="451" t="s">
        <v>751</v>
      </c>
      <c r="D6" s="451"/>
      <c r="E6" s="451"/>
      <c r="F6" s="451"/>
      <c r="G6" s="451"/>
      <c r="H6" s="263"/>
    </row>
    <row r="7" spans="2:10" ht="31.5" customHeight="1" thickTop="1" x14ac:dyDescent="0.25">
      <c r="C7" s="536" t="s">
        <v>774</v>
      </c>
      <c r="D7" s="536"/>
      <c r="E7" s="538" t="s">
        <v>722</v>
      </c>
      <c r="F7" s="540" t="s">
        <v>723</v>
      </c>
      <c r="G7" s="541"/>
      <c r="H7" s="541"/>
    </row>
    <row r="8" spans="2:10" ht="19.5" customHeight="1" thickBot="1" x14ac:dyDescent="0.3">
      <c r="C8" s="537"/>
      <c r="D8" s="537"/>
      <c r="E8" s="539"/>
      <c r="F8" s="151" t="s">
        <v>0</v>
      </c>
      <c r="G8" s="152" t="s">
        <v>556</v>
      </c>
      <c r="H8" s="153" t="s">
        <v>557</v>
      </c>
    </row>
    <row r="9" spans="2:10" ht="19.5" customHeight="1" thickTop="1" x14ac:dyDescent="0.25">
      <c r="C9" s="531" t="s">
        <v>1027</v>
      </c>
      <c r="D9" s="531"/>
      <c r="E9" s="139"/>
      <c r="F9" s="140">
        <f t="shared" ref="F9:F23" si="0">+G9+H9</f>
        <v>0</v>
      </c>
      <c r="G9" s="141"/>
      <c r="H9" s="142"/>
      <c r="I9" s="266" t="str">
        <f>IF(AND(E9&gt;0,F9=0),"***",IF(AND(F9&gt;0,E9=0),"xxx",""))</f>
        <v/>
      </c>
      <c r="J9" s="266" t="str">
        <f>IF(E9&gt;F9,"###","")</f>
        <v/>
      </c>
    </row>
    <row r="10" spans="2:10" ht="19.5" customHeight="1" x14ac:dyDescent="0.25">
      <c r="C10" s="531" t="s">
        <v>1028</v>
      </c>
      <c r="D10" s="531"/>
      <c r="E10" s="139"/>
      <c r="F10" s="140">
        <f t="shared" si="0"/>
        <v>0</v>
      </c>
      <c r="G10" s="141"/>
      <c r="H10" s="142"/>
      <c r="I10" s="266" t="str">
        <f t="shared" ref="I10:I23" si="1">IF(AND(E10&gt;0,F10=0),"***",IF(AND(F10&gt;0,E10=0),"xxx",""))</f>
        <v/>
      </c>
      <c r="J10" s="266" t="str">
        <f t="shared" ref="J10:J23" si="2">IF(E10&gt;F10,"###","")</f>
        <v/>
      </c>
    </row>
    <row r="11" spans="2:10" ht="19.5" customHeight="1" x14ac:dyDescent="0.25">
      <c r="C11" s="530" t="s">
        <v>1029</v>
      </c>
      <c r="D11" s="530"/>
      <c r="E11" s="139"/>
      <c r="F11" s="140">
        <f t="shared" si="0"/>
        <v>0</v>
      </c>
      <c r="G11" s="143"/>
      <c r="H11" s="144"/>
      <c r="I11" s="266" t="str">
        <f t="shared" si="1"/>
        <v/>
      </c>
      <c r="J11" s="266" t="str">
        <f t="shared" si="2"/>
        <v/>
      </c>
    </row>
    <row r="12" spans="2:10" ht="19.5" customHeight="1" x14ac:dyDescent="0.25">
      <c r="C12" s="530" t="s">
        <v>1030</v>
      </c>
      <c r="D12" s="530"/>
      <c r="E12" s="139"/>
      <c r="F12" s="140">
        <f t="shared" si="0"/>
        <v>0</v>
      </c>
      <c r="G12" s="143"/>
      <c r="H12" s="144"/>
      <c r="I12" s="266" t="str">
        <f t="shared" si="1"/>
        <v/>
      </c>
      <c r="J12" s="266" t="str">
        <f t="shared" si="2"/>
        <v/>
      </c>
    </row>
    <row r="13" spans="2:10" ht="19.5" customHeight="1" x14ac:dyDescent="0.25">
      <c r="C13" s="530" t="s">
        <v>1031</v>
      </c>
      <c r="D13" s="530"/>
      <c r="E13" s="139"/>
      <c r="F13" s="140">
        <f t="shared" si="0"/>
        <v>0</v>
      </c>
      <c r="G13" s="143"/>
      <c r="H13" s="144"/>
      <c r="I13" s="266" t="str">
        <f t="shared" si="1"/>
        <v/>
      </c>
      <c r="J13" s="266" t="str">
        <f t="shared" si="2"/>
        <v/>
      </c>
    </row>
    <row r="14" spans="2:10" ht="19.5" customHeight="1" x14ac:dyDescent="0.25">
      <c r="C14" s="530" t="s">
        <v>1032</v>
      </c>
      <c r="D14" s="530"/>
      <c r="E14" s="139"/>
      <c r="F14" s="140">
        <f t="shared" si="0"/>
        <v>0</v>
      </c>
      <c r="G14" s="143"/>
      <c r="H14" s="144"/>
      <c r="I14" s="266" t="str">
        <f t="shared" si="1"/>
        <v/>
      </c>
      <c r="J14" s="266" t="str">
        <f t="shared" si="2"/>
        <v/>
      </c>
    </row>
    <row r="15" spans="2:10" ht="19.5" customHeight="1" x14ac:dyDescent="0.25">
      <c r="C15" s="530" t="s">
        <v>1034</v>
      </c>
      <c r="D15" s="530"/>
      <c r="E15" s="139"/>
      <c r="F15" s="140">
        <f t="shared" si="0"/>
        <v>0</v>
      </c>
      <c r="G15" s="143"/>
      <c r="H15" s="144"/>
      <c r="I15" s="266" t="str">
        <f t="shared" si="1"/>
        <v/>
      </c>
      <c r="J15" s="266" t="str">
        <f t="shared" si="2"/>
        <v/>
      </c>
    </row>
    <row r="16" spans="2:10" ht="19.5" customHeight="1" x14ac:dyDescent="0.25">
      <c r="C16" s="530" t="s">
        <v>1035</v>
      </c>
      <c r="D16" s="530"/>
      <c r="E16" s="139"/>
      <c r="F16" s="140">
        <f t="shared" si="0"/>
        <v>0</v>
      </c>
      <c r="G16" s="143"/>
      <c r="H16" s="144"/>
      <c r="I16" s="266" t="str">
        <f t="shared" si="1"/>
        <v/>
      </c>
      <c r="J16" s="266" t="str">
        <f t="shared" si="2"/>
        <v/>
      </c>
    </row>
    <row r="17" spans="2:10" ht="19.5" customHeight="1" x14ac:dyDescent="0.25">
      <c r="C17" s="530" t="s">
        <v>1036</v>
      </c>
      <c r="D17" s="530"/>
      <c r="E17" s="139"/>
      <c r="F17" s="140">
        <f t="shared" si="0"/>
        <v>0</v>
      </c>
      <c r="G17" s="143"/>
      <c r="H17" s="144"/>
      <c r="I17" s="266" t="str">
        <f t="shared" si="1"/>
        <v/>
      </c>
      <c r="J17" s="266" t="str">
        <f t="shared" si="2"/>
        <v/>
      </c>
    </row>
    <row r="18" spans="2:10" ht="19.5" customHeight="1" x14ac:dyDescent="0.25">
      <c r="C18" s="530" t="s">
        <v>1037</v>
      </c>
      <c r="D18" s="530"/>
      <c r="E18" s="139"/>
      <c r="F18" s="140">
        <f t="shared" si="0"/>
        <v>0</v>
      </c>
      <c r="G18" s="143"/>
      <c r="H18" s="144"/>
      <c r="I18" s="266" t="str">
        <f t="shared" si="1"/>
        <v/>
      </c>
      <c r="J18" s="266" t="str">
        <f t="shared" si="2"/>
        <v/>
      </c>
    </row>
    <row r="19" spans="2:10" ht="19.5" customHeight="1" x14ac:dyDescent="0.25">
      <c r="C19" s="530" t="s">
        <v>1038</v>
      </c>
      <c r="D19" s="530"/>
      <c r="E19" s="139"/>
      <c r="F19" s="140">
        <f t="shared" si="0"/>
        <v>0</v>
      </c>
      <c r="G19" s="143"/>
      <c r="H19" s="144"/>
      <c r="I19" s="266" t="str">
        <f t="shared" si="1"/>
        <v/>
      </c>
      <c r="J19" s="266" t="str">
        <f t="shared" si="2"/>
        <v/>
      </c>
    </row>
    <row r="20" spans="2:10" ht="19.5" customHeight="1" x14ac:dyDescent="0.25">
      <c r="C20" s="530" t="s">
        <v>1039</v>
      </c>
      <c r="D20" s="530"/>
      <c r="E20" s="139"/>
      <c r="F20" s="140">
        <f t="shared" si="0"/>
        <v>0</v>
      </c>
      <c r="G20" s="143"/>
      <c r="H20" s="144"/>
      <c r="I20" s="266" t="str">
        <f t="shared" si="1"/>
        <v/>
      </c>
      <c r="J20" s="266" t="str">
        <f t="shared" si="2"/>
        <v/>
      </c>
    </row>
    <row r="21" spans="2:10" ht="19.5" customHeight="1" x14ac:dyDescent="0.25">
      <c r="C21" s="530" t="s">
        <v>1040</v>
      </c>
      <c r="D21" s="530"/>
      <c r="E21" s="139"/>
      <c r="F21" s="140">
        <f t="shared" si="0"/>
        <v>0</v>
      </c>
      <c r="G21" s="143"/>
      <c r="H21" s="144"/>
      <c r="I21" s="266" t="str">
        <f t="shared" si="1"/>
        <v/>
      </c>
      <c r="J21" s="266" t="str">
        <f t="shared" si="2"/>
        <v/>
      </c>
    </row>
    <row r="22" spans="2:10" ht="19.5" customHeight="1" x14ac:dyDescent="0.25">
      <c r="C22" s="530" t="s">
        <v>1041</v>
      </c>
      <c r="D22" s="530"/>
      <c r="E22" s="139"/>
      <c r="F22" s="140">
        <f t="shared" si="0"/>
        <v>0</v>
      </c>
      <c r="G22" s="143"/>
      <c r="H22" s="144"/>
      <c r="I22" s="266" t="str">
        <f t="shared" si="1"/>
        <v/>
      </c>
      <c r="J22" s="266" t="str">
        <f t="shared" si="2"/>
        <v/>
      </c>
    </row>
    <row r="23" spans="2:10" ht="19.5" customHeight="1" thickBot="1" x14ac:dyDescent="0.3">
      <c r="C23" s="533" t="s">
        <v>1042</v>
      </c>
      <c r="D23" s="533"/>
      <c r="E23" s="211"/>
      <c r="F23" s="212">
        <f t="shared" si="0"/>
        <v>0</v>
      </c>
      <c r="G23" s="213"/>
      <c r="H23" s="214"/>
      <c r="I23" s="266" t="str">
        <f t="shared" si="1"/>
        <v/>
      </c>
      <c r="J23" s="266" t="str">
        <f t="shared" si="2"/>
        <v/>
      </c>
    </row>
    <row r="24" spans="2:10" ht="14.4" thickTop="1" x14ac:dyDescent="0.25">
      <c r="C24" s="264" t="s">
        <v>1043</v>
      </c>
      <c r="D24" s="134"/>
      <c r="E24" s="134"/>
      <c r="F24" s="134"/>
      <c r="G24" s="134"/>
      <c r="H24" s="134"/>
      <c r="I24" s="266"/>
    </row>
    <row r="25" spans="2:10" x14ac:dyDescent="0.25">
      <c r="C25" s="534" t="s">
        <v>1044</v>
      </c>
      <c r="D25" s="534"/>
      <c r="E25" s="534"/>
      <c r="F25" s="534"/>
      <c r="G25" s="534"/>
      <c r="H25" s="534"/>
      <c r="I25" s="266"/>
    </row>
    <row r="26" spans="2:10" x14ac:dyDescent="0.25">
      <c r="C26" s="534"/>
      <c r="D26" s="534"/>
      <c r="E26" s="534"/>
      <c r="F26" s="534"/>
      <c r="G26" s="534"/>
      <c r="H26" s="534"/>
      <c r="I26" s="266"/>
    </row>
    <row r="27" spans="2:10" ht="15" customHeight="1" x14ac:dyDescent="0.25">
      <c r="C27" s="265"/>
      <c r="D27" s="535" t="str">
        <f>IF(OR(I9="***",I10="***",I11="***",I12="***",I13="***",I14="***",I15="***",I16="***",I17="***",I18="***",I19="***",I20="***",I21="***",I22="***",I23="***"),"*** = Indique la cantidad de estudiantes involucrados","")</f>
        <v/>
      </c>
      <c r="E27" s="535"/>
      <c r="F27" s="535"/>
      <c r="G27" s="535"/>
      <c r="H27" s="535"/>
      <c r="I27" s="266"/>
    </row>
    <row r="28" spans="2:10" ht="15" customHeight="1" x14ac:dyDescent="0.25">
      <c r="C28" s="265"/>
      <c r="D28" s="535" t="str">
        <f>IF(OR(I9="xxx",I10="xxx",I11="xxx",I12="xxx",I13="xxx",I14="xxx",I15="xxx",I16="xxx",I17="xxx",I18="xxx",I19="xxx",I20="xxx",I21="xxx",I22="xxx",I23="xxx"),"xxx = Indique la cantidad de casos","")</f>
        <v/>
      </c>
      <c r="E28" s="535"/>
      <c r="F28" s="535"/>
      <c r="G28" s="535"/>
      <c r="H28" s="535"/>
      <c r="I28" s="266"/>
    </row>
    <row r="29" spans="2:10" ht="15" customHeight="1" x14ac:dyDescent="0.25">
      <c r="C29" s="265"/>
      <c r="D29" s="535" t="str">
        <f>IF(OR(J9="###",J10="###",J11="###",J12="###",J13="###",J14="###",J15="###",J16="###",J17="###",J18="###",J19="###",J20="###",J21="###",J22="###",J23="###"),"### = La cantidad de casos no puede ser mayor al total de estudiantes involucrados","")</f>
        <v/>
      </c>
      <c r="E29" s="535"/>
      <c r="F29" s="535"/>
      <c r="G29" s="535"/>
      <c r="H29" s="535"/>
      <c r="I29" s="266"/>
    </row>
    <row r="30" spans="2:10" x14ac:dyDescent="0.25">
      <c r="B30" s="161" t="s">
        <v>555</v>
      </c>
      <c r="C30" s="159"/>
      <c r="D30" s="159"/>
      <c r="E30" s="160"/>
      <c r="F30" s="160"/>
      <c r="G30" s="159"/>
      <c r="H30" s="159"/>
      <c r="I30" s="266"/>
    </row>
    <row r="31" spans="2:10" ht="18" customHeight="1" x14ac:dyDescent="0.25">
      <c r="B31" s="467"/>
      <c r="C31" s="468"/>
      <c r="D31" s="468"/>
      <c r="E31" s="468"/>
      <c r="F31" s="468"/>
      <c r="G31" s="468"/>
      <c r="H31" s="469"/>
    </row>
    <row r="32" spans="2:10" ht="18" customHeight="1" x14ac:dyDescent="0.25">
      <c r="B32" s="470"/>
      <c r="C32" s="471"/>
      <c r="D32" s="471"/>
      <c r="E32" s="471"/>
      <c r="F32" s="471"/>
      <c r="G32" s="471"/>
      <c r="H32" s="472"/>
    </row>
    <row r="33" spans="2:8" ht="18" customHeight="1" x14ac:dyDescent="0.25">
      <c r="B33" s="470"/>
      <c r="C33" s="471"/>
      <c r="D33" s="471"/>
      <c r="E33" s="471"/>
      <c r="F33" s="471"/>
      <c r="G33" s="471"/>
      <c r="H33" s="472"/>
    </row>
    <row r="34" spans="2:8" ht="18" customHeight="1" x14ac:dyDescent="0.25">
      <c r="B34" s="473"/>
      <c r="C34" s="474"/>
      <c r="D34" s="474"/>
      <c r="E34" s="474"/>
      <c r="F34" s="474"/>
      <c r="G34" s="474"/>
      <c r="H34" s="475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</sheetData>
  <sheetProtection algorithmName="SHA-512" hashValue="yAx273MCsxwzPQuaxcZQ56nkZMmOVTcyg8qEP9gCbYdEum23k7sHhQ2ihO8C1Dry2DJBtIFaL6c4SVEeT87hWw==" saltValue="a6radu2JPnuLYIQSr6RzHA==" spinCount="100000" sheet="1" objects="1" scenarios="1"/>
  <mergeCells count="25">
    <mergeCell ref="C4:D4"/>
    <mergeCell ref="B31:H34"/>
    <mergeCell ref="C23:D23"/>
    <mergeCell ref="C25:H26"/>
    <mergeCell ref="D27:H27"/>
    <mergeCell ref="D28:H28"/>
    <mergeCell ref="D29:H29"/>
    <mergeCell ref="C18:D18"/>
    <mergeCell ref="C19:D19"/>
    <mergeCell ref="C20:D20"/>
    <mergeCell ref="C21:D21"/>
    <mergeCell ref="C22:D22"/>
    <mergeCell ref="C6:G6"/>
    <mergeCell ref="C7:D8"/>
    <mergeCell ref="E7:E8"/>
    <mergeCell ref="F7:H7"/>
    <mergeCell ref="C16:D16"/>
    <mergeCell ref="C17:D17"/>
    <mergeCell ref="C13:D13"/>
    <mergeCell ref="C14:D14"/>
    <mergeCell ref="C9:D9"/>
    <mergeCell ref="C10:D10"/>
    <mergeCell ref="C11:D11"/>
    <mergeCell ref="C12:D12"/>
    <mergeCell ref="C15:D15"/>
  </mergeCells>
  <conditionalFormatting sqref="F9:F23">
    <cfRule type="cellIs" dxfId="2" priority="1" operator="equal">
      <formula>0</formula>
    </cfRule>
  </conditionalFormatting>
  <dataValidations count="1">
    <dataValidation type="list" allowBlank="1" showInputMessage="1" showErrorMessage="1" sqref="E4" xr:uid="{00000000-0002-0000-0C00-000000000000}">
      <formula1>sino</formula1>
    </dataValidation>
  </dataValidations>
  <printOptions horizontalCentered="1"/>
  <pageMargins left="0.70866141732283472" right="0.70866141732283472" top="0.35433070866141736" bottom="0.35433070866141736" header="0.19685039370078741" footer="0.15748031496062992"/>
  <pageSetup scale="88" orientation="landscape" r:id="rId1"/>
  <headerFooter>
    <oddFooter>&amp;R&amp;"+,Negrita Cursiva"IPEC, &amp;"+,Cursiva"página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7">
    <pageSetUpPr fitToPage="1"/>
  </sheetPr>
  <dimension ref="A1:I40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4.5546875" style="1" customWidth="1"/>
    <col min="2" max="2" width="3.5546875" style="150" customWidth="1"/>
    <col min="3" max="3" width="4.88671875" style="150" customWidth="1"/>
    <col min="4" max="4" width="46.88671875" style="150" customWidth="1"/>
    <col min="5" max="7" width="15.33203125" style="146" customWidth="1"/>
    <col min="8" max="8" width="17.88671875" style="146" customWidth="1"/>
    <col min="9" max="9" width="15.33203125" style="146" customWidth="1"/>
    <col min="10" max="16384" width="11.44140625" style="1"/>
  </cols>
  <sheetData>
    <row r="1" spans="1:9" ht="20.25" customHeight="1" x14ac:dyDescent="0.3">
      <c r="B1" s="145" t="s">
        <v>1055</v>
      </c>
      <c r="C1" s="145"/>
      <c r="D1" s="145"/>
    </row>
    <row r="2" spans="1:9" ht="20.25" customHeight="1" x14ac:dyDescent="0.3">
      <c r="B2" s="145" t="s">
        <v>718</v>
      </c>
      <c r="C2" s="147"/>
      <c r="D2" s="147"/>
    </row>
    <row r="3" spans="1:9" ht="20.25" customHeight="1" x14ac:dyDescent="0.3">
      <c r="B3" s="145" t="s">
        <v>754</v>
      </c>
    </row>
    <row r="4" spans="1:9" s="14" customFormat="1" ht="22.5" customHeight="1" thickBot="1" x14ac:dyDescent="0.3">
      <c r="A4" s="1"/>
      <c r="B4" s="163" t="s">
        <v>1319</v>
      </c>
      <c r="C4" s="162" t="s">
        <v>755</v>
      </c>
      <c r="D4" s="164"/>
      <c r="E4" s="162"/>
      <c r="F4" s="162"/>
      <c r="G4" s="162"/>
      <c r="H4" s="162"/>
      <c r="I4" s="162"/>
    </row>
    <row r="5" spans="1:9" ht="32.25" customHeight="1" thickTop="1" x14ac:dyDescent="0.25">
      <c r="C5" s="547" t="s">
        <v>70</v>
      </c>
      <c r="D5" s="547"/>
      <c r="E5" s="549" t="s">
        <v>734</v>
      </c>
      <c r="F5" s="551" t="s">
        <v>735</v>
      </c>
      <c r="G5" s="551" t="s">
        <v>736</v>
      </c>
      <c r="H5" s="551" t="s">
        <v>756</v>
      </c>
      <c r="I5" s="536" t="s">
        <v>757</v>
      </c>
    </row>
    <row r="6" spans="1:9" ht="32.25" customHeight="1" thickBot="1" x14ac:dyDescent="0.3">
      <c r="C6" s="548"/>
      <c r="D6" s="548"/>
      <c r="E6" s="550"/>
      <c r="F6" s="552"/>
      <c r="G6" s="552"/>
      <c r="H6" s="552"/>
      <c r="I6" s="537"/>
    </row>
    <row r="7" spans="1:9" ht="22.8" customHeight="1" thickTop="1" thickBot="1" x14ac:dyDescent="0.3">
      <c r="C7" s="325" t="s">
        <v>1408</v>
      </c>
      <c r="D7" s="319" t="s">
        <v>0</v>
      </c>
      <c r="E7" s="165">
        <f>+E8+E9+E10+E11+E12+E13+E14+E15+E16+E17+E18+E19+E22+E23+E24+E25+E26+E27+E28+E20+E21</f>
        <v>0</v>
      </c>
      <c r="F7" s="166">
        <f t="shared" ref="F7:I7" si="0">+F8+F9+F10+F11+F12+F13+F14+F15+F16+F17+F18+F19+F22+F23+F24+F25+F26+F27+F28+F20+F21</f>
        <v>0</v>
      </c>
      <c r="G7" s="166">
        <f t="shared" si="0"/>
        <v>0</v>
      </c>
      <c r="H7" s="166">
        <f t="shared" si="0"/>
        <v>0</v>
      </c>
      <c r="I7" s="167">
        <f t="shared" si="0"/>
        <v>0</v>
      </c>
    </row>
    <row r="8" spans="1:9" ht="22.8" customHeight="1" x14ac:dyDescent="0.25">
      <c r="C8" s="326" t="s">
        <v>64</v>
      </c>
      <c r="D8" s="323" t="s">
        <v>72</v>
      </c>
      <c r="E8" s="168"/>
      <c r="F8" s="169"/>
      <c r="G8" s="169"/>
      <c r="H8" s="169"/>
      <c r="I8" s="170"/>
    </row>
    <row r="9" spans="1:9" ht="22.8" customHeight="1" x14ac:dyDescent="0.25">
      <c r="C9" s="327" t="s">
        <v>65</v>
      </c>
      <c r="D9" s="323" t="s">
        <v>737</v>
      </c>
      <c r="E9" s="171"/>
      <c r="F9" s="156"/>
      <c r="G9" s="156"/>
      <c r="H9" s="156"/>
      <c r="I9" s="172"/>
    </row>
    <row r="10" spans="1:9" ht="22.8" customHeight="1" x14ac:dyDescent="0.25">
      <c r="C10" s="327" t="s">
        <v>66</v>
      </c>
      <c r="D10" s="323" t="s">
        <v>71</v>
      </c>
      <c r="E10" s="171"/>
      <c r="F10" s="156"/>
      <c r="G10" s="156"/>
      <c r="H10" s="156"/>
      <c r="I10" s="172"/>
    </row>
    <row r="11" spans="1:9" ht="22.8" customHeight="1" x14ac:dyDescent="0.25">
      <c r="C11" s="327" t="s">
        <v>69</v>
      </c>
      <c r="D11" s="323" t="s">
        <v>73</v>
      </c>
      <c r="E11" s="168"/>
      <c r="F11" s="169"/>
      <c r="G11" s="169"/>
      <c r="H11" s="169"/>
      <c r="I11" s="170"/>
    </row>
    <row r="12" spans="1:9" ht="22.8" customHeight="1" x14ac:dyDescent="0.25">
      <c r="C12" s="327" t="s">
        <v>561</v>
      </c>
      <c r="D12" s="323" t="s">
        <v>707</v>
      </c>
      <c r="E12" s="168"/>
      <c r="F12" s="169"/>
      <c r="G12" s="169"/>
      <c r="H12" s="169"/>
      <c r="I12" s="170"/>
    </row>
    <row r="13" spans="1:9" ht="22.8" customHeight="1" x14ac:dyDescent="0.25">
      <c r="C13" s="327" t="s">
        <v>563</v>
      </c>
      <c r="D13" s="323" t="s">
        <v>710</v>
      </c>
      <c r="E13" s="168"/>
      <c r="F13" s="169"/>
      <c r="G13" s="169"/>
      <c r="H13" s="169"/>
      <c r="I13" s="170"/>
    </row>
    <row r="14" spans="1:9" ht="22.8" customHeight="1" x14ac:dyDescent="0.25">
      <c r="C14" s="327" t="s">
        <v>564</v>
      </c>
      <c r="D14" s="323" t="s">
        <v>711</v>
      </c>
      <c r="E14" s="168"/>
      <c r="F14" s="169"/>
      <c r="G14" s="169"/>
      <c r="H14" s="169"/>
      <c r="I14" s="170"/>
    </row>
    <row r="15" spans="1:9" ht="22.8" customHeight="1" x14ac:dyDescent="0.25">
      <c r="C15" s="327" t="s">
        <v>611</v>
      </c>
      <c r="D15" s="323" t="s">
        <v>712</v>
      </c>
      <c r="E15" s="168"/>
      <c r="F15" s="169"/>
      <c r="G15" s="169"/>
      <c r="H15" s="169"/>
      <c r="I15" s="170"/>
    </row>
    <row r="16" spans="1:9" ht="22.8" customHeight="1" x14ac:dyDescent="0.25">
      <c r="C16" s="327" t="s">
        <v>612</v>
      </c>
      <c r="D16" s="323" t="s">
        <v>713</v>
      </c>
      <c r="E16" s="168"/>
      <c r="F16" s="169"/>
      <c r="G16" s="169"/>
      <c r="H16" s="169"/>
      <c r="I16" s="170"/>
    </row>
    <row r="17" spans="3:9" ht="22.8" customHeight="1" x14ac:dyDescent="0.25">
      <c r="C17" s="327" t="s">
        <v>613</v>
      </c>
      <c r="D17" s="323" t="s">
        <v>738</v>
      </c>
      <c r="E17" s="168"/>
      <c r="F17" s="169"/>
      <c r="G17" s="169"/>
      <c r="H17" s="169"/>
      <c r="I17" s="170"/>
    </row>
    <row r="18" spans="3:9" ht="22.8" customHeight="1" x14ac:dyDescent="0.25">
      <c r="C18" s="327" t="s">
        <v>726</v>
      </c>
      <c r="D18" s="323" t="s">
        <v>1370</v>
      </c>
      <c r="E18" s="168"/>
      <c r="F18" s="542"/>
      <c r="G18" s="543"/>
      <c r="H18" s="543"/>
      <c r="I18" s="543"/>
    </row>
    <row r="19" spans="3:9" ht="22.8" customHeight="1" x14ac:dyDescent="0.25">
      <c r="C19" s="327" t="s">
        <v>727</v>
      </c>
      <c r="D19" s="323" t="s">
        <v>1024</v>
      </c>
      <c r="E19" s="168"/>
      <c r="F19" s="544"/>
      <c r="G19" s="545"/>
      <c r="H19" s="545"/>
      <c r="I19" s="545"/>
    </row>
    <row r="20" spans="3:9" ht="22.8" customHeight="1" x14ac:dyDescent="0.25">
      <c r="C20" s="327" t="s">
        <v>729</v>
      </c>
      <c r="D20" s="323" t="s">
        <v>1407</v>
      </c>
      <c r="E20" s="168"/>
      <c r="F20" s="169"/>
      <c r="G20" s="169"/>
      <c r="H20" s="169"/>
      <c r="I20" s="170"/>
    </row>
    <row r="21" spans="3:9" ht="25.8" customHeight="1" x14ac:dyDescent="0.25">
      <c r="C21" s="327" t="s">
        <v>732</v>
      </c>
      <c r="D21" s="323" t="s">
        <v>1033</v>
      </c>
      <c r="E21" s="168"/>
      <c r="F21" s="169"/>
      <c r="G21" s="169"/>
      <c r="H21" s="169"/>
      <c r="I21" s="170"/>
    </row>
    <row r="22" spans="3:9" ht="22.8" customHeight="1" x14ac:dyDescent="0.25">
      <c r="C22" s="327" t="s">
        <v>733</v>
      </c>
      <c r="D22" s="323" t="s">
        <v>74</v>
      </c>
      <c r="E22" s="168"/>
      <c r="F22" s="169"/>
      <c r="G22" s="169"/>
      <c r="H22" s="169"/>
      <c r="I22" s="170"/>
    </row>
    <row r="23" spans="3:9" ht="22.8" customHeight="1" x14ac:dyDescent="0.25">
      <c r="C23" s="327" t="s">
        <v>764</v>
      </c>
      <c r="D23" s="323" t="s">
        <v>75</v>
      </c>
      <c r="E23" s="168"/>
      <c r="F23" s="169"/>
      <c r="G23" s="169"/>
      <c r="H23" s="169"/>
      <c r="I23" s="170"/>
    </row>
    <row r="24" spans="3:9" ht="22.8" customHeight="1" x14ac:dyDescent="0.25">
      <c r="C24" s="327" t="s">
        <v>1045</v>
      </c>
      <c r="D24" s="323" t="s">
        <v>739</v>
      </c>
      <c r="E24" s="168"/>
      <c r="F24" s="169"/>
      <c r="G24" s="169"/>
      <c r="H24" s="169"/>
      <c r="I24" s="170"/>
    </row>
    <row r="25" spans="3:9" ht="22.8" customHeight="1" x14ac:dyDescent="0.25">
      <c r="C25" s="327" t="s">
        <v>1319</v>
      </c>
      <c r="D25" s="323" t="s">
        <v>740</v>
      </c>
      <c r="E25" s="168"/>
      <c r="F25" s="169"/>
      <c r="G25" s="169"/>
      <c r="H25" s="169"/>
      <c r="I25" s="170"/>
    </row>
    <row r="26" spans="3:9" ht="22.8" customHeight="1" x14ac:dyDescent="0.25">
      <c r="C26" s="327" t="s">
        <v>1409</v>
      </c>
      <c r="D26" s="323" t="s">
        <v>741</v>
      </c>
      <c r="E26" s="168"/>
      <c r="F26" s="169"/>
      <c r="G26" s="169"/>
      <c r="H26" s="169"/>
      <c r="I26" s="170"/>
    </row>
    <row r="27" spans="3:9" ht="22.8" customHeight="1" x14ac:dyDescent="0.25">
      <c r="C27" s="327" t="s">
        <v>1410</v>
      </c>
      <c r="D27" s="323" t="s">
        <v>1411</v>
      </c>
      <c r="E27" s="171"/>
      <c r="F27" s="156"/>
      <c r="G27" s="156"/>
      <c r="H27" s="156"/>
      <c r="I27" s="172"/>
    </row>
    <row r="28" spans="3:9" ht="22.8" customHeight="1" x14ac:dyDescent="0.25">
      <c r="C28" s="316" t="s">
        <v>1412</v>
      </c>
      <c r="D28" s="324" t="s">
        <v>1413</v>
      </c>
      <c r="E28" s="173">
        <f>SUM(E29:E31)</f>
        <v>0</v>
      </c>
      <c r="F28" s="174">
        <f>SUM(F29:F31)</f>
        <v>0</v>
      </c>
      <c r="G28" s="174">
        <f>SUM(G29:G31)</f>
        <v>0</v>
      </c>
      <c r="H28" s="174">
        <f>SUM(H29:H31)</f>
        <v>0</v>
      </c>
      <c r="I28" s="175">
        <f>SUM(I29:I31)</f>
        <v>0</v>
      </c>
    </row>
    <row r="29" spans="3:9" ht="22.8" customHeight="1" x14ac:dyDescent="0.25">
      <c r="C29" s="320" t="s">
        <v>765</v>
      </c>
      <c r="D29" s="296"/>
      <c r="E29" s="171"/>
      <c r="F29" s="156"/>
      <c r="G29" s="156"/>
      <c r="H29" s="156"/>
      <c r="I29" s="172"/>
    </row>
    <row r="30" spans="3:9" ht="22.8" customHeight="1" x14ac:dyDescent="0.25">
      <c r="C30" s="321" t="s">
        <v>766</v>
      </c>
      <c r="D30" s="296"/>
      <c r="E30" s="171"/>
      <c r="F30" s="156"/>
      <c r="G30" s="156"/>
      <c r="H30" s="156"/>
      <c r="I30" s="172"/>
    </row>
    <row r="31" spans="3:9" ht="22.8" customHeight="1" thickBot="1" x14ac:dyDescent="0.3">
      <c r="C31" s="322" t="s">
        <v>767</v>
      </c>
      <c r="D31" s="297"/>
      <c r="E31" s="176"/>
      <c r="F31" s="177"/>
      <c r="G31" s="177"/>
      <c r="H31" s="177"/>
      <c r="I31" s="178"/>
    </row>
    <row r="32" spans="3:9" ht="14.4" thickTop="1" x14ac:dyDescent="0.25">
      <c r="C32" s="179" t="s">
        <v>58</v>
      </c>
      <c r="D32" s="179"/>
      <c r="E32" s="180"/>
      <c r="F32" s="180"/>
      <c r="G32" s="180"/>
      <c r="H32" s="180"/>
      <c r="I32" s="180"/>
    </row>
    <row r="33" spans="2:9" x14ac:dyDescent="0.25">
      <c r="C33" s="181" t="s">
        <v>76</v>
      </c>
      <c r="D33" s="181"/>
      <c r="E33" s="182"/>
      <c r="F33" s="182"/>
      <c r="G33" s="182"/>
      <c r="H33" s="182"/>
      <c r="I33" s="182"/>
    </row>
    <row r="34" spans="2:9" x14ac:dyDescent="0.25">
      <c r="C34" s="546" t="s">
        <v>77</v>
      </c>
      <c r="D34" s="546"/>
      <c r="E34" s="546"/>
      <c r="F34" s="546"/>
      <c r="G34" s="546"/>
      <c r="H34" s="546"/>
      <c r="I34" s="546"/>
    </row>
    <row r="35" spans="2:9" x14ac:dyDescent="0.25">
      <c r="B35" s="1"/>
      <c r="C35" s="159"/>
      <c r="D35" s="159"/>
      <c r="E35" s="159"/>
      <c r="F35" s="159"/>
      <c r="G35" s="159"/>
      <c r="H35" s="159"/>
      <c r="I35" s="159"/>
    </row>
    <row r="36" spans="2:9" x14ac:dyDescent="0.25">
      <c r="B36" s="1"/>
      <c r="C36" s="159" t="s">
        <v>555</v>
      </c>
      <c r="D36" s="159"/>
      <c r="E36" s="159"/>
      <c r="F36" s="159"/>
      <c r="G36" s="159"/>
      <c r="H36" s="159"/>
      <c r="I36" s="159"/>
    </row>
    <row r="37" spans="2:9" ht="18.75" customHeight="1" x14ac:dyDescent="0.25">
      <c r="B37" s="1"/>
      <c r="C37" s="467"/>
      <c r="D37" s="468"/>
      <c r="E37" s="468"/>
      <c r="F37" s="468"/>
      <c r="G37" s="468"/>
      <c r="H37" s="468"/>
      <c r="I37" s="469"/>
    </row>
    <row r="38" spans="2:9" ht="18.75" customHeight="1" x14ac:dyDescent="0.25">
      <c r="B38" s="1"/>
      <c r="C38" s="470"/>
      <c r="D38" s="471"/>
      <c r="E38" s="471"/>
      <c r="F38" s="471"/>
      <c r="G38" s="471"/>
      <c r="H38" s="471"/>
      <c r="I38" s="472"/>
    </row>
    <row r="39" spans="2:9" ht="18.75" customHeight="1" x14ac:dyDescent="0.25">
      <c r="B39" s="1"/>
      <c r="C39" s="470"/>
      <c r="D39" s="471"/>
      <c r="E39" s="471"/>
      <c r="F39" s="471"/>
      <c r="G39" s="471"/>
      <c r="H39" s="471"/>
      <c r="I39" s="472"/>
    </row>
    <row r="40" spans="2:9" ht="18.75" customHeight="1" x14ac:dyDescent="0.25">
      <c r="B40" s="1"/>
      <c r="C40" s="473"/>
      <c r="D40" s="474"/>
      <c r="E40" s="474"/>
      <c r="F40" s="474"/>
      <c r="G40" s="474"/>
      <c r="H40" s="474"/>
      <c r="I40" s="475"/>
    </row>
  </sheetData>
  <sheetProtection algorithmName="SHA-512" hashValue="/5Tu07H/isloEBN/yCqV9Jz/c8kqSLbX+oS5E+xqh5TSEX2limyyTXcFqYtLQygA7jpqYpf5wIh4K12itRWqtQ==" saltValue="O38yhI6DLcSW8dGms2xZHg==" spinCount="100000" sheet="1" objects="1" scenarios="1"/>
  <mergeCells count="9">
    <mergeCell ref="I5:I6"/>
    <mergeCell ref="F18:I19"/>
    <mergeCell ref="C34:I34"/>
    <mergeCell ref="C37:I40"/>
    <mergeCell ref="C5:D6"/>
    <mergeCell ref="E5:E6"/>
    <mergeCell ref="F5:F6"/>
    <mergeCell ref="G5:G6"/>
    <mergeCell ref="H5:H6"/>
  </mergeCells>
  <conditionalFormatting sqref="E7:I7">
    <cfRule type="cellIs" dxfId="1" priority="1" operator="equal">
      <formula>0</formula>
    </cfRule>
  </conditionalFormatting>
  <conditionalFormatting sqref="E28:I28">
    <cfRule type="cellIs" dxfId="0" priority="8" operator="equal">
      <formula>0</formula>
    </cfRule>
  </conditionalFormatting>
  <printOptions horizontalCentered="1"/>
  <pageMargins left="0.70866141732283472" right="0.70866141732283472" top="0.35433070866141736" bottom="0.35433070866141736" header="0.19685039370078741" footer="0.15748031496062992"/>
  <pageSetup scale="78" orientation="landscape" r:id="rId1"/>
  <headerFooter>
    <oddFooter>&amp;R&amp;"+,Negrita Cursiva"IPEC, &amp;"+,Cursiva"página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L35"/>
  <sheetViews>
    <sheetView zoomScale="80" zoomScaleNormal="80" workbookViewId="0">
      <selection activeCell="B19" sqref="B19:B20"/>
    </sheetView>
  </sheetViews>
  <sheetFormatPr baseColWidth="10" defaultColWidth="11.44140625" defaultRowHeight="14.4" x14ac:dyDescent="0.3"/>
  <cols>
    <col min="1" max="1" width="10.5546875" bestFit="1" customWidth="1"/>
    <col min="2" max="2" width="52.88671875" bestFit="1" customWidth="1"/>
    <col min="3" max="3" width="10.109375" bestFit="1" customWidth="1"/>
    <col min="7" max="11" width="8.109375" customWidth="1"/>
  </cols>
  <sheetData>
    <row r="1" spans="1:12" x14ac:dyDescent="0.3">
      <c r="A1" s="6" t="s">
        <v>20</v>
      </c>
      <c r="B1" s="6" t="s">
        <v>21</v>
      </c>
      <c r="C1" s="6" t="s">
        <v>19</v>
      </c>
      <c r="F1" s="2"/>
    </row>
    <row r="2" spans="1:12" ht="15" x14ac:dyDescent="0.35">
      <c r="A2" s="2" t="s">
        <v>614</v>
      </c>
      <c r="B2" s="293" t="s">
        <v>1321</v>
      </c>
      <c r="C2" s="293" t="s">
        <v>586</v>
      </c>
      <c r="F2" s="2"/>
    </row>
    <row r="3" spans="1:12" ht="15" x14ac:dyDescent="0.35">
      <c r="A3" s="8" t="s">
        <v>615</v>
      </c>
      <c r="B3" s="293" t="s">
        <v>616</v>
      </c>
      <c r="C3" s="293" t="s">
        <v>599</v>
      </c>
    </row>
    <row r="4" spans="1:12" ht="15" x14ac:dyDescent="0.35">
      <c r="A4" s="2" t="s">
        <v>615</v>
      </c>
      <c r="B4" s="293" t="s">
        <v>768</v>
      </c>
      <c r="C4" s="293" t="s">
        <v>574</v>
      </c>
    </row>
    <row r="5" spans="1:12" ht="15" x14ac:dyDescent="0.35">
      <c r="A5" s="2" t="s">
        <v>615</v>
      </c>
      <c r="B5" s="293" t="s">
        <v>743</v>
      </c>
      <c r="C5" s="293" t="s">
        <v>575</v>
      </c>
    </row>
    <row r="6" spans="1:12" ht="15" x14ac:dyDescent="0.35">
      <c r="A6" s="7" t="s">
        <v>615</v>
      </c>
      <c r="B6" s="293" t="s">
        <v>1322</v>
      </c>
      <c r="C6" s="293" t="s">
        <v>578</v>
      </c>
      <c r="G6" s="220"/>
      <c r="H6" s="220">
        <v>2017</v>
      </c>
      <c r="I6" s="220">
        <v>2018</v>
      </c>
      <c r="J6" s="220">
        <v>2019</v>
      </c>
      <c r="K6" s="220">
        <v>2020</v>
      </c>
      <c r="L6" s="220">
        <v>2021</v>
      </c>
    </row>
    <row r="7" spans="1:12" ht="15" x14ac:dyDescent="0.35">
      <c r="A7" s="9" t="s">
        <v>617</v>
      </c>
      <c r="B7" s="293" t="s">
        <v>1323</v>
      </c>
      <c r="C7" s="293" t="s">
        <v>600</v>
      </c>
      <c r="F7" s="1" t="s">
        <v>573</v>
      </c>
      <c r="G7" t="s">
        <v>614</v>
      </c>
      <c r="H7" t="str">
        <f>CONCATENATE(F7,G7)</f>
        <v>_4826</v>
      </c>
      <c r="I7" t="s">
        <v>614</v>
      </c>
      <c r="J7" t="s">
        <v>614</v>
      </c>
      <c r="K7" s="2" t="s">
        <v>614</v>
      </c>
      <c r="L7" t="s">
        <v>614</v>
      </c>
    </row>
    <row r="8" spans="1:12" ht="15" x14ac:dyDescent="0.35">
      <c r="A8" s="2" t="s">
        <v>618</v>
      </c>
      <c r="B8" s="293" t="s">
        <v>1324</v>
      </c>
      <c r="C8" s="293" t="s">
        <v>587</v>
      </c>
      <c r="F8" s="1" t="s">
        <v>573</v>
      </c>
      <c r="G8" t="s">
        <v>615</v>
      </c>
      <c r="H8" t="str">
        <f t="shared" ref="H8:H18" si="0">CONCATENATE(F8,G8)</f>
        <v>_4830</v>
      </c>
      <c r="I8" t="s">
        <v>615</v>
      </c>
      <c r="J8" t="s">
        <v>615</v>
      </c>
      <c r="K8" s="2" t="s">
        <v>615</v>
      </c>
      <c r="L8" t="s">
        <v>615</v>
      </c>
    </row>
    <row r="9" spans="1:12" ht="15" x14ac:dyDescent="0.35">
      <c r="A9" s="2" t="s">
        <v>618</v>
      </c>
      <c r="B9" s="293" t="s">
        <v>1325</v>
      </c>
      <c r="C9" s="293" t="s">
        <v>580</v>
      </c>
      <c r="F9" s="1" t="s">
        <v>573</v>
      </c>
      <c r="G9" t="s">
        <v>617</v>
      </c>
      <c r="H9" t="str">
        <f t="shared" si="0"/>
        <v>_4845</v>
      </c>
      <c r="I9" t="s">
        <v>617</v>
      </c>
      <c r="J9" t="s">
        <v>617</v>
      </c>
      <c r="K9" s="2" t="s">
        <v>617</v>
      </c>
      <c r="L9" t="s">
        <v>617</v>
      </c>
    </row>
    <row r="10" spans="1:12" ht="15" x14ac:dyDescent="0.35">
      <c r="A10" s="10" t="s">
        <v>619</v>
      </c>
      <c r="B10" s="293" t="s">
        <v>1326</v>
      </c>
      <c r="C10" s="293" t="s">
        <v>588</v>
      </c>
      <c r="F10" s="1" t="s">
        <v>573</v>
      </c>
      <c r="G10" t="s">
        <v>618</v>
      </c>
      <c r="H10" t="str">
        <f t="shared" si="0"/>
        <v>_4847</v>
      </c>
      <c r="I10" t="s">
        <v>618</v>
      </c>
      <c r="J10" t="s">
        <v>618</v>
      </c>
      <c r="K10" s="2" t="s">
        <v>618</v>
      </c>
      <c r="L10" t="s">
        <v>618</v>
      </c>
    </row>
    <row r="11" spans="1:12" ht="15" x14ac:dyDescent="0.35">
      <c r="A11" s="2" t="s">
        <v>619</v>
      </c>
      <c r="B11" s="293" t="s">
        <v>1005</v>
      </c>
      <c r="C11" s="293" t="s">
        <v>583</v>
      </c>
      <c r="F11" s="1" t="s">
        <v>573</v>
      </c>
      <c r="G11" t="s">
        <v>619</v>
      </c>
      <c r="H11" t="str">
        <f t="shared" si="0"/>
        <v>_4856</v>
      </c>
      <c r="I11" t="s">
        <v>619</v>
      </c>
      <c r="J11" t="s">
        <v>619</v>
      </c>
      <c r="K11" s="2" t="s">
        <v>619</v>
      </c>
      <c r="L11" t="s">
        <v>619</v>
      </c>
    </row>
    <row r="12" spans="1:12" ht="15" x14ac:dyDescent="0.35">
      <c r="A12" s="11" t="s">
        <v>619</v>
      </c>
      <c r="B12" s="293" t="s">
        <v>1327</v>
      </c>
      <c r="C12" s="293" t="s">
        <v>579</v>
      </c>
      <c r="F12" s="1" t="s">
        <v>573</v>
      </c>
      <c r="G12" t="s">
        <v>620</v>
      </c>
      <c r="H12" t="str">
        <f t="shared" si="0"/>
        <v>_4863</v>
      </c>
      <c r="I12" t="s">
        <v>620</v>
      </c>
      <c r="J12" t="s">
        <v>620</v>
      </c>
      <c r="K12" s="2" t="s">
        <v>620</v>
      </c>
      <c r="L12" t="s">
        <v>620</v>
      </c>
    </row>
    <row r="13" spans="1:12" ht="15" x14ac:dyDescent="0.35">
      <c r="A13" s="2" t="s">
        <v>620</v>
      </c>
      <c r="B13" s="293" t="s">
        <v>1328</v>
      </c>
      <c r="C13" s="293" t="s">
        <v>625</v>
      </c>
      <c r="F13" s="1" t="s">
        <v>573</v>
      </c>
      <c r="G13" t="s">
        <v>622</v>
      </c>
      <c r="H13" t="str">
        <f t="shared" si="0"/>
        <v>_4864</v>
      </c>
      <c r="I13" t="s">
        <v>622</v>
      </c>
      <c r="J13" t="s">
        <v>622</v>
      </c>
      <c r="K13" s="2" t="s">
        <v>622</v>
      </c>
      <c r="L13" t="s">
        <v>622</v>
      </c>
    </row>
    <row r="14" spans="1:12" ht="15" x14ac:dyDescent="0.35">
      <c r="A14" s="2" t="s">
        <v>620</v>
      </c>
      <c r="B14" s="293" t="s">
        <v>1329</v>
      </c>
      <c r="C14" s="293" t="s">
        <v>628</v>
      </c>
      <c r="F14" s="1" t="s">
        <v>573</v>
      </c>
      <c r="G14" t="s">
        <v>623</v>
      </c>
      <c r="H14" t="str">
        <f t="shared" si="0"/>
        <v>_4866</v>
      </c>
      <c r="I14" t="s">
        <v>623</v>
      </c>
      <c r="J14" t="s">
        <v>623</v>
      </c>
      <c r="K14" s="2" t="s">
        <v>623</v>
      </c>
      <c r="L14" t="s">
        <v>623</v>
      </c>
    </row>
    <row r="15" spans="1:12" ht="15" x14ac:dyDescent="0.35">
      <c r="A15" s="2" t="s">
        <v>620</v>
      </c>
      <c r="B15" s="293" t="s">
        <v>1330</v>
      </c>
      <c r="C15" s="293" t="s">
        <v>631</v>
      </c>
      <c r="F15" s="1" t="s">
        <v>573</v>
      </c>
      <c r="G15" t="s">
        <v>624</v>
      </c>
      <c r="H15" t="str">
        <f t="shared" si="0"/>
        <v>_4870</v>
      </c>
      <c r="I15" t="s">
        <v>624</v>
      </c>
      <c r="J15" t="s">
        <v>624</v>
      </c>
      <c r="K15" s="2" t="s">
        <v>624</v>
      </c>
      <c r="L15" t="s">
        <v>624</v>
      </c>
    </row>
    <row r="16" spans="1:12" ht="15" x14ac:dyDescent="0.35">
      <c r="A16" s="2" t="s">
        <v>620</v>
      </c>
      <c r="B16" s="293" t="s">
        <v>1331</v>
      </c>
      <c r="C16" s="293" t="s">
        <v>630</v>
      </c>
      <c r="F16" s="1" t="s">
        <v>573</v>
      </c>
      <c r="G16" t="s">
        <v>626</v>
      </c>
      <c r="H16" t="str">
        <f t="shared" si="0"/>
        <v>_4876</v>
      </c>
      <c r="I16" t="s">
        <v>626</v>
      </c>
      <c r="J16" t="s">
        <v>626</v>
      </c>
      <c r="K16" s="2" t="s">
        <v>626</v>
      </c>
      <c r="L16" t="s">
        <v>626</v>
      </c>
    </row>
    <row r="17" spans="1:12" ht="15" x14ac:dyDescent="0.35">
      <c r="A17" s="10" t="s">
        <v>622</v>
      </c>
      <c r="B17" s="293" t="s">
        <v>632</v>
      </c>
      <c r="C17" s="293" t="s">
        <v>589</v>
      </c>
      <c r="F17" s="1" t="s">
        <v>573</v>
      </c>
      <c r="G17" t="s">
        <v>627</v>
      </c>
      <c r="H17" t="str">
        <f t="shared" si="0"/>
        <v>_4879</v>
      </c>
      <c r="I17" t="s">
        <v>627</v>
      </c>
      <c r="J17" t="s">
        <v>627</v>
      </c>
      <c r="K17" s="2" t="s">
        <v>627</v>
      </c>
      <c r="L17" t="s">
        <v>627</v>
      </c>
    </row>
    <row r="18" spans="1:12" ht="15" x14ac:dyDescent="0.35">
      <c r="A18" s="2" t="s">
        <v>622</v>
      </c>
      <c r="B18" s="293" t="s">
        <v>1332</v>
      </c>
      <c r="C18" s="293" t="s">
        <v>633</v>
      </c>
      <c r="F18" s="1" t="s">
        <v>573</v>
      </c>
      <c r="G18" t="s">
        <v>629</v>
      </c>
      <c r="H18" t="str">
        <f t="shared" si="0"/>
        <v>_4887</v>
      </c>
      <c r="I18" t="s">
        <v>629</v>
      </c>
      <c r="J18" t="s">
        <v>629</v>
      </c>
      <c r="K18" s="2" t="s">
        <v>629</v>
      </c>
      <c r="L18" t="s">
        <v>629</v>
      </c>
    </row>
    <row r="19" spans="1:12" ht="15" x14ac:dyDescent="0.35">
      <c r="A19" s="10" t="s">
        <v>623</v>
      </c>
      <c r="B19" s="293" t="s">
        <v>634</v>
      </c>
      <c r="C19" s="293" t="s">
        <v>590</v>
      </c>
    </row>
    <row r="20" spans="1:12" ht="15" x14ac:dyDescent="0.35">
      <c r="A20" s="2" t="s">
        <v>623</v>
      </c>
      <c r="B20" s="293" t="s">
        <v>1333</v>
      </c>
      <c r="C20" s="293" t="s">
        <v>591</v>
      </c>
    </row>
    <row r="21" spans="1:12" ht="15" x14ac:dyDescent="0.35">
      <c r="A21" s="2" t="s">
        <v>623</v>
      </c>
      <c r="B21" s="293" t="s">
        <v>1334</v>
      </c>
      <c r="C21" s="293" t="s">
        <v>593</v>
      </c>
    </row>
    <row r="22" spans="1:12" ht="15" x14ac:dyDescent="0.35">
      <c r="A22" s="2" t="s">
        <v>623</v>
      </c>
      <c r="B22" s="293" t="s">
        <v>1335</v>
      </c>
      <c r="C22" s="293" t="s">
        <v>592</v>
      </c>
    </row>
    <row r="23" spans="1:12" ht="15" x14ac:dyDescent="0.35">
      <c r="A23" s="2" t="s">
        <v>623</v>
      </c>
      <c r="B23" s="293" t="s">
        <v>1336</v>
      </c>
      <c r="C23" s="293" t="s">
        <v>601</v>
      </c>
    </row>
    <row r="24" spans="1:12" ht="15" x14ac:dyDescent="0.35">
      <c r="A24" s="2" t="s">
        <v>623</v>
      </c>
      <c r="B24" s="293" t="s">
        <v>635</v>
      </c>
      <c r="C24" s="293" t="s">
        <v>585</v>
      </c>
    </row>
    <row r="25" spans="1:12" ht="15" x14ac:dyDescent="0.35">
      <c r="A25" s="10" t="s">
        <v>624</v>
      </c>
      <c r="B25" s="293" t="s">
        <v>636</v>
      </c>
      <c r="C25" s="293" t="s">
        <v>594</v>
      </c>
    </row>
    <row r="26" spans="1:12" ht="15" x14ac:dyDescent="0.35">
      <c r="A26" s="2" t="s">
        <v>624</v>
      </c>
      <c r="B26" s="293" t="s">
        <v>1004</v>
      </c>
      <c r="C26" s="293" t="s">
        <v>581</v>
      </c>
    </row>
    <row r="27" spans="1:12" ht="15" x14ac:dyDescent="0.35">
      <c r="A27" s="11" t="s">
        <v>624</v>
      </c>
      <c r="B27" s="293" t="s">
        <v>637</v>
      </c>
      <c r="C27" s="293" t="s">
        <v>584</v>
      </c>
    </row>
    <row r="28" spans="1:12" ht="15" x14ac:dyDescent="0.35">
      <c r="A28" s="2" t="s">
        <v>626</v>
      </c>
      <c r="B28" s="293" t="s">
        <v>638</v>
      </c>
      <c r="C28" s="293" t="s">
        <v>639</v>
      </c>
    </row>
    <row r="29" spans="1:12" ht="15" x14ac:dyDescent="0.35">
      <c r="A29" s="2" t="s">
        <v>626</v>
      </c>
      <c r="B29" s="293" t="s">
        <v>642</v>
      </c>
      <c r="C29" s="293" t="s">
        <v>582</v>
      </c>
    </row>
    <row r="30" spans="1:12" ht="15" x14ac:dyDescent="0.35">
      <c r="A30" s="11" t="s">
        <v>626</v>
      </c>
      <c r="B30" s="293" t="s">
        <v>640</v>
      </c>
      <c r="C30" s="293" t="s">
        <v>641</v>
      </c>
    </row>
    <row r="31" spans="1:12" ht="15" x14ac:dyDescent="0.35">
      <c r="A31" s="2" t="s">
        <v>627</v>
      </c>
      <c r="B31" s="293" t="s">
        <v>643</v>
      </c>
      <c r="C31" s="293" t="s">
        <v>595</v>
      </c>
    </row>
    <row r="32" spans="1:12" ht="15" x14ac:dyDescent="0.35">
      <c r="A32" s="2" t="s">
        <v>627</v>
      </c>
      <c r="B32" s="293" t="s">
        <v>646</v>
      </c>
      <c r="C32" s="293" t="s">
        <v>647</v>
      </c>
    </row>
    <row r="33" spans="1:3" ht="15" x14ac:dyDescent="0.35">
      <c r="A33" s="2" t="s">
        <v>627</v>
      </c>
      <c r="B33" s="293" t="s">
        <v>644</v>
      </c>
      <c r="C33" s="293" t="s">
        <v>645</v>
      </c>
    </row>
    <row r="34" spans="1:3" ht="15" x14ac:dyDescent="0.35">
      <c r="A34" s="10" t="s">
        <v>629</v>
      </c>
      <c r="B34" s="293" t="s">
        <v>648</v>
      </c>
      <c r="C34" s="293" t="s">
        <v>598</v>
      </c>
    </row>
    <row r="35" spans="1:3" ht="15" x14ac:dyDescent="0.35">
      <c r="A35" s="11" t="s">
        <v>629</v>
      </c>
      <c r="B35" s="293" t="s">
        <v>649</v>
      </c>
      <c r="C35" s="293" t="s">
        <v>650</v>
      </c>
    </row>
  </sheetData>
  <sheetProtection algorithmName="SHA-512" hashValue="cm2lMza4TPGPTqJ+EHnvpwuGTSyA1QFuQ/VIe6YZCyybR8AHL8L25+KFv4CmeRbvzqg8DSb6PibIp+noBxBMhg==" saltValue="+utKLfmVV8RlH30gfu5mQA==" spinCount="100000" sheet="1" objects="1" scenarios="1"/>
  <autoFilter ref="A1:C35" xr:uid="{00000000-0009-0000-0000-000001000000}">
    <sortState xmlns:xlrd2="http://schemas.microsoft.com/office/spreadsheetml/2017/richdata2" ref="A2:C36">
      <sortCondition ref="A2:A42"/>
      <sortCondition ref="B2:B4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R37"/>
  <sheetViews>
    <sheetView zoomScale="80" zoomScaleNormal="80" workbookViewId="0">
      <pane xSplit="1" ySplit="2" topLeftCell="B3" activePane="bottomRight" state="frozen"/>
      <selection activeCell="C29" sqref="C29"/>
      <selection pane="topRight" activeCell="C29" sqref="C29"/>
      <selection pane="bottomLeft" activeCell="C29" sqref="C29"/>
      <selection pane="bottomRight" activeCell="E15" sqref="E15"/>
    </sheetView>
  </sheetViews>
  <sheetFormatPr baseColWidth="10" defaultColWidth="11.44140625" defaultRowHeight="14.4" x14ac:dyDescent="0.3"/>
  <cols>
    <col min="1" max="1" width="53.44140625" style="2" bestFit="1" customWidth="1"/>
    <col min="2" max="2" width="11.5546875" style="2" bestFit="1" customWidth="1"/>
    <col min="3" max="3" width="11.33203125" style="2" bestFit="1" customWidth="1"/>
    <col min="4" max="4" width="33" style="2" bestFit="1" customWidth="1"/>
    <col min="5" max="5" width="19.6640625" style="2" bestFit="1" customWidth="1"/>
    <col min="6" max="6" width="8.109375" style="2" bestFit="1" customWidth="1"/>
    <col min="7" max="7" width="5.5546875" style="2" bestFit="1" customWidth="1"/>
    <col min="8" max="8" width="7.109375" style="2" bestFit="1" customWidth="1"/>
    <col min="9" max="9" width="6.109375" style="2" bestFit="1" customWidth="1"/>
    <col min="10" max="10" width="8" style="2" customWidth="1"/>
    <col min="11" max="11" width="14.33203125" style="2" bestFit="1" customWidth="1"/>
    <col min="12" max="12" width="16.33203125" style="2" bestFit="1" customWidth="1"/>
    <col min="13" max="14" width="12.88671875" style="2" bestFit="1" customWidth="1"/>
    <col min="15" max="15" width="11" style="2" bestFit="1" customWidth="1"/>
    <col min="16" max="16" width="36" style="2" bestFit="1" customWidth="1"/>
    <col min="17" max="18" width="13.88671875" style="2" customWidth="1"/>
    <col min="19" max="16384" width="11.44140625" style="1"/>
  </cols>
  <sheetData>
    <row r="1" spans="1:18" x14ac:dyDescent="0.3">
      <c r="A1" s="5">
        <v>1</v>
      </c>
      <c r="B1" s="5">
        <v>2</v>
      </c>
      <c r="C1" s="5">
        <v>3</v>
      </c>
      <c r="D1" s="5">
        <v>4</v>
      </c>
      <c r="E1" s="5">
        <v>5</v>
      </c>
      <c r="F1" s="5">
        <v>6</v>
      </c>
      <c r="G1" s="5">
        <v>7</v>
      </c>
      <c r="H1" s="5">
        <v>8</v>
      </c>
      <c r="I1" s="5">
        <v>9</v>
      </c>
      <c r="J1" s="5">
        <v>10</v>
      </c>
      <c r="K1" s="5">
        <v>11</v>
      </c>
      <c r="L1" s="5">
        <v>12</v>
      </c>
      <c r="M1" s="5">
        <v>13</v>
      </c>
      <c r="N1" s="5">
        <v>14</v>
      </c>
      <c r="O1" s="5">
        <v>15</v>
      </c>
      <c r="P1" s="5">
        <v>16</v>
      </c>
      <c r="Q1" s="5">
        <v>17</v>
      </c>
      <c r="R1" s="5">
        <v>18</v>
      </c>
    </row>
    <row r="2" spans="1:18" s="4" customFormat="1" x14ac:dyDescent="0.3">
      <c r="A2" s="3" t="s">
        <v>21</v>
      </c>
      <c r="B2" s="3" t="s">
        <v>19</v>
      </c>
      <c r="C2" s="3" t="s">
        <v>20</v>
      </c>
      <c r="D2" s="3" t="s">
        <v>604</v>
      </c>
      <c r="E2" s="3" t="s">
        <v>22</v>
      </c>
      <c r="F2" s="3" t="s">
        <v>23</v>
      </c>
      <c r="G2" s="3" t="s">
        <v>24</v>
      </c>
      <c r="H2" s="3" t="s">
        <v>25</v>
      </c>
      <c r="I2" s="3" t="s">
        <v>26</v>
      </c>
      <c r="J2" s="3" t="s">
        <v>554</v>
      </c>
      <c r="K2" s="3" t="s">
        <v>27</v>
      </c>
      <c r="L2" s="3" t="s">
        <v>28</v>
      </c>
      <c r="M2" s="3" t="s">
        <v>29</v>
      </c>
      <c r="N2" s="3" t="s">
        <v>30</v>
      </c>
      <c r="O2" s="3" t="s">
        <v>31</v>
      </c>
      <c r="P2" s="3" t="s">
        <v>32</v>
      </c>
      <c r="Q2" s="3" t="s">
        <v>33</v>
      </c>
      <c r="R2" s="3" t="s">
        <v>34</v>
      </c>
    </row>
    <row r="3" spans="1:18" s="146" customFormat="1" ht="15" x14ac:dyDescent="0.35">
      <c r="A3" s="293" t="s">
        <v>616</v>
      </c>
      <c r="B3" s="2" t="s">
        <v>599</v>
      </c>
      <c r="C3" s="2" t="s">
        <v>615</v>
      </c>
      <c r="D3" s="2" t="s">
        <v>603</v>
      </c>
      <c r="E3" s="306" t="s">
        <v>660</v>
      </c>
      <c r="F3" s="306" t="s">
        <v>10</v>
      </c>
      <c r="G3" s="306" t="s">
        <v>35</v>
      </c>
      <c r="H3" s="306" t="s">
        <v>6</v>
      </c>
      <c r="I3" s="306" t="s">
        <v>14</v>
      </c>
      <c r="J3" s="306" t="s">
        <v>88</v>
      </c>
      <c r="K3" s="293" t="s">
        <v>1337</v>
      </c>
      <c r="L3" s="293" t="s">
        <v>1337</v>
      </c>
      <c r="M3" s="293" t="s">
        <v>1338</v>
      </c>
      <c r="N3" s="293" t="s">
        <v>744</v>
      </c>
      <c r="O3" s="306" t="s">
        <v>1388</v>
      </c>
      <c r="P3" s="306" t="s">
        <v>1368</v>
      </c>
      <c r="Q3" s="306">
        <v>22141572</v>
      </c>
      <c r="R3" s="306">
        <v>0</v>
      </c>
    </row>
    <row r="4" spans="1:18" s="146" customFormat="1" ht="15" x14ac:dyDescent="0.35">
      <c r="A4" s="293" t="s">
        <v>768</v>
      </c>
      <c r="B4" s="2" t="s">
        <v>574</v>
      </c>
      <c r="C4" s="2" t="s">
        <v>615</v>
      </c>
      <c r="D4" s="2" t="s">
        <v>616</v>
      </c>
      <c r="E4" s="306" t="s">
        <v>660</v>
      </c>
      <c r="F4" s="306" t="s">
        <v>10</v>
      </c>
      <c r="G4" s="306" t="s">
        <v>35</v>
      </c>
      <c r="H4" s="306" t="s">
        <v>6</v>
      </c>
      <c r="I4" s="306" t="s">
        <v>14</v>
      </c>
      <c r="J4" s="306" t="s">
        <v>88</v>
      </c>
      <c r="K4" s="293" t="s">
        <v>1337</v>
      </c>
      <c r="L4" s="293" t="s">
        <v>1337</v>
      </c>
      <c r="M4" s="293" t="s">
        <v>1338</v>
      </c>
      <c r="N4" s="293" t="s">
        <v>745</v>
      </c>
      <c r="O4" s="306" t="s">
        <v>1388</v>
      </c>
      <c r="P4" s="306" t="s">
        <v>1368</v>
      </c>
      <c r="Q4" s="306">
        <v>22141572</v>
      </c>
      <c r="R4" s="306">
        <v>0</v>
      </c>
    </row>
    <row r="5" spans="1:18" s="146" customFormat="1" ht="15" x14ac:dyDescent="0.35">
      <c r="A5" s="293" t="s">
        <v>743</v>
      </c>
      <c r="B5" s="2" t="s">
        <v>575</v>
      </c>
      <c r="C5" s="2" t="s">
        <v>615</v>
      </c>
      <c r="D5" s="2" t="s">
        <v>616</v>
      </c>
      <c r="E5" s="306" t="s">
        <v>660</v>
      </c>
      <c r="F5" s="306" t="s">
        <v>10</v>
      </c>
      <c r="G5" s="306" t="s">
        <v>35</v>
      </c>
      <c r="H5" s="306" t="s">
        <v>6</v>
      </c>
      <c r="I5" s="306" t="s">
        <v>14</v>
      </c>
      <c r="J5" s="306" t="s">
        <v>88</v>
      </c>
      <c r="K5" s="293" t="s">
        <v>1337</v>
      </c>
      <c r="L5" s="293" t="s">
        <v>1337</v>
      </c>
      <c r="M5" s="293" t="s">
        <v>1338</v>
      </c>
      <c r="N5" s="293" t="s">
        <v>661</v>
      </c>
      <c r="O5" s="306" t="s">
        <v>1388</v>
      </c>
      <c r="P5" s="306" t="s">
        <v>1368</v>
      </c>
      <c r="Q5" s="306">
        <v>22141572</v>
      </c>
      <c r="R5" s="306">
        <v>0</v>
      </c>
    </row>
    <row r="6" spans="1:18" s="146" customFormat="1" ht="15" x14ac:dyDescent="0.35">
      <c r="A6" s="293" t="s">
        <v>1322</v>
      </c>
      <c r="B6" s="2" t="s">
        <v>578</v>
      </c>
      <c r="C6" s="2" t="s">
        <v>615</v>
      </c>
      <c r="D6" s="2" t="s">
        <v>616</v>
      </c>
      <c r="E6" s="306" t="s">
        <v>660</v>
      </c>
      <c r="F6" s="306" t="s">
        <v>10</v>
      </c>
      <c r="G6" s="306" t="s">
        <v>35</v>
      </c>
      <c r="H6" s="306" t="s">
        <v>14</v>
      </c>
      <c r="I6" s="306" t="s">
        <v>9</v>
      </c>
      <c r="J6" s="306" t="s">
        <v>147</v>
      </c>
      <c r="K6" s="293" t="s">
        <v>1337</v>
      </c>
      <c r="L6" s="293" t="s">
        <v>1339</v>
      </c>
      <c r="M6" s="293" t="s">
        <v>1340</v>
      </c>
      <c r="N6" s="293" t="s">
        <v>1341</v>
      </c>
      <c r="O6" s="306" t="s">
        <v>1388</v>
      </c>
      <c r="P6" s="306" t="s">
        <v>1368</v>
      </c>
      <c r="Q6" s="306">
        <v>22141572</v>
      </c>
      <c r="R6" s="306">
        <v>0</v>
      </c>
    </row>
    <row r="7" spans="1:18" s="146" customFormat="1" ht="15" x14ac:dyDescent="0.35">
      <c r="A7" s="293" t="s">
        <v>648</v>
      </c>
      <c r="B7" s="2" t="s">
        <v>598</v>
      </c>
      <c r="C7" s="2" t="s">
        <v>629</v>
      </c>
      <c r="D7" s="2" t="s">
        <v>603</v>
      </c>
      <c r="E7" s="306" t="s">
        <v>602</v>
      </c>
      <c r="F7" s="306" t="s">
        <v>12</v>
      </c>
      <c r="G7" s="306" t="s">
        <v>39</v>
      </c>
      <c r="H7" s="306" t="s">
        <v>13</v>
      </c>
      <c r="I7" s="306" t="s">
        <v>8</v>
      </c>
      <c r="J7" s="306" t="s">
        <v>514</v>
      </c>
      <c r="K7" s="293" t="s">
        <v>40</v>
      </c>
      <c r="L7" s="293" t="s">
        <v>1342</v>
      </c>
      <c r="M7" s="293" t="s">
        <v>1343</v>
      </c>
      <c r="N7" s="293" t="s">
        <v>670</v>
      </c>
      <c r="O7" s="306" t="s">
        <v>1388</v>
      </c>
      <c r="P7" s="306" t="s">
        <v>1389</v>
      </c>
      <c r="Q7" s="306">
        <v>27340270</v>
      </c>
      <c r="R7" s="306">
        <v>27340270</v>
      </c>
    </row>
    <row r="8" spans="1:18" s="146" customFormat="1" ht="15" x14ac:dyDescent="0.35">
      <c r="A8" s="293" t="s">
        <v>649</v>
      </c>
      <c r="B8" s="2" t="s">
        <v>650</v>
      </c>
      <c r="C8" s="2" t="s">
        <v>629</v>
      </c>
      <c r="D8" s="2" t="s">
        <v>648</v>
      </c>
      <c r="E8" s="306" t="s">
        <v>602</v>
      </c>
      <c r="F8" s="306" t="s">
        <v>12</v>
      </c>
      <c r="G8" s="306" t="s">
        <v>39</v>
      </c>
      <c r="H8" s="306" t="s">
        <v>13</v>
      </c>
      <c r="I8" s="306" t="s">
        <v>7</v>
      </c>
      <c r="J8" s="306" t="s">
        <v>513</v>
      </c>
      <c r="K8" s="293" t="s">
        <v>40</v>
      </c>
      <c r="L8" s="293" t="s">
        <v>1342</v>
      </c>
      <c r="M8" s="293" t="s">
        <v>1006</v>
      </c>
      <c r="N8" s="293" t="s">
        <v>1349</v>
      </c>
      <c r="O8" s="306" t="s">
        <v>1388</v>
      </c>
      <c r="P8" s="306" t="s">
        <v>1389</v>
      </c>
      <c r="Q8" s="306">
        <v>27340270</v>
      </c>
      <c r="R8" s="306">
        <v>27340270</v>
      </c>
    </row>
    <row r="9" spans="1:18" s="146" customFormat="1" ht="15" x14ac:dyDescent="0.35">
      <c r="A9" s="293" t="s">
        <v>1326</v>
      </c>
      <c r="B9" s="2" t="s">
        <v>588</v>
      </c>
      <c r="C9" s="2" t="s">
        <v>619</v>
      </c>
      <c r="D9" s="2" t="s">
        <v>603</v>
      </c>
      <c r="E9" s="306" t="s">
        <v>45</v>
      </c>
      <c r="F9" s="306" t="s">
        <v>6</v>
      </c>
      <c r="G9" s="306" t="s">
        <v>37</v>
      </c>
      <c r="H9" s="306" t="s">
        <v>6</v>
      </c>
      <c r="I9" s="306" t="s">
        <v>6</v>
      </c>
      <c r="J9" s="306" t="s">
        <v>312</v>
      </c>
      <c r="K9" s="293" t="s">
        <v>45</v>
      </c>
      <c r="L9" s="293" t="s">
        <v>45</v>
      </c>
      <c r="M9" s="293" t="s">
        <v>1344</v>
      </c>
      <c r="N9" s="293" t="s">
        <v>1345</v>
      </c>
      <c r="O9" s="306" t="s">
        <v>1388</v>
      </c>
      <c r="P9" s="306" t="s">
        <v>1390</v>
      </c>
      <c r="Q9" s="306">
        <v>25918844</v>
      </c>
      <c r="R9" s="306">
        <v>25513605</v>
      </c>
    </row>
    <row r="10" spans="1:18" s="146" customFormat="1" ht="15" x14ac:dyDescent="0.35">
      <c r="A10" s="293" t="s">
        <v>1005</v>
      </c>
      <c r="B10" s="2" t="s">
        <v>583</v>
      </c>
      <c r="C10" s="2" t="s">
        <v>619</v>
      </c>
      <c r="D10" s="293" t="s">
        <v>1326</v>
      </c>
      <c r="E10" s="306" t="s">
        <v>45</v>
      </c>
      <c r="F10" s="306" t="s">
        <v>6</v>
      </c>
      <c r="G10" s="306" t="s">
        <v>37</v>
      </c>
      <c r="H10" s="306" t="s">
        <v>6</v>
      </c>
      <c r="I10" s="306" t="s">
        <v>10</v>
      </c>
      <c r="J10" s="306" t="s">
        <v>316</v>
      </c>
      <c r="K10" s="293" t="s">
        <v>45</v>
      </c>
      <c r="L10" s="293" t="s">
        <v>45</v>
      </c>
      <c r="M10" s="293" t="s">
        <v>1391</v>
      </c>
      <c r="N10" s="293" t="s">
        <v>1346</v>
      </c>
      <c r="O10" s="306" t="s">
        <v>1388</v>
      </c>
      <c r="P10" s="306" t="s">
        <v>672</v>
      </c>
      <c r="Q10" s="306">
        <v>25918844</v>
      </c>
      <c r="R10" s="306">
        <v>0</v>
      </c>
    </row>
    <row r="11" spans="1:18" s="146" customFormat="1" ht="15" x14ac:dyDescent="0.35">
      <c r="A11" s="293" t="s">
        <v>1327</v>
      </c>
      <c r="B11" s="2" t="s">
        <v>579</v>
      </c>
      <c r="C11" s="2" t="s">
        <v>619</v>
      </c>
      <c r="D11" s="293" t="s">
        <v>1326</v>
      </c>
      <c r="E11" s="306" t="s">
        <v>45</v>
      </c>
      <c r="F11" s="306" t="s">
        <v>6</v>
      </c>
      <c r="G11" s="306" t="s">
        <v>37</v>
      </c>
      <c r="H11" s="306" t="s">
        <v>6</v>
      </c>
      <c r="I11" s="306" t="s">
        <v>10</v>
      </c>
      <c r="J11" s="306" t="s">
        <v>316</v>
      </c>
      <c r="K11" s="293" t="s">
        <v>45</v>
      </c>
      <c r="L11" s="293" t="s">
        <v>45</v>
      </c>
      <c r="M11" s="293" t="s">
        <v>1391</v>
      </c>
      <c r="N11" s="293" t="s">
        <v>46</v>
      </c>
      <c r="O11" s="306" t="s">
        <v>1388</v>
      </c>
      <c r="P11" s="306" t="s">
        <v>672</v>
      </c>
      <c r="Q11" s="306">
        <v>25918844</v>
      </c>
      <c r="R11" s="306">
        <v>25513605</v>
      </c>
    </row>
    <row r="12" spans="1:18" s="146" customFormat="1" ht="15" x14ac:dyDescent="0.35">
      <c r="A12" s="293" t="s">
        <v>634</v>
      </c>
      <c r="B12" s="2" t="s">
        <v>590</v>
      </c>
      <c r="C12" s="2" t="s">
        <v>623</v>
      </c>
      <c r="D12" s="2" t="s">
        <v>603</v>
      </c>
      <c r="E12" s="306" t="s">
        <v>43</v>
      </c>
      <c r="F12" s="306" t="s">
        <v>9</v>
      </c>
      <c r="G12" s="306" t="s">
        <v>42</v>
      </c>
      <c r="H12" s="306" t="s">
        <v>7</v>
      </c>
      <c r="I12" s="306" t="s">
        <v>6</v>
      </c>
      <c r="J12" s="306" t="s">
        <v>368</v>
      </c>
      <c r="K12" s="293" t="s">
        <v>43</v>
      </c>
      <c r="L12" s="293" t="s">
        <v>52</v>
      </c>
      <c r="M12" s="293" t="s">
        <v>52</v>
      </c>
      <c r="N12" s="293" t="s">
        <v>663</v>
      </c>
      <c r="O12" s="306" t="s">
        <v>1388</v>
      </c>
      <c r="P12" s="306" t="s">
        <v>1392</v>
      </c>
      <c r="Q12" s="306">
        <v>22382438</v>
      </c>
      <c r="R12" s="306">
        <v>22382438</v>
      </c>
    </row>
    <row r="13" spans="1:18" s="146" customFormat="1" ht="15" x14ac:dyDescent="0.35">
      <c r="A13" s="293" t="s">
        <v>1333</v>
      </c>
      <c r="B13" s="2" t="s">
        <v>591</v>
      </c>
      <c r="C13" s="2" t="s">
        <v>623</v>
      </c>
      <c r="D13" s="2" t="s">
        <v>634</v>
      </c>
      <c r="E13" s="306" t="s">
        <v>43</v>
      </c>
      <c r="F13" s="306" t="s">
        <v>9</v>
      </c>
      <c r="G13" s="306" t="s">
        <v>42</v>
      </c>
      <c r="H13" s="306" t="s">
        <v>6</v>
      </c>
      <c r="I13" s="306" t="s">
        <v>6</v>
      </c>
      <c r="J13" s="306" t="s">
        <v>363</v>
      </c>
      <c r="K13" s="293" t="s">
        <v>43</v>
      </c>
      <c r="L13" s="293" t="s">
        <v>43</v>
      </c>
      <c r="M13" s="293" t="s">
        <v>43</v>
      </c>
      <c r="N13" s="293" t="s">
        <v>1347</v>
      </c>
      <c r="O13" s="306" t="s">
        <v>1388</v>
      </c>
      <c r="P13" s="306" t="s">
        <v>651</v>
      </c>
      <c r="Q13" s="306">
        <v>22382438</v>
      </c>
      <c r="R13" s="306">
        <v>22382438</v>
      </c>
    </row>
    <row r="14" spans="1:18" s="146" customFormat="1" ht="15" x14ac:dyDescent="0.35">
      <c r="A14" s="293" t="s">
        <v>1334</v>
      </c>
      <c r="B14" s="2" t="s">
        <v>593</v>
      </c>
      <c r="C14" s="2" t="s">
        <v>623</v>
      </c>
      <c r="D14" s="2" t="s">
        <v>634</v>
      </c>
      <c r="E14" s="306" t="s">
        <v>43</v>
      </c>
      <c r="F14" s="306" t="s">
        <v>9</v>
      </c>
      <c r="G14" s="306" t="s">
        <v>42</v>
      </c>
      <c r="H14" s="306" t="s">
        <v>6</v>
      </c>
      <c r="I14" s="306" t="s">
        <v>8</v>
      </c>
      <c r="J14" s="306" t="s">
        <v>365</v>
      </c>
      <c r="K14" s="293" t="s">
        <v>43</v>
      </c>
      <c r="L14" s="293" t="s">
        <v>43</v>
      </c>
      <c r="M14" s="293" t="s">
        <v>46</v>
      </c>
      <c r="N14" s="293" t="s">
        <v>1348</v>
      </c>
      <c r="O14" s="306" t="s">
        <v>1388</v>
      </c>
      <c r="P14" s="306" t="s">
        <v>651</v>
      </c>
      <c r="Q14" s="306">
        <v>22382438</v>
      </c>
      <c r="R14" s="306">
        <v>22382438</v>
      </c>
    </row>
    <row r="15" spans="1:18" s="146" customFormat="1" ht="15" x14ac:dyDescent="0.35">
      <c r="A15" s="293" t="s">
        <v>1335</v>
      </c>
      <c r="B15" s="2" t="s">
        <v>592</v>
      </c>
      <c r="C15" s="2" t="s">
        <v>623</v>
      </c>
      <c r="D15" s="2" t="s">
        <v>634</v>
      </c>
      <c r="E15" s="306" t="s">
        <v>43</v>
      </c>
      <c r="F15" s="306" t="s">
        <v>9</v>
      </c>
      <c r="G15" s="306" t="s">
        <v>42</v>
      </c>
      <c r="H15" s="306" t="s">
        <v>6</v>
      </c>
      <c r="I15" s="306" t="s">
        <v>6</v>
      </c>
      <c r="J15" s="306" t="s">
        <v>363</v>
      </c>
      <c r="K15" s="293" t="s">
        <v>43</v>
      </c>
      <c r="L15" s="293" t="s">
        <v>43</v>
      </c>
      <c r="M15" s="293" t="s">
        <v>43</v>
      </c>
      <c r="N15" s="293" t="s">
        <v>52</v>
      </c>
      <c r="O15" s="306" t="s">
        <v>1388</v>
      </c>
      <c r="P15" s="306" t="s">
        <v>651</v>
      </c>
      <c r="Q15" s="306">
        <v>22382438</v>
      </c>
      <c r="R15" s="306">
        <v>22382438</v>
      </c>
    </row>
    <row r="16" spans="1:18" s="146" customFormat="1" ht="15" x14ac:dyDescent="0.35">
      <c r="A16" s="293" t="s">
        <v>1336</v>
      </c>
      <c r="B16" s="2" t="s">
        <v>601</v>
      </c>
      <c r="C16" s="2" t="s">
        <v>623</v>
      </c>
      <c r="D16" s="2" t="s">
        <v>634</v>
      </c>
      <c r="E16" s="306" t="s">
        <v>43</v>
      </c>
      <c r="F16" s="306" t="s">
        <v>9</v>
      </c>
      <c r="G16" s="306" t="s">
        <v>42</v>
      </c>
      <c r="H16" s="306" t="s">
        <v>10</v>
      </c>
      <c r="I16" s="306" t="s">
        <v>6</v>
      </c>
      <c r="J16" s="306" t="s">
        <v>388</v>
      </c>
      <c r="K16" s="293" t="s">
        <v>43</v>
      </c>
      <c r="L16" s="293" t="s">
        <v>1349</v>
      </c>
      <c r="M16" s="293" t="s">
        <v>1349</v>
      </c>
      <c r="N16" s="293" t="s">
        <v>1350</v>
      </c>
      <c r="O16" s="306" t="s">
        <v>1388</v>
      </c>
      <c r="P16" s="306" t="s">
        <v>651</v>
      </c>
      <c r="Q16" s="306">
        <v>22382438</v>
      </c>
      <c r="R16" s="306">
        <v>22382438</v>
      </c>
    </row>
    <row r="17" spans="1:18" s="146" customFormat="1" ht="15" x14ac:dyDescent="0.35">
      <c r="A17" s="293" t="s">
        <v>635</v>
      </c>
      <c r="B17" s="2" t="s">
        <v>585</v>
      </c>
      <c r="C17" s="2" t="s">
        <v>623</v>
      </c>
      <c r="D17" s="2" t="s">
        <v>634</v>
      </c>
      <c r="E17" s="306" t="s">
        <v>43</v>
      </c>
      <c r="F17" s="306" t="s">
        <v>9</v>
      </c>
      <c r="G17" s="306" t="s">
        <v>42</v>
      </c>
      <c r="H17" s="306" t="s">
        <v>10</v>
      </c>
      <c r="I17" s="306" t="s">
        <v>6</v>
      </c>
      <c r="J17" s="306" t="s">
        <v>388</v>
      </c>
      <c r="K17" s="293" t="s">
        <v>43</v>
      </c>
      <c r="L17" s="293" t="s">
        <v>1349</v>
      </c>
      <c r="M17" s="293" t="s">
        <v>1349</v>
      </c>
      <c r="N17" s="293" t="s">
        <v>664</v>
      </c>
      <c r="O17" s="306" t="s">
        <v>1388</v>
      </c>
      <c r="P17" s="306" t="s">
        <v>651</v>
      </c>
      <c r="Q17" s="306">
        <v>22382438</v>
      </c>
      <c r="R17" s="306">
        <v>22382438</v>
      </c>
    </row>
    <row r="18" spans="1:18" s="146" customFormat="1" ht="15" x14ac:dyDescent="0.35">
      <c r="A18" s="293" t="s">
        <v>638</v>
      </c>
      <c r="B18" s="2" t="s">
        <v>639</v>
      </c>
      <c r="C18" s="2" t="s">
        <v>626</v>
      </c>
      <c r="D18" s="2" t="s">
        <v>603</v>
      </c>
      <c r="E18" s="306" t="s">
        <v>50</v>
      </c>
      <c r="F18" s="306" t="s">
        <v>6</v>
      </c>
      <c r="G18" s="306" t="s">
        <v>44</v>
      </c>
      <c r="H18" s="306" t="s">
        <v>11</v>
      </c>
      <c r="I18" s="306" t="s">
        <v>6</v>
      </c>
      <c r="J18" s="306" t="s">
        <v>439</v>
      </c>
      <c r="K18" s="293" t="s">
        <v>1351</v>
      </c>
      <c r="L18" s="293" t="s">
        <v>50</v>
      </c>
      <c r="M18" s="293" t="s">
        <v>50</v>
      </c>
      <c r="N18" s="293" t="s">
        <v>50</v>
      </c>
      <c r="O18" s="306" t="s">
        <v>1388</v>
      </c>
      <c r="P18" s="306" t="s">
        <v>1366</v>
      </c>
      <c r="Q18" s="306">
        <v>26693575</v>
      </c>
      <c r="R18" s="306">
        <v>26693575</v>
      </c>
    </row>
    <row r="19" spans="1:18" s="146" customFormat="1" ht="15" x14ac:dyDescent="0.35">
      <c r="A19" s="293" t="s">
        <v>642</v>
      </c>
      <c r="B19" s="2" t="s">
        <v>582</v>
      </c>
      <c r="C19" s="2" t="s">
        <v>626</v>
      </c>
      <c r="D19" s="2" t="s">
        <v>638</v>
      </c>
      <c r="E19" s="306" t="s">
        <v>50</v>
      </c>
      <c r="F19" s="306" t="s">
        <v>6</v>
      </c>
      <c r="G19" s="306" t="s">
        <v>44</v>
      </c>
      <c r="H19" s="306" t="s">
        <v>11</v>
      </c>
      <c r="I19" s="306" t="s">
        <v>6</v>
      </c>
      <c r="J19" s="306" t="s">
        <v>439</v>
      </c>
      <c r="K19" s="293" t="s">
        <v>1351</v>
      </c>
      <c r="L19" s="293" t="s">
        <v>50</v>
      </c>
      <c r="M19" s="293" t="s">
        <v>50</v>
      </c>
      <c r="N19" s="293" t="s">
        <v>50</v>
      </c>
      <c r="O19" s="306" t="s">
        <v>1388</v>
      </c>
      <c r="P19" s="306" t="s">
        <v>1366</v>
      </c>
      <c r="Q19" s="306">
        <v>26693575</v>
      </c>
      <c r="R19" s="306">
        <v>26693575</v>
      </c>
    </row>
    <row r="20" spans="1:18" s="146" customFormat="1" ht="15" x14ac:dyDescent="0.35">
      <c r="A20" s="293" t="s">
        <v>640</v>
      </c>
      <c r="B20" s="2" t="s">
        <v>641</v>
      </c>
      <c r="C20" s="2" t="s">
        <v>626</v>
      </c>
      <c r="D20" s="2" t="s">
        <v>638</v>
      </c>
      <c r="E20" s="306" t="s">
        <v>50</v>
      </c>
      <c r="F20" s="306" t="s">
        <v>6</v>
      </c>
      <c r="G20" s="306" t="s">
        <v>44</v>
      </c>
      <c r="H20" s="306" t="s">
        <v>11</v>
      </c>
      <c r="I20" s="306" t="s">
        <v>6</v>
      </c>
      <c r="J20" s="306" t="s">
        <v>439</v>
      </c>
      <c r="K20" s="293" t="s">
        <v>1351</v>
      </c>
      <c r="L20" s="293" t="s">
        <v>50</v>
      </c>
      <c r="M20" s="293" t="s">
        <v>50</v>
      </c>
      <c r="N20" s="293" t="s">
        <v>50</v>
      </c>
      <c r="O20" s="306" t="s">
        <v>1388</v>
      </c>
      <c r="P20" s="306" t="s">
        <v>1366</v>
      </c>
      <c r="Q20" s="306">
        <v>26693575</v>
      </c>
      <c r="R20" s="306">
        <v>26693575</v>
      </c>
    </row>
    <row r="21" spans="1:18" s="146" customFormat="1" ht="15" x14ac:dyDescent="0.35">
      <c r="A21" s="293" t="s">
        <v>1321</v>
      </c>
      <c r="B21" s="2" t="s">
        <v>586</v>
      </c>
      <c r="C21" s="2" t="s">
        <v>614</v>
      </c>
      <c r="D21" s="2" t="s">
        <v>603</v>
      </c>
      <c r="E21" s="306" t="s">
        <v>659</v>
      </c>
      <c r="F21" s="306" t="s">
        <v>6</v>
      </c>
      <c r="G21" s="306" t="s">
        <v>35</v>
      </c>
      <c r="H21" s="306" t="s">
        <v>6</v>
      </c>
      <c r="I21" s="306" t="s">
        <v>7</v>
      </c>
      <c r="J21" s="306" t="s">
        <v>80</v>
      </c>
      <c r="K21" s="293" t="s">
        <v>1337</v>
      </c>
      <c r="L21" s="293" t="s">
        <v>1337</v>
      </c>
      <c r="M21" s="293" t="s">
        <v>1352</v>
      </c>
      <c r="N21" s="293" t="s">
        <v>1353</v>
      </c>
      <c r="O21" s="306" t="s">
        <v>1388</v>
      </c>
      <c r="P21" s="306" t="s">
        <v>671</v>
      </c>
      <c r="Q21" s="306">
        <v>22561471</v>
      </c>
      <c r="R21" s="306">
        <v>0</v>
      </c>
    </row>
    <row r="22" spans="1:18" s="146" customFormat="1" ht="15" x14ac:dyDescent="0.35">
      <c r="A22" s="293" t="s">
        <v>636</v>
      </c>
      <c r="B22" s="2" t="s">
        <v>594</v>
      </c>
      <c r="C22" s="2" t="s">
        <v>624</v>
      </c>
      <c r="D22" s="2" t="s">
        <v>603</v>
      </c>
      <c r="E22" s="306" t="s">
        <v>48</v>
      </c>
      <c r="F22" s="306" t="s">
        <v>9</v>
      </c>
      <c r="G22" s="306" t="s">
        <v>44</v>
      </c>
      <c r="H22" s="306" t="s">
        <v>6</v>
      </c>
      <c r="I22" s="306" t="s">
        <v>6</v>
      </c>
      <c r="J22" s="306" t="s">
        <v>410</v>
      </c>
      <c r="K22" s="293" t="s">
        <v>1351</v>
      </c>
      <c r="L22" s="293" t="s">
        <v>48</v>
      </c>
      <c r="M22" s="293" t="s">
        <v>48</v>
      </c>
      <c r="N22" s="293" t="s">
        <v>665</v>
      </c>
      <c r="O22" s="306" t="s">
        <v>1388</v>
      </c>
      <c r="P22" s="306" t="s">
        <v>1009</v>
      </c>
      <c r="Q22" s="306">
        <v>26660178</v>
      </c>
      <c r="R22" s="306">
        <v>26600178</v>
      </c>
    </row>
    <row r="23" spans="1:18" s="146" customFormat="1" ht="15" x14ac:dyDescent="0.35">
      <c r="A23" s="293" t="s">
        <v>1004</v>
      </c>
      <c r="B23" s="2" t="s">
        <v>581</v>
      </c>
      <c r="C23" s="2" t="s">
        <v>624</v>
      </c>
      <c r="D23" s="2" t="s">
        <v>636</v>
      </c>
      <c r="E23" s="306" t="s">
        <v>48</v>
      </c>
      <c r="F23" s="306" t="s">
        <v>9</v>
      </c>
      <c r="G23" s="306" t="s">
        <v>44</v>
      </c>
      <c r="H23" s="306" t="s">
        <v>6</v>
      </c>
      <c r="I23" s="306" t="s">
        <v>6</v>
      </c>
      <c r="J23" s="306" t="s">
        <v>410</v>
      </c>
      <c r="K23" s="293" t="s">
        <v>1351</v>
      </c>
      <c r="L23" s="293" t="s">
        <v>48</v>
      </c>
      <c r="M23" s="293" t="s">
        <v>48</v>
      </c>
      <c r="N23" s="293" t="s">
        <v>666</v>
      </c>
      <c r="O23" s="306" t="s">
        <v>1388</v>
      </c>
      <c r="P23" s="306" t="s">
        <v>1009</v>
      </c>
      <c r="Q23" s="306">
        <v>26660178</v>
      </c>
      <c r="R23" s="306">
        <v>26660178</v>
      </c>
    </row>
    <row r="24" spans="1:18" s="146" customFormat="1" ht="15" x14ac:dyDescent="0.35">
      <c r="A24" s="293" t="s">
        <v>637</v>
      </c>
      <c r="B24" s="2" t="s">
        <v>584</v>
      </c>
      <c r="C24" s="2" t="s">
        <v>624</v>
      </c>
      <c r="D24" s="2" t="s">
        <v>636</v>
      </c>
      <c r="E24" s="306" t="s">
        <v>48</v>
      </c>
      <c r="F24" s="306" t="s">
        <v>9</v>
      </c>
      <c r="G24" s="306" t="s">
        <v>44</v>
      </c>
      <c r="H24" s="306" t="s">
        <v>9</v>
      </c>
      <c r="I24" s="306" t="s">
        <v>8</v>
      </c>
      <c r="J24" s="306" t="s">
        <v>433</v>
      </c>
      <c r="K24" s="293" t="s">
        <v>1351</v>
      </c>
      <c r="L24" s="293" t="s">
        <v>1354</v>
      </c>
      <c r="M24" s="293" t="s">
        <v>1355</v>
      </c>
      <c r="N24" s="293" t="s">
        <v>667</v>
      </c>
      <c r="O24" s="306" t="s">
        <v>1388</v>
      </c>
      <c r="P24" s="306" t="s">
        <v>1009</v>
      </c>
      <c r="Q24" s="306">
        <v>26660178</v>
      </c>
      <c r="R24" s="306">
        <v>26660178</v>
      </c>
    </row>
    <row r="25" spans="1:18" s="146" customFormat="1" ht="15.75" customHeight="1" x14ac:dyDescent="0.35">
      <c r="A25" s="293" t="s">
        <v>1324</v>
      </c>
      <c r="B25" s="2" t="s">
        <v>587</v>
      </c>
      <c r="C25" s="2" t="s">
        <v>618</v>
      </c>
      <c r="D25" s="2" t="s">
        <v>603</v>
      </c>
      <c r="E25" s="306" t="s">
        <v>38</v>
      </c>
      <c r="F25" s="306" t="s">
        <v>6</v>
      </c>
      <c r="G25" s="306" t="s">
        <v>36</v>
      </c>
      <c r="H25" s="306" t="s">
        <v>6</v>
      </c>
      <c r="I25" s="306" t="s">
        <v>6</v>
      </c>
      <c r="J25" s="306" t="s">
        <v>200</v>
      </c>
      <c r="K25" s="293" t="s">
        <v>38</v>
      </c>
      <c r="L25" s="293" t="s">
        <v>38</v>
      </c>
      <c r="M25" s="293" t="s">
        <v>38</v>
      </c>
      <c r="N25" s="293" t="s">
        <v>1356</v>
      </c>
      <c r="O25" s="306" t="s">
        <v>1388</v>
      </c>
      <c r="P25" s="306" t="s">
        <v>1367</v>
      </c>
      <c r="Q25" s="306">
        <v>24300140</v>
      </c>
      <c r="R25" s="306">
        <v>24436506</v>
      </c>
    </row>
    <row r="26" spans="1:18" s="146" customFormat="1" ht="15" x14ac:dyDescent="0.35">
      <c r="A26" s="293" t="s">
        <v>1325</v>
      </c>
      <c r="B26" s="2" t="s">
        <v>580</v>
      </c>
      <c r="C26" s="2" t="s">
        <v>618</v>
      </c>
      <c r="D26" s="293" t="s">
        <v>1324</v>
      </c>
      <c r="E26" s="306" t="s">
        <v>38</v>
      </c>
      <c r="F26" s="306" t="s">
        <v>6</v>
      </c>
      <c r="G26" s="306" t="s">
        <v>36</v>
      </c>
      <c r="H26" s="306" t="s">
        <v>6</v>
      </c>
      <c r="I26" s="306" t="s">
        <v>6</v>
      </c>
      <c r="J26" s="306" t="s">
        <v>200</v>
      </c>
      <c r="K26" s="293" t="s">
        <v>38</v>
      </c>
      <c r="L26" s="293" t="s">
        <v>38</v>
      </c>
      <c r="M26" s="293" t="s">
        <v>38</v>
      </c>
      <c r="N26" s="293" t="s">
        <v>1007</v>
      </c>
      <c r="O26" s="306" t="s">
        <v>1388</v>
      </c>
      <c r="P26" s="306" t="s">
        <v>1367</v>
      </c>
      <c r="Q26" s="306">
        <v>24300140</v>
      </c>
      <c r="R26" s="306">
        <v>24436506</v>
      </c>
    </row>
    <row r="27" spans="1:18" s="146" customFormat="1" ht="15" x14ac:dyDescent="0.35">
      <c r="A27" s="293" t="s">
        <v>1323</v>
      </c>
      <c r="B27" s="2" t="s">
        <v>600</v>
      </c>
      <c r="C27" s="2" t="s">
        <v>617</v>
      </c>
      <c r="D27" s="2" t="s">
        <v>603</v>
      </c>
      <c r="E27" s="306" t="s">
        <v>38</v>
      </c>
      <c r="F27" s="306" t="s">
        <v>12</v>
      </c>
      <c r="G27" s="306" t="s">
        <v>36</v>
      </c>
      <c r="H27" s="306" t="s">
        <v>13</v>
      </c>
      <c r="I27" s="306" t="s">
        <v>6</v>
      </c>
      <c r="J27" s="306" t="s">
        <v>261</v>
      </c>
      <c r="K27" s="293" t="s">
        <v>38</v>
      </c>
      <c r="L27" s="293" t="s">
        <v>1357</v>
      </c>
      <c r="M27" s="293" t="s">
        <v>47</v>
      </c>
      <c r="N27" s="293" t="s">
        <v>47</v>
      </c>
      <c r="O27" s="306" t="s">
        <v>1388</v>
      </c>
      <c r="P27" s="306" t="s">
        <v>1393</v>
      </c>
      <c r="Q27" s="306">
        <v>24486633</v>
      </c>
      <c r="R27" s="306">
        <v>24486633</v>
      </c>
    </row>
    <row r="28" spans="1:18" s="146" customFormat="1" ht="15" x14ac:dyDescent="0.35">
      <c r="A28" s="293" t="s">
        <v>643</v>
      </c>
      <c r="B28" s="2" t="s">
        <v>595</v>
      </c>
      <c r="C28" s="2" t="s">
        <v>627</v>
      </c>
      <c r="D28" s="2" t="s">
        <v>603</v>
      </c>
      <c r="E28" s="306" t="s">
        <v>40</v>
      </c>
      <c r="F28" s="306" t="s">
        <v>6</v>
      </c>
      <c r="G28" s="306" t="s">
        <v>39</v>
      </c>
      <c r="H28" s="306" t="s">
        <v>6</v>
      </c>
      <c r="I28" s="306" t="s">
        <v>13</v>
      </c>
      <c r="J28" s="306" t="s">
        <v>476</v>
      </c>
      <c r="K28" s="293" t="s">
        <v>40</v>
      </c>
      <c r="L28" s="293" t="s">
        <v>40</v>
      </c>
      <c r="M28" s="293" t="s">
        <v>1008</v>
      </c>
      <c r="N28" s="293" t="s">
        <v>668</v>
      </c>
      <c r="O28" s="306" t="s">
        <v>1388</v>
      </c>
      <c r="P28" s="306" t="s">
        <v>1056</v>
      </c>
      <c r="Q28" s="306">
        <v>26642421</v>
      </c>
      <c r="R28" s="306">
        <v>26636360</v>
      </c>
    </row>
    <row r="29" spans="1:18" s="146" customFormat="1" ht="15" x14ac:dyDescent="0.35">
      <c r="A29" s="293" t="s">
        <v>646</v>
      </c>
      <c r="B29" s="2" t="s">
        <v>647</v>
      </c>
      <c r="C29" s="2" t="s">
        <v>627</v>
      </c>
      <c r="D29" s="2" t="s">
        <v>643</v>
      </c>
      <c r="E29" s="306" t="s">
        <v>40</v>
      </c>
      <c r="F29" s="306" t="s">
        <v>6</v>
      </c>
      <c r="G29" s="306" t="s">
        <v>39</v>
      </c>
      <c r="H29" s="306" t="s">
        <v>6</v>
      </c>
      <c r="I29" s="306" t="s">
        <v>41</v>
      </c>
      <c r="J29" s="306" t="s">
        <v>481</v>
      </c>
      <c r="K29" s="293" t="s">
        <v>40</v>
      </c>
      <c r="L29" s="293" t="s">
        <v>40</v>
      </c>
      <c r="M29" s="293" t="s">
        <v>1358</v>
      </c>
      <c r="N29" s="293" t="s">
        <v>669</v>
      </c>
      <c r="O29" s="306" t="s">
        <v>1388</v>
      </c>
      <c r="P29" s="306" t="s">
        <v>1056</v>
      </c>
      <c r="Q29" s="306">
        <v>26642421</v>
      </c>
      <c r="R29" s="306">
        <v>0</v>
      </c>
    </row>
    <row r="30" spans="1:18" s="146" customFormat="1" ht="15" x14ac:dyDescent="0.35">
      <c r="A30" s="293" t="s">
        <v>644</v>
      </c>
      <c r="B30" s="2" t="s">
        <v>645</v>
      </c>
      <c r="C30" s="2" t="s">
        <v>627</v>
      </c>
      <c r="D30" s="2" t="s">
        <v>643</v>
      </c>
      <c r="E30" s="306" t="s">
        <v>40</v>
      </c>
      <c r="F30" s="306" t="s">
        <v>6</v>
      </c>
      <c r="G30" s="306" t="s">
        <v>39</v>
      </c>
      <c r="H30" s="306" t="s">
        <v>6</v>
      </c>
      <c r="I30" s="306" t="s">
        <v>13</v>
      </c>
      <c r="J30" s="306" t="s">
        <v>476</v>
      </c>
      <c r="K30" s="293" t="s">
        <v>40</v>
      </c>
      <c r="L30" s="293" t="s">
        <v>40</v>
      </c>
      <c r="M30" s="293" t="s">
        <v>1008</v>
      </c>
      <c r="N30" s="293" t="s">
        <v>1008</v>
      </c>
      <c r="O30" s="306" t="s">
        <v>1388</v>
      </c>
      <c r="P30" s="306" t="s">
        <v>1056</v>
      </c>
      <c r="Q30" s="306">
        <v>26642421</v>
      </c>
      <c r="R30" s="306">
        <v>0</v>
      </c>
    </row>
    <row r="31" spans="1:18" s="146" customFormat="1" ht="15" x14ac:dyDescent="0.35">
      <c r="A31" s="293" t="s">
        <v>1328</v>
      </c>
      <c r="B31" s="2" t="s">
        <v>625</v>
      </c>
      <c r="C31" s="2" t="s">
        <v>620</v>
      </c>
      <c r="D31" s="2" t="s">
        <v>603</v>
      </c>
      <c r="E31" s="306" t="s">
        <v>43</v>
      </c>
      <c r="F31" s="306" t="s">
        <v>8</v>
      </c>
      <c r="G31" s="306" t="s">
        <v>42</v>
      </c>
      <c r="H31" s="306" t="s">
        <v>9</v>
      </c>
      <c r="I31" s="306" t="s">
        <v>6</v>
      </c>
      <c r="J31" s="306" t="s">
        <v>382</v>
      </c>
      <c r="K31" s="293" t="s">
        <v>43</v>
      </c>
      <c r="L31" s="293" t="s">
        <v>1359</v>
      </c>
      <c r="M31" s="293" t="s">
        <v>1359</v>
      </c>
      <c r="N31" s="293" t="s">
        <v>1359</v>
      </c>
      <c r="O31" s="306" t="s">
        <v>1388</v>
      </c>
      <c r="P31" s="306" t="s">
        <v>769</v>
      </c>
      <c r="Q31" s="306">
        <v>22692300</v>
      </c>
      <c r="R31" s="306">
        <v>0</v>
      </c>
    </row>
    <row r="32" spans="1:18" s="146" customFormat="1" ht="15" x14ac:dyDescent="0.35">
      <c r="A32" s="293" t="s">
        <v>1329</v>
      </c>
      <c r="B32" s="2" t="s">
        <v>628</v>
      </c>
      <c r="C32" s="2" t="s">
        <v>620</v>
      </c>
      <c r="D32" s="293" t="s">
        <v>1328</v>
      </c>
      <c r="E32" s="306" t="s">
        <v>43</v>
      </c>
      <c r="F32" s="306" t="s">
        <v>8</v>
      </c>
      <c r="G32" s="306" t="s">
        <v>42</v>
      </c>
      <c r="H32" s="306" t="s">
        <v>12</v>
      </c>
      <c r="I32" s="306" t="s">
        <v>6</v>
      </c>
      <c r="J32" s="306" t="s">
        <v>397</v>
      </c>
      <c r="K32" s="293" t="s">
        <v>43</v>
      </c>
      <c r="L32" s="293" t="s">
        <v>1360</v>
      </c>
      <c r="M32" s="293" t="s">
        <v>1361</v>
      </c>
      <c r="N32" s="293" t="s">
        <v>49</v>
      </c>
      <c r="O32" s="306" t="s">
        <v>1388</v>
      </c>
      <c r="P32" s="306" t="s">
        <v>769</v>
      </c>
      <c r="Q32" s="306">
        <v>22692300</v>
      </c>
      <c r="R32" s="306">
        <v>0</v>
      </c>
    </row>
    <row r="33" spans="1:18" s="146" customFormat="1" ht="15" x14ac:dyDescent="0.35">
      <c r="A33" s="293" t="s">
        <v>1330</v>
      </c>
      <c r="B33" s="2" t="s">
        <v>631</v>
      </c>
      <c r="C33" s="2" t="s">
        <v>620</v>
      </c>
      <c r="D33" s="293" t="s">
        <v>1328</v>
      </c>
      <c r="E33" s="306" t="s">
        <v>43</v>
      </c>
      <c r="F33" s="306" t="s">
        <v>8</v>
      </c>
      <c r="G33" s="306" t="s">
        <v>42</v>
      </c>
      <c r="H33" s="306" t="s">
        <v>13</v>
      </c>
      <c r="I33" s="306" t="s">
        <v>6</v>
      </c>
      <c r="J33" s="306" t="s">
        <v>400</v>
      </c>
      <c r="K33" s="293" t="s">
        <v>43</v>
      </c>
      <c r="L33" s="293" t="s">
        <v>51</v>
      </c>
      <c r="M33" s="293" t="s">
        <v>1362</v>
      </c>
      <c r="N33" s="293" t="s">
        <v>51</v>
      </c>
      <c r="O33" s="306" t="s">
        <v>1388</v>
      </c>
      <c r="P33" s="306" t="s">
        <v>769</v>
      </c>
      <c r="Q33" s="306">
        <v>22692300</v>
      </c>
      <c r="R33" s="306">
        <v>0</v>
      </c>
    </row>
    <row r="34" spans="1:18" s="146" customFormat="1" ht="15" x14ac:dyDescent="0.35">
      <c r="A34" s="293" t="s">
        <v>1331</v>
      </c>
      <c r="B34" s="2" t="s">
        <v>630</v>
      </c>
      <c r="C34" s="2" t="s">
        <v>620</v>
      </c>
      <c r="D34" s="293" t="s">
        <v>1328</v>
      </c>
      <c r="E34" s="306" t="s">
        <v>43</v>
      </c>
      <c r="F34" s="306" t="s">
        <v>8</v>
      </c>
      <c r="G34" s="306" t="s">
        <v>42</v>
      </c>
      <c r="H34" s="306" t="s">
        <v>9</v>
      </c>
      <c r="I34" s="306" t="s">
        <v>6</v>
      </c>
      <c r="J34" s="306" t="s">
        <v>382</v>
      </c>
      <c r="K34" s="293" t="s">
        <v>43</v>
      </c>
      <c r="L34" s="293" t="s">
        <v>1359</v>
      </c>
      <c r="M34" s="293" t="s">
        <v>1359</v>
      </c>
      <c r="N34" s="293" t="s">
        <v>1359</v>
      </c>
      <c r="O34" s="306" t="s">
        <v>1388</v>
      </c>
      <c r="P34" s="306" t="s">
        <v>769</v>
      </c>
      <c r="Q34" s="306">
        <v>22692300</v>
      </c>
      <c r="R34" s="306">
        <v>0</v>
      </c>
    </row>
    <row r="35" spans="1:18" s="146" customFormat="1" ht="15" x14ac:dyDescent="0.35">
      <c r="A35" s="293" t="s">
        <v>632</v>
      </c>
      <c r="B35" s="2" t="s">
        <v>589</v>
      </c>
      <c r="C35" s="2" t="s">
        <v>622</v>
      </c>
      <c r="D35" s="2" t="s">
        <v>603</v>
      </c>
      <c r="E35" s="306" t="s">
        <v>43</v>
      </c>
      <c r="F35" s="306" t="s">
        <v>10</v>
      </c>
      <c r="G35" s="306" t="s">
        <v>42</v>
      </c>
      <c r="H35" s="306" t="s">
        <v>8</v>
      </c>
      <c r="I35" s="306" t="s">
        <v>7</v>
      </c>
      <c r="J35" s="306" t="s">
        <v>375</v>
      </c>
      <c r="K35" s="293" t="s">
        <v>43</v>
      </c>
      <c r="L35" s="293" t="s">
        <v>1363</v>
      </c>
      <c r="M35" s="293" t="s">
        <v>1364</v>
      </c>
      <c r="N35" s="293" t="s">
        <v>662</v>
      </c>
      <c r="O35" s="306" t="s">
        <v>1388</v>
      </c>
      <c r="P35" s="306" t="s">
        <v>1394</v>
      </c>
      <c r="Q35" s="306">
        <v>22442343</v>
      </c>
      <c r="R35" s="306">
        <v>22442343</v>
      </c>
    </row>
    <row r="36" spans="1:18" s="146" customFormat="1" ht="15" x14ac:dyDescent="0.35">
      <c r="A36" s="293" t="s">
        <v>1332</v>
      </c>
      <c r="B36" s="2" t="s">
        <v>633</v>
      </c>
      <c r="C36" s="2" t="s">
        <v>622</v>
      </c>
      <c r="D36" s="2" t="s">
        <v>632</v>
      </c>
      <c r="E36" s="306" t="s">
        <v>43</v>
      </c>
      <c r="F36" s="306" t="s">
        <v>10</v>
      </c>
      <c r="G36" s="306" t="s">
        <v>42</v>
      </c>
      <c r="H36" s="306" t="s">
        <v>8</v>
      </c>
      <c r="I36" s="306" t="s">
        <v>13</v>
      </c>
      <c r="J36" s="306" t="s">
        <v>381</v>
      </c>
      <c r="K36" s="293" t="s">
        <v>43</v>
      </c>
      <c r="L36" s="293" t="s">
        <v>1363</v>
      </c>
      <c r="M36" s="293" t="s">
        <v>1365</v>
      </c>
      <c r="N36" s="293" t="s">
        <v>746</v>
      </c>
      <c r="O36" s="306" t="s">
        <v>1388</v>
      </c>
      <c r="P36" s="306" t="s">
        <v>1395</v>
      </c>
      <c r="Q36" s="306">
        <v>22442343</v>
      </c>
      <c r="R36" s="306">
        <v>22446402</v>
      </c>
    </row>
    <row r="37" spans="1:18" s="146" customFormat="1" x14ac:dyDescent="0.3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</row>
  </sheetData>
  <sheetProtection algorithmName="SHA-512" hashValue="dPq9bOL4QHIYHk7X/xSrhB/k8FKZgbAn+UlaP+B9Ec24X93iT/jYT7+Su1cXJjqw0xS005IYs5LndUESvQrjTQ==" saltValue="znn/vslMzBhj69v39oKAKg==" spinCount="100000" sheet="1" objects="1" scenarios="1"/>
  <autoFilter ref="A2:R36" xr:uid="{00000000-0009-0000-0000-000002000000}"/>
  <sortState xmlns:xlrd2="http://schemas.microsoft.com/office/spreadsheetml/2017/richdata2" ref="A3:R36">
    <sortCondition ref="A3:A3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/>
  <dimension ref="B1:K40"/>
  <sheetViews>
    <sheetView zoomScale="80" zoomScaleNormal="80" workbookViewId="0">
      <selection activeCell="I11" sqref="I11"/>
    </sheetView>
  </sheetViews>
  <sheetFormatPr baseColWidth="10" defaultColWidth="11.44140625" defaultRowHeight="14.4" x14ac:dyDescent="0.3"/>
  <cols>
    <col min="1" max="1" width="11.44140625" style="1"/>
    <col min="2" max="2" width="11.33203125" style="2" bestFit="1" customWidth="1"/>
    <col min="3" max="3" width="11.5546875" style="2" bestFit="1" customWidth="1"/>
    <col min="4" max="4" width="18.44140625" style="2" customWidth="1"/>
    <col min="5" max="7" width="11.44140625" style="1"/>
    <col min="8" max="8" width="6.33203125" style="1" bestFit="1" customWidth="1"/>
    <col min="9" max="9" width="55.5546875" style="1" bestFit="1" customWidth="1"/>
    <col min="10" max="16384" width="11.44140625" style="1"/>
  </cols>
  <sheetData>
    <row r="1" spans="2:10" x14ac:dyDescent="0.3">
      <c r="B1" s="5">
        <v>1</v>
      </c>
      <c r="C1" s="5">
        <v>2</v>
      </c>
      <c r="D1" s="5">
        <v>3</v>
      </c>
    </row>
    <row r="2" spans="2:10" s="4" customFormat="1" x14ac:dyDescent="0.3">
      <c r="B2" s="3" t="s">
        <v>19</v>
      </c>
      <c r="C2" s="3" t="s">
        <v>20</v>
      </c>
      <c r="D2" s="3" t="s">
        <v>604</v>
      </c>
    </row>
    <row r="3" spans="2:10" s="146" customFormat="1" x14ac:dyDescent="0.3">
      <c r="B3" s="2" t="s">
        <v>586</v>
      </c>
      <c r="C3" s="2" t="s">
        <v>614</v>
      </c>
      <c r="D3" s="203" t="s">
        <v>603</v>
      </c>
    </row>
    <row r="4" spans="2:10" s="146" customFormat="1" x14ac:dyDescent="0.3">
      <c r="B4" s="2" t="s">
        <v>587</v>
      </c>
      <c r="C4" s="2" t="s">
        <v>618</v>
      </c>
      <c r="D4" s="203" t="s">
        <v>603</v>
      </c>
    </row>
    <row r="5" spans="2:10" s="146" customFormat="1" ht="15" x14ac:dyDescent="0.35">
      <c r="B5" s="2" t="s">
        <v>588</v>
      </c>
      <c r="C5" s="2" t="s">
        <v>619</v>
      </c>
      <c r="D5" s="203" t="s">
        <v>603</v>
      </c>
      <c r="G5" t="s">
        <v>1014</v>
      </c>
      <c r="H5" s="146" t="s">
        <v>614</v>
      </c>
      <c r="I5" s="293" t="s">
        <v>1321</v>
      </c>
      <c r="J5" s="146" t="s">
        <v>586</v>
      </c>
    </row>
    <row r="6" spans="2:10" s="146" customFormat="1" x14ac:dyDescent="0.3">
      <c r="B6" s="2" t="s">
        <v>625</v>
      </c>
      <c r="C6" s="2" t="s">
        <v>620</v>
      </c>
      <c r="D6" s="203" t="s">
        <v>603</v>
      </c>
      <c r="G6" t="s">
        <v>1015</v>
      </c>
      <c r="H6" s="146" t="s">
        <v>615</v>
      </c>
      <c r="I6" s="146" t="s">
        <v>616</v>
      </c>
      <c r="J6" s="146" t="s">
        <v>599</v>
      </c>
    </row>
    <row r="7" spans="2:10" s="146" customFormat="1" ht="15" x14ac:dyDescent="0.35">
      <c r="B7" s="2" t="s">
        <v>590</v>
      </c>
      <c r="C7" s="2" t="s">
        <v>623</v>
      </c>
      <c r="D7" s="203" t="s">
        <v>603</v>
      </c>
      <c r="G7" t="s">
        <v>1011</v>
      </c>
      <c r="H7" s="146" t="s">
        <v>617</v>
      </c>
      <c r="I7" s="293" t="s">
        <v>1323</v>
      </c>
      <c r="J7" s="146" t="s">
        <v>600</v>
      </c>
    </row>
    <row r="8" spans="2:10" s="146" customFormat="1" ht="15" x14ac:dyDescent="0.35">
      <c r="B8" s="2" t="s">
        <v>589</v>
      </c>
      <c r="C8" s="2" t="s">
        <v>622</v>
      </c>
      <c r="D8" s="203" t="s">
        <v>603</v>
      </c>
      <c r="G8" t="s">
        <v>1016</v>
      </c>
      <c r="H8" s="146" t="s">
        <v>618</v>
      </c>
      <c r="I8" s="293" t="s">
        <v>1324</v>
      </c>
      <c r="J8" s="146" t="s">
        <v>587</v>
      </c>
    </row>
    <row r="9" spans="2:10" s="146" customFormat="1" ht="15" x14ac:dyDescent="0.35">
      <c r="B9" s="2" t="s">
        <v>594</v>
      </c>
      <c r="C9" s="2" t="s">
        <v>624</v>
      </c>
      <c r="D9" s="203" t="s">
        <v>603</v>
      </c>
      <c r="G9" t="s">
        <v>1010</v>
      </c>
      <c r="H9" s="146" t="s">
        <v>619</v>
      </c>
      <c r="I9" s="293" t="s">
        <v>1326</v>
      </c>
      <c r="J9" s="146" t="s">
        <v>588</v>
      </c>
    </row>
    <row r="10" spans="2:10" s="146" customFormat="1" ht="15" x14ac:dyDescent="0.35">
      <c r="B10" s="2" t="s">
        <v>639</v>
      </c>
      <c r="C10" s="2" t="s">
        <v>626</v>
      </c>
      <c r="D10" s="203" t="s">
        <v>603</v>
      </c>
      <c r="G10" t="s">
        <v>1017</v>
      </c>
      <c r="H10" s="146" t="s">
        <v>620</v>
      </c>
      <c r="I10" s="293" t="s">
        <v>1328</v>
      </c>
      <c r="J10" s="146" t="s">
        <v>625</v>
      </c>
    </row>
    <row r="11" spans="2:10" s="146" customFormat="1" x14ac:dyDescent="0.3">
      <c r="B11" s="2" t="s">
        <v>595</v>
      </c>
      <c r="C11" s="2" t="s">
        <v>627</v>
      </c>
      <c r="D11" s="203" t="s">
        <v>603</v>
      </c>
      <c r="G11" t="s">
        <v>1012</v>
      </c>
      <c r="H11" s="146" t="s">
        <v>622</v>
      </c>
      <c r="I11" s="146" t="s">
        <v>632</v>
      </c>
      <c r="J11" s="146" t="s">
        <v>589</v>
      </c>
    </row>
    <row r="12" spans="2:10" s="146" customFormat="1" x14ac:dyDescent="0.3">
      <c r="B12" s="2" t="s">
        <v>598</v>
      </c>
      <c r="C12" s="2" t="s">
        <v>629</v>
      </c>
      <c r="D12" s="203" t="s">
        <v>603</v>
      </c>
      <c r="G12" t="s">
        <v>1018</v>
      </c>
      <c r="H12" s="146" t="s">
        <v>623</v>
      </c>
      <c r="I12" s="146" t="s">
        <v>634</v>
      </c>
      <c r="J12" s="146" t="s">
        <v>590</v>
      </c>
    </row>
    <row r="13" spans="2:10" s="146" customFormat="1" x14ac:dyDescent="0.3">
      <c r="B13" s="2" t="s">
        <v>599</v>
      </c>
      <c r="C13" s="2" t="s">
        <v>615</v>
      </c>
      <c r="D13" s="203" t="s">
        <v>603</v>
      </c>
      <c r="G13" t="s">
        <v>1019</v>
      </c>
      <c r="H13" s="146" t="s">
        <v>624</v>
      </c>
      <c r="I13" s="146" t="s">
        <v>636</v>
      </c>
      <c r="J13" s="146" t="s">
        <v>594</v>
      </c>
    </row>
    <row r="14" spans="2:10" s="146" customFormat="1" x14ac:dyDescent="0.3">
      <c r="B14" s="2" t="s">
        <v>600</v>
      </c>
      <c r="C14" s="2" t="s">
        <v>617</v>
      </c>
      <c r="D14" s="203" t="s">
        <v>603</v>
      </c>
      <c r="G14" t="s">
        <v>1020</v>
      </c>
      <c r="H14" s="146" t="s">
        <v>626</v>
      </c>
      <c r="I14" s="146" t="s">
        <v>638</v>
      </c>
      <c r="J14" s="146" t="s">
        <v>639</v>
      </c>
    </row>
    <row r="15" spans="2:10" s="146" customFormat="1" x14ac:dyDescent="0.3">
      <c r="B15" s="2" t="s">
        <v>650</v>
      </c>
      <c r="C15" s="2" t="s">
        <v>629</v>
      </c>
      <c r="D15" s="203"/>
      <c r="G15" t="s">
        <v>1021</v>
      </c>
      <c r="H15" s="146" t="s">
        <v>627</v>
      </c>
      <c r="I15" s="146" t="s">
        <v>643</v>
      </c>
      <c r="J15" s="146" t="s">
        <v>595</v>
      </c>
    </row>
    <row r="16" spans="2:10" s="146" customFormat="1" x14ac:dyDescent="0.3">
      <c r="B16" s="2" t="s">
        <v>574</v>
      </c>
      <c r="C16" s="2" t="s">
        <v>615</v>
      </c>
      <c r="D16" s="203"/>
      <c r="G16" t="s">
        <v>1022</v>
      </c>
      <c r="H16" s="146" t="s">
        <v>629</v>
      </c>
      <c r="I16" s="146" t="s">
        <v>648</v>
      </c>
      <c r="J16" s="146" t="s">
        <v>598</v>
      </c>
    </row>
    <row r="17" spans="2:10" s="146" customFormat="1" x14ac:dyDescent="0.3">
      <c r="B17" s="2" t="s">
        <v>575</v>
      </c>
      <c r="C17" s="2" t="s">
        <v>615</v>
      </c>
      <c r="D17" s="203"/>
    </row>
    <row r="18" spans="2:10" s="146" customFormat="1" x14ac:dyDescent="0.3">
      <c r="B18" s="2" t="s">
        <v>578</v>
      </c>
      <c r="C18" s="2" t="s">
        <v>615</v>
      </c>
      <c r="D18" s="203"/>
    </row>
    <row r="19" spans="2:10" s="146" customFormat="1" x14ac:dyDescent="0.3">
      <c r="B19" s="2" t="s">
        <v>596</v>
      </c>
      <c r="C19" s="2" t="s">
        <v>622</v>
      </c>
      <c r="D19" s="2"/>
    </row>
    <row r="20" spans="2:10" s="146" customFormat="1" x14ac:dyDescent="0.3">
      <c r="B20" s="2" t="s">
        <v>597</v>
      </c>
      <c r="C20" s="2" t="s">
        <v>622</v>
      </c>
      <c r="D20" s="2"/>
    </row>
    <row r="21" spans="2:10" s="146" customFormat="1" x14ac:dyDescent="0.3">
      <c r="B21" s="2" t="s">
        <v>592</v>
      </c>
      <c r="C21" s="2" t="s">
        <v>623</v>
      </c>
      <c r="D21" s="203"/>
    </row>
    <row r="22" spans="2:10" s="146" customFormat="1" x14ac:dyDescent="0.3">
      <c r="B22" s="2" t="s">
        <v>591</v>
      </c>
      <c r="C22" s="2" t="s">
        <v>623</v>
      </c>
      <c r="D22" s="203"/>
    </row>
    <row r="23" spans="2:10" s="146" customFormat="1" x14ac:dyDescent="0.3">
      <c r="B23" s="2" t="s">
        <v>593</v>
      </c>
      <c r="C23" s="2" t="s">
        <v>623</v>
      </c>
      <c r="D23" s="203"/>
    </row>
    <row r="24" spans="2:10" s="146" customFormat="1" x14ac:dyDescent="0.3">
      <c r="B24" s="2" t="s">
        <v>601</v>
      </c>
      <c r="C24" s="2" t="s">
        <v>623</v>
      </c>
      <c r="D24" s="203"/>
    </row>
    <row r="25" spans="2:10" s="146" customFormat="1" ht="15.75" customHeight="1" x14ac:dyDescent="0.3">
      <c r="B25" s="2" t="s">
        <v>641</v>
      </c>
      <c r="C25" s="2" t="s">
        <v>626</v>
      </c>
      <c r="D25" s="203"/>
      <c r="H25" s="1"/>
      <c r="I25" s="1"/>
      <c r="J25" s="1"/>
    </row>
    <row r="26" spans="2:10" s="146" customFormat="1" x14ac:dyDescent="0.3">
      <c r="B26" s="2" t="s">
        <v>585</v>
      </c>
      <c r="C26" s="2" t="s">
        <v>623</v>
      </c>
      <c r="D26" s="203"/>
      <c r="H26" s="1"/>
      <c r="I26" s="1"/>
      <c r="J26" s="1"/>
    </row>
    <row r="27" spans="2:10" s="146" customFormat="1" x14ac:dyDescent="0.3">
      <c r="B27" s="2" t="s">
        <v>645</v>
      </c>
      <c r="C27" s="2" t="s">
        <v>627</v>
      </c>
      <c r="D27" s="203"/>
      <c r="H27" s="1"/>
      <c r="I27" s="1"/>
      <c r="J27" s="1"/>
    </row>
    <row r="28" spans="2:10" s="146" customFormat="1" x14ac:dyDescent="0.3">
      <c r="B28" s="2" t="s">
        <v>647</v>
      </c>
      <c r="C28" s="2" t="s">
        <v>627</v>
      </c>
      <c r="D28" s="203"/>
      <c r="H28" s="1"/>
      <c r="I28" s="1"/>
      <c r="J28" s="1"/>
    </row>
    <row r="29" spans="2:10" s="146" customFormat="1" x14ac:dyDescent="0.3">
      <c r="B29" s="2" t="s">
        <v>621</v>
      </c>
      <c r="C29" s="2" t="s">
        <v>619</v>
      </c>
      <c r="D29" s="203"/>
      <c r="H29" s="1"/>
      <c r="I29" s="1"/>
      <c r="J29" s="1"/>
    </row>
    <row r="30" spans="2:10" s="146" customFormat="1" x14ac:dyDescent="0.3">
      <c r="B30" s="2" t="s">
        <v>628</v>
      </c>
      <c r="C30" s="2" t="s">
        <v>620</v>
      </c>
      <c r="D30" s="203"/>
      <c r="H30" s="1"/>
      <c r="I30" s="1"/>
      <c r="J30" s="1"/>
    </row>
    <row r="31" spans="2:10" s="146" customFormat="1" x14ac:dyDescent="0.3">
      <c r="B31" s="2" t="s">
        <v>630</v>
      </c>
      <c r="C31" s="2" t="s">
        <v>620</v>
      </c>
      <c r="D31" s="203"/>
      <c r="H31" s="1"/>
      <c r="I31" s="1"/>
      <c r="J31" s="1"/>
    </row>
    <row r="32" spans="2:10" s="146" customFormat="1" x14ac:dyDescent="0.3">
      <c r="B32" s="2" t="s">
        <v>631</v>
      </c>
      <c r="C32" s="2" t="s">
        <v>620</v>
      </c>
      <c r="D32" s="203"/>
      <c r="H32" s="1"/>
      <c r="I32" s="1"/>
      <c r="J32" s="1"/>
    </row>
    <row r="33" spans="2:11" s="146" customFormat="1" x14ac:dyDescent="0.3">
      <c r="B33" s="2" t="s">
        <v>633</v>
      </c>
      <c r="C33" s="2" t="s">
        <v>622</v>
      </c>
      <c r="D33" s="2"/>
      <c r="H33" s="1"/>
      <c r="I33" s="1"/>
      <c r="J33" s="1"/>
    </row>
    <row r="34" spans="2:11" s="146" customFormat="1" x14ac:dyDescent="0.3">
      <c r="B34" s="2" t="s">
        <v>582</v>
      </c>
      <c r="C34" s="2" t="s">
        <v>626</v>
      </c>
      <c r="D34" s="203"/>
      <c r="H34" s="1"/>
      <c r="I34" s="1"/>
      <c r="J34" s="1"/>
    </row>
    <row r="35" spans="2:11" s="146" customFormat="1" x14ac:dyDescent="0.3">
      <c r="B35" s="2" t="s">
        <v>580</v>
      </c>
      <c r="C35" s="2" t="s">
        <v>618</v>
      </c>
      <c r="D35" s="203"/>
      <c r="H35" s="1"/>
      <c r="I35" s="1"/>
      <c r="J35" s="1"/>
    </row>
    <row r="36" spans="2:11" s="146" customFormat="1" x14ac:dyDescent="0.3">
      <c r="B36" s="2" t="s">
        <v>581</v>
      </c>
      <c r="C36" s="2" t="s">
        <v>624</v>
      </c>
      <c r="D36" s="203"/>
      <c r="H36" s="1"/>
      <c r="I36" s="1"/>
      <c r="J36" s="1"/>
    </row>
    <row r="37" spans="2:11" s="146" customFormat="1" x14ac:dyDescent="0.3">
      <c r="B37" s="2" t="s">
        <v>584</v>
      </c>
      <c r="C37" s="2" t="s">
        <v>624</v>
      </c>
      <c r="D37" s="203"/>
      <c r="H37" s="1"/>
      <c r="I37" s="1"/>
      <c r="J37" s="1"/>
    </row>
    <row r="38" spans="2:11" s="146" customFormat="1" x14ac:dyDescent="0.3">
      <c r="B38" s="2" t="s">
        <v>583</v>
      </c>
      <c r="C38" s="2" t="s">
        <v>619</v>
      </c>
      <c r="D38" s="203"/>
      <c r="G38" s="1"/>
      <c r="H38" s="1"/>
      <c r="I38" s="1"/>
      <c r="J38" s="1"/>
      <c r="K38" s="1"/>
    </row>
    <row r="39" spans="2:11" s="146" customFormat="1" x14ac:dyDescent="0.3">
      <c r="B39" s="2" t="s">
        <v>579</v>
      </c>
      <c r="C39" s="2" t="s">
        <v>619</v>
      </c>
      <c r="D39" s="203"/>
      <c r="G39" s="1"/>
      <c r="H39" s="1"/>
      <c r="I39" s="1"/>
      <c r="J39" s="1"/>
      <c r="K39" s="1"/>
    </row>
    <row r="40" spans="2:11" s="146" customFormat="1" x14ac:dyDescent="0.3">
      <c r="B40" s="203"/>
      <c r="C40" s="203"/>
      <c r="D40" s="203"/>
      <c r="G40" s="1"/>
      <c r="H40" s="1"/>
      <c r="I40" s="1"/>
      <c r="J40" s="1"/>
      <c r="K40" s="1"/>
    </row>
  </sheetData>
  <sheetProtection algorithmName="SHA-512" hashValue="NEomQwKcU3Jv8Z5Mpe8Puj0/JCKD5R72A5simsCyvv2qq+VcuJKtaFMQXp3i+xjJHBIXjgNunZFsoLLaN581PA==" saltValue="1z75/UpTLAQ+SJ+nuhX/OQ==" spinCount="100000" sheet="1" objects="1" scenarios="1"/>
  <autoFilter ref="B2:D39" xr:uid="{00000000-0009-0000-0000-000003000000}">
    <sortState xmlns:xlrd2="http://schemas.microsoft.com/office/spreadsheetml/2017/richdata2" ref="B3:D39">
      <sortCondition ref="B3:B3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B1:AA102"/>
  <sheetViews>
    <sheetView showGridLines="0" tabSelected="1" zoomScale="95" zoomScaleNormal="95" workbookViewId="0"/>
  </sheetViews>
  <sheetFormatPr baseColWidth="10" defaultColWidth="11.44140625" defaultRowHeight="13.8" x14ac:dyDescent="0.25"/>
  <cols>
    <col min="1" max="1" width="6.88671875" style="1" customWidth="1"/>
    <col min="2" max="2" width="4.88671875" style="1" customWidth="1"/>
    <col min="3" max="3" width="24" style="1" customWidth="1"/>
    <col min="4" max="4" width="27.6640625" style="1" customWidth="1"/>
    <col min="5" max="5" width="6" style="1" customWidth="1"/>
    <col min="6" max="6" width="11.88671875" style="1" customWidth="1"/>
    <col min="7" max="7" width="6.44140625" style="1" customWidth="1"/>
    <col min="8" max="8" width="10" style="1" customWidth="1"/>
    <col min="9" max="9" width="6.5546875" style="1" customWidth="1"/>
    <col min="10" max="10" width="13.44140625" style="1" customWidth="1"/>
    <col min="11" max="11" width="2" style="1" customWidth="1"/>
    <col min="12" max="12" width="12.5546875" style="1" customWidth="1"/>
    <col min="13" max="13" width="14.33203125" style="1" customWidth="1"/>
    <col min="14" max="14" width="15.88671875" style="1" customWidth="1"/>
    <col min="15" max="15" width="2.33203125" style="1" customWidth="1"/>
    <col min="16" max="26" width="11.44140625" style="1"/>
    <col min="27" max="27" width="11.44140625" style="13"/>
    <col min="28" max="16384" width="11.44140625" style="1"/>
  </cols>
  <sheetData>
    <row r="1" spans="2:14" ht="15" x14ac:dyDescent="0.25">
      <c r="B1" s="12" t="s">
        <v>1</v>
      </c>
      <c r="C1" s="12"/>
    </row>
    <row r="2" spans="2:14" x14ac:dyDescent="0.25">
      <c r="B2" s="1" t="s">
        <v>2</v>
      </c>
      <c r="I2" s="14"/>
      <c r="J2" s="369" t="s">
        <v>3</v>
      </c>
      <c r="K2" s="369"/>
      <c r="L2" s="370"/>
      <c r="M2" s="359" t="str">
        <f>IFERROR(VLOOKUP(G8,datos,2,0),"")</f>
        <v/>
      </c>
      <c r="N2" s="360"/>
    </row>
    <row r="3" spans="2:14" x14ac:dyDescent="0.25">
      <c r="B3" s="1" t="s">
        <v>4</v>
      </c>
      <c r="H3" s="14"/>
      <c r="I3" s="14"/>
      <c r="J3" s="369"/>
      <c r="K3" s="369"/>
      <c r="L3" s="370"/>
      <c r="M3" s="361"/>
      <c r="N3" s="362"/>
    </row>
    <row r="4" spans="2:14" x14ac:dyDescent="0.25">
      <c r="M4" s="15" t="s">
        <v>5</v>
      </c>
      <c r="N4" s="15"/>
    </row>
    <row r="5" spans="2:14" ht="32.4" x14ac:dyDescent="0.25">
      <c r="C5" s="363" t="s">
        <v>1376</v>
      </c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</row>
    <row r="6" spans="2:14" ht="34.5" customHeight="1" x14ac:dyDescent="0.25">
      <c r="C6" s="364" t="s">
        <v>656</v>
      </c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</row>
    <row r="7" spans="2:14" ht="34.5" customHeight="1" x14ac:dyDescent="0.25"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</row>
    <row r="8" spans="2:14" ht="24.6" x14ac:dyDescent="0.25">
      <c r="B8" s="16"/>
      <c r="C8" s="16" t="s">
        <v>54</v>
      </c>
      <c r="D8" s="89"/>
      <c r="E8" s="14"/>
      <c r="F8" s="16" t="str">
        <f>IF(N10="*","Sede Central:","Satélite:")</f>
        <v>Satélite:</v>
      </c>
      <c r="G8" s="366"/>
      <c r="H8" s="367"/>
      <c r="I8" s="367"/>
      <c r="J8" s="367"/>
      <c r="K8" s="367"/>
      <c r="L8" s="367"/>
      <c r="M8" s="367"/>
      <c r="N8" s="368"/>
    </row>
    <row r="9" spans="2:14" ht="10.5" customHeight="1" x14ac:dyDescent="0.25">
      <c r="B9" s="16"/>
      <c r="C9" s="16"/>
      <c r="D9" s="17"/>
      <c r="E9" s="14"/>
      <c r="F9" s="16"/>
      <c r="G9" s="18"/>
      <c r="H9" s="18"/>
      <c r="I9" s="18"/>
      <c r="J9" s="18"/>
      <c r="K9" s="18"/>
      <c r="L9" s="18"/>
      <c r="M9" s="18"/>
      <c r="N9" s="18"/>
    </row>
    <row r="10" spans="2:14" ht="20.399999999999999" x14ac:dyDescent="0.25">
      <c r="B10" s="16"/>
      <c r="C10" s="16" t="str">
        <f>IF(D10="","","IPEC al que pertenece:")</f>
        <v/>
      </c>
      <c r="D10" s="328" t="str">
        <f>IFERROR(IF(N10="*","",IF(M10="XX",VLOOKUP(D8,IPEC,3,0),"")),"")</f>
        <v/>
      </c>
      <c r="E10" s="329"/>
      <c r="F10" s="329"/>
      <c r="G10" s="329"/>
      <c r="H10" s="329"/>
      <c r="I10" s="329"/>
      <c r="J10" s="329"/>
      <c r="K10" s="329"/>
      <c r="L10" s="330"/>
      <c r="M10" s="223" t="str">
        <f>IF(G8="","","XX")</f>
        <v/>
      </c>
      <c r="N10" s="223" t="str">
        <f>IFERROR(VLOOKUP(M2,datos_1,3,0),"")</f>
        <v/>
      </c>
    </row>
    <row r="11" spans="2:14" ht="10.5" customHeight="1" x14ac:dyDescent="0.25">
      <c r="B11" s="16"/>
      <c r="C11" s="16"/>
      <c r="D11" s="19"/>
      <c r="E11" s="19"/>
      <c r="F11" s="19"/>
      <c r="G11" s="19"/>
      <c r="H11" s="19"/>
      <c r="I11" s="19"/>
      <c r="J11" s="19"/>
      <c r="K11" s="19"/>
      <c r="L11" s="14"/>
      <c r="M11" s="14"/>
      <c r="N11" s="14"/>
    </row>
    <row r="12" spans="2:14" ht="30.75" customHeight="1" x14ac:dyDescent="0.25">
      <c r="B12" s="16"/>
      <c r="C12" s="290" t="s">
        <v>1317</v>
      </c>
      <c r="D12" s="20" t="str">
        <f>IFERROR(VLOOKUP(G8,datos,17,0),"")</f>
        <v/>
      </c>
      <c r="F12" s="371" t="s">
        <v>1318</v>
      </c>
      <c r="G12" s="372"/>
      <c r="H12" s="349" t="str">
        <f>IFERROR(VLOOKUP(G8,datos,18,0),"")</f>
        <v/>
      </c>
      <c r="I12" s="350"/>
      <c r="J12" s="351"/>
    </row>
    <row r="13" spans="2:14" ht="10.5" customHeight="1" x14ac:dyDescent="0.25">
      <c r="K13" s="21"/>
    </row>
    <row r="14" spans="2:14" ht="15" x14ac:dyDescent="0.25">
      <c r="B14" s="16"/>
      <c r="C14" s="16" t="s">
        <v>673</v>
      </c>
      <c r="D14" s="353" t="str">
        <f>IFERROR(VLOOKUP(I14,prov,2,0),"")</f>
        <v/>
      </c>
      <c r="E14" s="354"/>
      <c r="F14" s="354"/>
      <c r="G14" s="355"/>
      <c r="H14" s="291" t="str">
        <f>IFERROR(VLOOKUP(D14,prov1,2,0),"")</f>
        <v/>
      </c>
      <c r="I14" s="22" t="str">
        <f>IFERROR(VLOOKUP(G8,datos,10,0),"")</f>
        <v/>
      </c>
      <c r="J14" s="23"/>
      <c r="K14" s="16"/>
      <c r="L14" s="356"/>
      <c r="M14" s="356"/>
      <c r="N14" s="356"/>
    </row>
    <row r="15" spans="2:14" ht="10.5" customHeight="1" x14ac:dyDescent="0.25">
      <c r="B15" s="24"/>
      <c r="C15" s="24"/>
      <c r="D15" s="25"/>
      <c r="E15" s="25"/>
      <c r="F15" s="24"/>
      <c r="G15" s="26"/>
      <c r="H15" s="26"/>
      <c r="I15" s="26"/>
      <c r="J15" s="24"/>
      <c r="K15" s="24"/>
      <c r="L15" s="24"/>
      <c r="M15" s="26"/>
      <c r="N15" s="26"/>
    </row>
    <row r="16" spans="2:14" ht="15" x14ac:dyDescent="0.25">
      <c r="B16" s="16"/>
      <c r="C16" s="16" t="s">
        <v>53</v>
      </c>
      <c r="D16" s="334" t="str">
        <f>IFERROR(VLOOKUP(G8,datos,5,0),"")</f>
        <v/>
      </c>
      <c r="E16" s="335"/>
      <c r="F16" s="336"/>
      <c r="G16" s="14"/>
      <c r="I16" s="16" t="s">
        <v>15</v>
      </c>
      <c r="J16" s="334" t="str">
        <f>IFERROR(VLOOKUP(G8,datos,6,0),"")</f>
        <v/>
      </c>
      <c r="K16" s="336"/>
    </row>
    <row r="17" spans="2:15" ht="16.5" customHeight="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8"/>
      <c r="M17" s="29"/>
      <c r="N17" s="29"/>
    </row>
    <row r="18" spans="2:15" ht="13.5" customHeight="1" x14ac:dyDescent="0.25">
      <c r="L18" s="24"/>
      <c r="M18" s="26"/>
      <c r="N18" s="26"/>
    </row>
    <row r="19" spans="2:15" s="30" customFormat="1" ht="21" customHeight="1" x14ac:dyDescent="0.25">
      <c r="C19" s="376" t="s">
        <v>610</v>
      </c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</row>
    <row r="20" spans="2:15" s="30" customFormat="1" ht="18" customHeight="1" x14ac:dyDescent="0.25">
      <c r="B20" s="31" t="s">
        <v>64</v>
      </c>
      <c r="C20" s="357"/>
      <c r="D20" s="358"/>
      <c r="E20" s="358"/>
      <c r="F20" s="358"/>
      <c r="G20" s="32"/>
      <c r="H20" s="33" t="s">
        <v>563</v>
      </c>
      <c r="I20" s="373"/>
      <c r="J20" s="374"/>
      <c r="K20" s="374"/>
      <c r="L20" s="374"/>
      <c r="M20" s="374"/>
      <c r="N20" s="374"/>
      <c r="O20" s="375"/>
    </row>
    <row r="21" spans="2:15" s="30" customFormat="1" ht="18" customHeight="1" x14ac:dyDescent="0.25">
      <c r="B21" s="31" t="s">
        <v>65</v>
      </c>
      <c r="C21" s="357"/>
      <c r="D21" s="358"/>
      <c r="E21" s="358"/>
      <c r="F21" s="358"/>
      <c r="G21" s="32"/>
      <c r="H21" s="33" t="s">
        <v>564</v>
      </c>
      <c r="I21" s="373"/>
      <c r="J21" s="374"/>
      <c r="K21" s="374"/>
      <c r="L21" s="374"/>
      <c r="M21" s="374"/>
      <c r="N21" s="374"/>
      <c r="O21" s="375"/>
    </row>
    <row r="22" spans="2:15" s="30" customFormat="1" ht="18" customHeight="1" x14ac:dyDescent="0.25">
      <c r="B22" s="31" t="s">
        <v>66</v>
      </c>
      <c r="C22" s="357"/>
      <c r="D22" s="358"/>
      <c r="E22" s="358"/>
      <c r="F22" s="358"/>
      <c r="G22" s="32"/>
      <c r="H22" s="34" t="s">
        <v>611</v>
      </c>
      <c r="I22" s="373"/>
      <c r="J22" s="374"/>
      <c r="K22" s="374"/>
      <c r="L22" s="374"/>
      <c r="M22" s="374"/>
      <c r="N22" s="374"/>
      <c r="O22" s="375"/>
    </row>
    <row r="23" spans="2:15" s="30" customFormat="1" ht="18" customHeight="1" x14ac:dyDescent="0.25">
      <c r="B23" s="31" t="s">
        <v>69</v>
      </c>
      <c r="C23" s="357"/>
      <c r="D23" s="358"/>
      <c r="E23" s="358"/>
      <c r="F23" s="358"/>
      <c r="G23" s="32"/>
      <c r="H23" s="34" t="s">
        <v>612</v>
      </c>
      <c r="I23" s="373"/>
      <c r="J23" s="374"/>
      <c r="K23" s="374"/>
      <c r="L23" s="374"/>
      <c r="M23" s="374"/>
      <c r="N23" s="374"/>
      <c r="O23" s="375"/>
    </row>
    <row r="24" spans="2:15" s="30" customFormat="1" ht="18" customHeight="1" x14ac:dyDescent="0.25">
      <c r="B24" s="31" t="s">
        <v>561</v>
      </c>
      <c r="C24" s="357"/>
      <c r="D24" s="358"/>
      <c r="E24" s="358"/>
      <c r="F24" s="358"/>
      <c r="G24" s="32"/>
      <c r="H24" s="34" t="s">
        <v>613</v>
      </c>
      <c r="I24" s="373"/>
      <c r="J24" s="374"/>
      <c r="K24" s="374"/>
      <c r="L24" s="374"/>
      <c r="M24" s="374"/>
      <c r="N24" s="374"/>
      <c r="O24" s="375"/>
    </row>
    <row r="25" spans="2:15" s="30" customFormat="1" ht="7.5" customHeight="1" x14ac:dyDescent="0.25">
      <c r="B25" s="31"/>
      <c r="C25" s="90"/>
      <c r="D25" s="90"/>
      <c r="E25" s="90"/>
      <c r="F25" s="90"/>
      <c r="H25" s="34"/>
      <c r="I25" s="90"/>
      <c r="J25" s="90"/>
      <c r="K25" s="90"/>
      <c r="L25" s="90"/>
      <c r="M25" s="90"/>
      <c r="N25" s="90"/>
      <c r="O25" s="90"/>
    </row>
    <row r="26" spans="2:15" ht="24" customHeight="1" x14ac:dyDescent="0.25">
      <c r="B26" s="16"/>
      <c r="C26" s="34" t="s">
        <v>683</v>
      </c>
      <c r="D26" s="91"/>
      <c r="E26" s="91"/>
      <c r="F26" s="91"/>
      <c r="G26" s="91"/>
      <c r="H26" s="41"/>
      <c r="I26" s="34" t="s">
        <v>684</v>
      </c>
      <c r="J26" s="14"/>
      <c r="K26" s="14"/>
      <c r="L26" s="14"/>
      <c r="M26" s="14"/>
      <c r="N26" s="14"/>
    </row>
    <row r="27" spans="2:15" ht="17.25" customHeight="1" x14ac:dyDescent="0.25">
      <c r="B27" s="16"/>
      <c r="C27" s="16" t="s">
        <v>685</v>
      </c>
      <c r="D27" s="331" t="str">
        <f>IFERROR(VLOOKUP(G8,datos,16,0),"")</f>
        <v/>
      </c>
      <c r="E27" s="332"/>
      <c r="F27" s="333"/>
      <c r="G27" s="14"/>
      <c r="I27" s="16" t="s">
        <v>687</v>
      </c>
      <c r="J27" s="337"/>
      <c r="K27" s="338"/>
      <c r="L27" s="338"/>
      <c r="M27" s="338"/>
      <c r="N27" s="339"/>
    </row>
    <row r="28" spans="2:15" ht="8.25" customHeight="1" x14ac:dyDescent="0.25">
      <c r="B28" s="16"/>
      <c r="C28" s="16"/>
      <c r="D28" s="14"/>
      <c r="E28" s="14"/>
      <c r="F28" s="14"/>
      <c r="G28" s="14"/>
      <c r="H28" s="21"/>
      <c r="I28" s="21"/>
      <c r="J28" s="14"/>
      <c r="K28" s="14"/>
      <c r="L28" s="14"/>
      <c r="M28" s="14"/>
      <c r="N28" s="14"/>
    </row>
    <row r="29" spans="2:15" ht="20.25" customHeight="1" x14ac:dyDescent="0.25">
      <c r="B29" s="16"/>
      <c r="C29" s="16" t="s">
        <v>16</v>
      </c>
      <c r="D29" s="334"/>
      <c r="E29" s="335"/>
      <c r="F29" s="336"/>
      <c r="G29" s="14"/>
      <c r="I29" s="16" t="s">
        <v>16</v>
      </c>
      <c r="J29" s="334"/>
      <c r="K29" s="335"/>
      <c r="L29" s="335"/>
      <c r="M29" s="335"/>
      <c r="N29" s="336"/>
    </row>
    <row r="30" spans="2:15" ht="9" customHeight="1" x14ac:dyDescent="0.25">
      <c r="B30" s="16"/>
      <c r="C30" s="16"/>
      <c r="D30" s="35"/>
      <c r="E30" s="35"/>
      <c r="F30" s="35"/>
      <c r="G30" s="14"/>
      <c r="H30" s="21"/>
      <c r="I30" s="14"/>
      <c r="J30" s="14"/>
      <c r="K30" s="14"/>
      <c r="L30" s="35"/>
      <c r="M30" s="35"/>
      <c r="N30" s="35"/>
    </row>
    <row r="31" spans="2:15" ht="17.25" customHeight="1" x14ac:dyDescent="0.25">
      <c r="B31" s="16"/>
      <c r="C31" s="16" t="s">
        <v>686</v>
      </c>
      <c r="D31" s="20"/>
      <c r="E31" s="14"/>
      <c r="F31" s="14"/>
      <c r="G31" s="14"/>
      <c r="I31" s="16" t="s">
        <v>686</v>
      </c>
      <c r="J31" s="349"/>
      <c r="K31" s="350"/>
      <c r="L31" s="351"/>
    </row>
    <row r="32" spans="2:15" ht="17.25" customHeight="1" x14ac:dyDescent="0.25">
      <c r="B32" s="36"/>
      <c r="C32" s="36"/>
      <c r="D32" s="37"/>
      <c r="E32" s="14"/>
      <c r="F32" s="14"/>
      <c r="G32" s="14"/>
      <c r="M32" s="16"/>
      <c r="N32" s="38"/>
    </row>
    <row r="33" spans="2:14" ht="17.25" customHeight="1" x14ac:dyDescent="0.25">
      <c r="B33" s="36"/>
      <c r="C33" s="36"/>
      <c r="D33" s="37"/>
      <c r="E33" s="14"/>
      <c r="F33" s="14"/>
      <c r="G33" s="14"/>
      <c r="H33" s="36"/>
      <c r="I33" s="36"/>
      <c r="J33" s="37"/>
      <c r="K33" s="37"/>
      <c r="L33" s="37"/>
      <c r="M33" s="16"/>
      <c r="N33" s="38"/>
    </row>
    <row r="34" spans="2:14" ht="17.25" customHeight="1" x14ac:dyDescent="0.25">
      <c r="B34" s="36"/>
      <c r="C34" s="36"/>
      <c r="D34" s="37"/>
      <c r="E34" s="14"/>
      <c r="F34" s="14"/>
      <c r="G34" s="14"/>
      <c r="H34" s="36"/>
      <c r="I34" s="36"/>
      <c r="J34" s="37"/>
      <c r="K34" s="37"/>
      <c r="L34" s="37"/>
      <c r="M34" s="16"/>
      <c r="N34" s="38"/>
    </row>
    <row r="36" spans="2:14" ht="15.75" customHeight="1" x14ac:dyDescent="0.4">
      <c r="B36" s="39"/>
      <c r="C36" s="39"/>
      <c r="G36" s="340" t="s">
        <v>1013</v>
      </c>
      <c r="H36" s="341"/>
      <c r="I36" s="341"/>
      <c r="J36" s="341"/>
      <c r="K36" s="341"/>
      <c r="L36" s="341"/>
      <c r="M36" s="341"/>
      <c r="N36" s="342"/>
    </row>
    <row r="37" spans="2:14" ht="15.75" customHeight="1" x14ac:dyDescent="0.25">
      <c r="B37" s="23"/>
      <c r="C37" s="23"/>
      <c r="G37" s="343"/>
      <c r="H37" s="344"/>
      <c r="I37" s="344"/>
      <c r="J37" s="344"/>
      <c r="K37" s="344"/>
      <c r="L37" s="344"/>
      <c r="M37" s="344"/>
      <c r="N37" s="345"/>
    </row>
    <row r="38" spans="2:14" ht="15.75" customHeight="1" x14ac:dyDescent="0.25">
      <c r="B38" s="23"/>
      <c r="C38" s="23"/>
      <c r="G38" s="343"/>
      <c r="H38" s="344"/>
      <c r="I38" s="344"/>
      <c r="J38" s="344"/>
      <c r="K38" s="344"/>
      <c r="L38" s="344"/>
      <c r="M38" s="344"/>
      <c r="N38" s="345"/>
    </row>
    <row r="39" spans="2:14" ht="15.75" customHeight="1" x14ac:dyDescent="0.25">
      <c r="F39" s="40"/>
      <c r="G39" s="343"/>
      <c r="H39" s="344"/>
      <c r="I39" s="344"/>
      <c r="J39" s="344"/>
      <c r="K39" s="344"/>
      <c r="L39" s="344"/>
      <c r="M39" s="344"/>
      <c r="N39" s="345"/>
    </row>
    <row r="40" spans="2:14" ht="15.75" customHeight="1" x14ac:dyDescent="0.25">
      <c r="B40" s="40"/>
      <c r="C40" s="40"/>
      <c r="D40" s="352" t="s">
        <v>553</v>
      </c>
      <c r="E40" s="352"/>
      <c r="F40" s="40"/>
      <c r="G40" s="343"/>
      <c r="H40" s="344"/>
      <c r="I40" s="344"/>
      <c r="J40" s="344"/>
      <c r="K40" s="344"/>
      <c r="L40" s="344"/>
      <c r="M40" s="344"/>
      <c r="N40" s="345"/>
    </row>
    <row r="41" spans="2:14" ht="15.75" customHeight="1" x14ac:dyDescent="0.25">
      <c r="C41" s="92"/>
      <c r="D41" s="92"/>
      <c r="E41" s="92"/>
      <c r="F41" s="40"/>
      <c r="G41" s="346"/>
      <c r="H41" s="347"/>
      <c r="I41" s="347"/>
      <c r="J41" s="347"/>
      <c r="K41" s="347"/>
      <c r="L41" s="347"/>
      <c r="M41" s="347"/>
      <c r="N41" s="348"/>
    </row>
    <row r="42" spans="2:14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97" ht="1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5" customHeight="1" x14ac:dyDescent="0.25"/>
  </sheetData>
  <sheetProtection algorithmName="SHA-512" hashValue="SQGp4Ln/unzp4EgAwieZYdYLcXufJuXk0pzlTm42Rsy5Tf8n9/BfJlWBAGvW9fqpFUbCh0lomSScS1XWYHEsrQ==" saltValue="Iwxh2UT6xYcQWWzNc/mq0w==" spinCount="100000" sheet="1" objects="1" scenarios="1"/>
  <mergeCells count="30">
    <mergeCell ref="F12:G12"/>
    <mergeCell ref="I24:O24"/>
    <mergeCell ref="C20:F20"/>
    <mergeCell ref="C21:F21"/>
    <mergeCell ref="C19:O19"/>
    <mergeCell ref="I20:O20"/>
    <mergeCell ref="I21:O21"/>
    <mergeCell ref="I22:O22"/>
    <mergeCell ref="I23:O23"/>
    <mergeCell ref="M2:N3"/>
    <mergeCell ref="C5:N5"/>
    <mergeCell ref="C6:N7"/>
    <mergeCell ref="G8:N8"/>
    <mergeCell ref="J2:L3"/>
    <mergeCell ref="D10:L10"/>
    <mergeCell ref="D27:F27"/>
    <mergeCell ref="D29:F29"/>
    <mergeCell ref="J27:N27"/>
    <mergeCell ref="G36:N41"/>
    <mergeCell ref="J31:L31"/>
    <mergeCell ref="D40:E40"/>
    <mergeCell ref="J29:N29"/>
    <mergeCell ref="H12:J12"/>
    <mergeCell ref="D14:G14"/>
    <mergeCell ref="L14:N14"/>
    <mergeCell ref="D16:F16"/>
    <mergeCell ref="J16:K16"/>
    <mergeCell ref="C22:F22"/>
    <mergeCell ref="C23:F23"/>
    <mergeCell ref="C24:F24"/>
  </mergeCells>
  <conditionalFormatting sqref="D10">
    <cfRule type="cellIs" dxfId="42" priority="3" operator="equal">
      <formula>#N/A</formula>
    </cfRule>
  </conditionalFormatting>
  <conditionalFormatting sqref="D14">
    <cfRule type="cellIs" dxfId="41" priority="5" operator="equal">
      <formula>#N/A</formula>
    </cfRule>
  </conditionalFormatting>
  <conditionalFormatting sqref="D10:L10">
    <cfRule type="containsBlanks" dxfId="40" priority="1">
      <formula>LEN(TRIM(D10))=0</formula>
    </cfRule>
    <cfRule type="cellIs" dxfId="39" priority="2" operator="equal">
      <formula>"*"</formula>
    </cfRule>
  </conditionalFormatting>
  <conditionalFormatting sqref="G8:N9 M10:N10 D12 H12 L14 D16:F16 J16:K16">
    <cfRule type="cellIs" dxfId="38" priority="7" operator="equal">
      <formula>#N/A</formula>
    </cfRule>
  </conditionalFormatting>
  <conditionalFormatting sqref="H14:I14">
    <cfRule type="cellIs" dxfId="37" priority="4" operator="equal">
      <formula>#N/A</formula>
    </cfRule>
  </conditionalFormatting>
  <dataValidations count="4">
    <dataValidation allowBlank="1" showInputMessage="1" showErrorMessage="1" promptTitle="SOLO INSTITUCIONES PÚBLICAS" prompt="Digite unicamente los últimos 4 dígitos del Código Presupuestario." sqref="D9" xr:uid="{00000000-0002-0000-0400-000000000000}"/>
    <dataValidation type="list" allowBlank="1" showInputMessage="1" prompt="Seleccione los últimos 4 dígitos del Código Presupuestario." sqref="D8" xr:uid="{00000000-0002-0000-0400-000001000000}">
      <formula1>codigo</formula1>
    </dataValidation>
    <dataValidation type="list" allowBlank="1" showInputMessage="1" showErrorMessage="1" prompt="Seleccionar el nombre del IPEC Central o Satélite." sqref="G8:N8" xr:uid="{00000000-0002-0000-0400-000002000000}">
      <formula1>INDIRECT($D$8)</formula1>
    </dataValidation>
    <dataValidation type="list" allowBlank="1" showInputMessage="1" showErrorMessage="1" sqref="C20:F24" xr:uid="{00000000-0002-0000-0400-000003000000}">
      <formula1>INDIRECT($D$8)</formula1>
    </dataValidation>
  </dataValidations>
  <printOptions horizontalCentered="1"/>
  <pageMargins left="0.19685039370078741" right="0.19685039370078741" top="0.39370078740157483" bottom="0.19685039370078741" header="0.31496062992125984" footer="0.15748031496062992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B1:W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8.44140625" style="1" customWidth="1"/>
    <col min="2" max="2" width="43.88671875" style="1" customWidth="1"/>
    <col min="3" max="20" width="7.33203125" style="1" customWidth="1"/>
    <col min="21" max="16384" width="11.44140625" style="1"/>
  </cols>
  <sheetData>
    <row r="1" spans="2:20" ht="17.399999999999999" x14ac:dyDescent="0.3">
      <c r="B1" s="135" t="s">
        <v>680</v>
      </c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20" ht="24.6" x14ac:dyDescent="0.4">
      <c r="B2" s="136" t="s">
        <v>654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273"/>
    </row>
    <row r="3" spans="2:20" ht="17.399999999999999" x14ac:dyDescent="0.3">
      <c r="B3" s="135" t="s">
        <v>655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18" thickBot="1" x14ac:dyDescent="0.35">
      <c r="B4" s="135" t="s">
        <v>567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6.25" customHeight="1" thickTop="1" x14ac:dyDescent="0.25">
      <c r="B5" s="427" t="s">
        <v>55</v>
      </c>
      <c r="C5" s="430" t="s">
        <v>605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 t="s">
        <v>652</v>
      </c>
      <c r="S5" s="434"/>
      <c r="T5" s="434"/>
    </row>
    <row r="6" spans="2:20" ht="39" customHeight="1" thickBot="1" x14ac:dyDescent="0.3">
      <c r="B6" s="428"/>
      <c r="C6" s="439" t="s">
        <v>606</v>
      </c>
      <c r="D6" s="440"/>
      <c r="E6" s="440"/>
      <c r="F6" s="443" t="s">
        <v>657</v>
      </c>
      <c r="G6" s="440"/>
      <c r="H6" s="444"/>
      <c r="I6" s="440" t="s">
        <v>658</v>
      </c>
      <c r="J6" s="440"/>
      <c r="K6" s="444"/>
      <c r="L6" s="447" t="s">
        <v>678</v>
      </c>
      <c r="M6" s="448"/>
      <c r="N6" s="448"/>
      <c r="O6" s="448"/>
      <c r="P6" s="448"/>
      <c r="Q6" s="448"/>
      <c r="R6" s="435"/>
      <c r="S6" s="436"/>
      <c r="T6" s="436"/>
    </row>
    <row r="7" spans="2:20" ht="21" customHeight="1" x14ac:dyDescent="0.25">
      <c r="B7" s="428"/>
      <c r="C7" s="441"/>
      <c r="D7" s="442"/>
      <c r="E7" s="442"/>
      <c r="F7" s="445"/>
      <c r="G7" s="442"/>
      <c r="H7" s="446"/>
      <c r="I7" s="442"/>
      <c r="J7" s="442"/>
      <c r="K7" s="446"/>
      <c r="L7" s="445" t="s">
        <v>607</v>
      </c>
      <c r="M7" s="442"/>
      <c r="N7" s="442"/>
      <c r="O7" s="449" t="s">
        <v>608</v>
      </c>
      <c r="P7" s="442"/>
      <c r="Q7" s="442"/>
      <c r="R7" s="437"/>
      <c r="S7" s="438"/>
      <c r="T7" s="438"/>
    </row>
    <row r="8" spans="2:20" ht="30.75" customHeight="1" thickBot="1" x14ac:dyDescent="0.3">
      <c r="B8" s="429"/>
      <c r="C8" s="44" t="s">
        <v>0</v>
      </c>
      <c r="D8" s="43" t="s">
        <v>18</v>
      </c>
      <c r="E8" s="44" t="s">
        <v>17</v>
      </c>
      <c r="F8" s="72" t="s">
        <v>0</v>
      </c>
      <c r="G8" s="43" t="s">
        <v>18</v>
      </c>
      <c r="H8" s="82" t="s">
        <v>17</v>
      </c>
      <c r="I8" s="83" t="s">
        <v>0</v>
      </c>
      <c r="J8" s="43" t="s">
        <v>18</v>
      </c>
      <c r="K8" s="44" t="s">
        <v>17</v>
      </c>
      <c r="L8" s="84" t="s">
        <v>0</v>
      </c>
      <c r="M8" s="43" t="s">
        <v>18</v>
      </c>
      <c r="N8" s="44" t="s">
        <v>17</v>
      </c>
      <c r="O8" s="85" t="s">
        <v>0</v>
      </c>
      <c r="P8" s="43" t="s">
        <v>18</v>
      </c>
      <c r="Q8" s="44" t="s">
        <v>17</v>
      </c>
      <c r="R8" s="84" t="s">
        <v>0</v>
      </c>
      <c r="S8" s="43" t="s">
        <v>18</v>
      </c>
      <c r="T8" s="44" t="s">
        <v>17</v>
      </c>
    </row>
    <row r="9" spans="2:20" ht="24.75" customHeight="1" thickTop="1" thickBot="1" x14ac:dyDescent="0.3">
      <c r="B9" s="48" t="s">
        <v>688</v>
      </c>
      <c r="C9" s="217">
        <f>+D9+E9</f>
        <v>0</v>
      </c>
      <c r="D9" s="49">
        <f>+G9+J9+M9+P9</f>
        <v>0</v>
      </c>
      <c r="E9" s="216">
        <f>+H9+K9+N9+Q9</f>
        <v>0</v>
      </c>
      <c r="F9" s="215">
        <f>+G9+H9</f>
        <v>0</v>
      </c>
      <c r="G9" s="50"/>
      <c r="H9" s="51"/>
      <c r="I9" s="216">
        <f>+J9+K9</f>
        <v>0</v>
      </c>
      <c r="J9" s="50"/>
      <c r="K9" s="52"/>
      <c r="L9" s="215">
        <f>+M9+N9</f>
        <v>0</v>
      </c>
      <c r="M9" s="50"/>
      <c r="N9" s="52"/>
      <c r="O9" s="86">
        <f>+P9+Q9</f>
        <v>0</v>
      </c>
      <c r="P9" s="50"/>
      <c r="Q9" s="52"/>
      <c r="R9" s="215">
        <f>+S9+T9</f>
        <v>0</v>
      </c>
      <c r="S9" s="50"/>
      <c r="T9" s="52"/>
    </row>
    <row r="10" spans="2:20" x14ac:dyDescent="0.25">
      <c r="B10" s="53" t="s">
        <v>56</v>
      </c>
      <c r="C10" s="424">
        <f>D10+E10</f>
        <v>0</v>
      </c>
      <c r="D10" s="425">
        <f t="shared" ref="D10:E19" si="0">+G10+J10+M10+P10</f>
        <v>0</v>
      </c>
      <c r="E10" s="426">
        <f t="shared" si="0"/>
        <v>0</v>
      </c>
      <c r="F10" s="392">
        <f>+G10+H10</f>
        <v>0</v>
      </c>
      <c r="G10" s="388"/>
      <c r="H10" s="402"/>
      <c r="I10" s="394">
        <f>+J10+K10</f>
        <v>0</v>
      </c>
      <c r="J10" s="388"/>
      <c r="K10" s="390"/>
      <c r="L10" s="392">
        <f>+M10+N10</f>
        <v>0</v>
      </c>
      <c r="M10" s="388"/>
      <c r="N10" s="390"/>
      <c r="O10" s="386">
        <f>+P10+Q10</f>
        <v>0</v>
      </c>
      <c r="P10" s="388"/>
      <c r="Q10" s="390"/>
      <c r="R10" s="392">
        <f>+S10+T10</f>
        <v>0</v>
      </c>
      <c r="S10" s="388"/>
      <c r="T10" s="390"/>
    </row>
    <row r="11" spans="2:20" ht="18" customHeight="1" x14ac:dyDescent="0.25">
      <c r="B11" s="54" t="s">
        <v>689</v>
      </c>
      <c r="C11" s="398"/>
      <c r="D11" s="400">
        <f t="shared" si="0"/>
        <v>0</v>
      </c>
      <c r="E11" s="401">
        <f t="shared" si="0"/>
        <v>0</v>
      </c>
      <c r="F11" s="396"/>
      <c r="G11" s="419"/>
      <c r="H11" s="421"/>
      <c r="I11" s="401"/>
      <c r="J11" s="419"/>
      <c r="K11" s="420"/>
      <c r="L11" s="396"/>
      <c r="M11" s="419"/>
      <c r="N11" s="420"/>
      <c r="O11" s="387"/>
      <c r="P11" s="419"/>
      <c r="Q11" s="420"/>
      <c r="R11" s="396"/>
      <c r="S11" s="419"/>
      <c r="T11" s="420"/>
    </row>
    <row r="12" spans="2:20" x14ac:dyDescent="0.25">
      <c r="B12" s="55" t="s">
        <v>56</v>
      </c>
      <c r="C12" s="413">
        <f t="shared" ref="C12" si="1">D12+E12</f>
        <v>0</v>
      </c>
      <c r="D12" s="415">
        <f t="shared" si="0"/>
        <v>0</v>
      </c>
      <c r="E12" s="411">
        <f t="shared" si="0"/>
        <v>0</v>
      </c>
      <c r="F12" s="405">
        <f t="shared" ref="F12" si="2">+G12+H12</f>
        <v>0</v>
      </c>
      <c r="G12" s="407"/>
      <c r="H12" s="417"/>
      <c r="I12" s="411">
        <f t="shared" ref="I12" si="3">+J12+K12</f>
        <v>0</v>
      </c>
      <c r="J12" s="407"/>
      <c r="K12" s="409"/>
      <c r="L12" s="405">
        <f t="shared" ref="L12" si="4">+M12+N12</f>
        <v>0</v>
      </c>
      <c r="M12" s="407"/>
      <c r="N12" s="409"/>
      <c r="O12" s="422">
        <f t="shared" ref="O12" si="5">+P12+Q12</f>
        <v>0</v>
      </c>
      <c r="P12" s="407"/>
      <c r="Q12" s="409"/>
      <c r="R12" s="405">
        <f t="shared" ref="R12" si="6">+S12+T12</f>
        <v>0</v>
      </c>
      <c r="S12" s="407"/>
      <c r="T12" s="409"/>
    </row>
    <row r="13" spans="2:20" ht="18" customHeight="1" x14ac:dyDescent="0.25">
      <c r="B13" s="56" t="s">
        <v>690</v>
      </c>
      <c r="C13" s="414"/>
      <c r="D13" s="416">
        <f t="shared" si="0"/>
        <v>0</v>
      </c>
      <c r="E13" s="412">
        <f t="shared" si="0"/>
        <v>0</v>
      </c>
      <c r="F13" s="406"/>
      <c r="G13" s="408"/>
      <c r="H13" s="418"/>
      <c r="I13" s="412"/>
      <c r="J13" s="408"/>
      <c r="K13" s="410"/>
      <c r="L13" s="406"/>
      <c r="M13" s="408"/>
      <c r="N13" s="410"/>
      <c r="O13" s="423"/>
      <c r="P13" s="408"/>
      <c r="Q13" s="410"/>
      <c r="R13" s="406"/>
      <c r="S13" s="408"/>
      <c r="T13" s="410"/>
    </row>
    <row r="14" spans="2:20" x14ac:dyDescent="0.25">
      <c r="B14" s="57" t="s">
        <v>57</v>
      </c>
      <c r="C14" s="397">
        <f t="shared" ref="C14" si="7">D14+E14</f>
        <v>0</v>
      </c>
      <c r="D14" s="399">
        <f t="shared" si="0"/>
        <v>0</v>
      </c>
      <c r="E14" s="394">
        <f t="shared" si="0"/>
        <v>0</v>
      </c>
      <c r="F14" s="392">
        <f t="shared" ref="F14" si="8">+G14+H14</f>
        <v>0</v>
      </c>
      <c r="G14" s="388"/>
      <c r="H14" s="402"/>
      <c r="I14" s="394">
        <f t="shared" ref="I14" si="9">+J14+K14</f>
        <v>0</v>
      </c>
      <c r="J14" s="388"/>
      <c r="K14" s="390"/>
      <c r="L14" s="392">
        <f t="shared" ref="L14" si="10">+M14+N14</f>
        <v>0</v>
      </c>
      <c r="M14" s="388"/>
      <c r="N14" s="390"/>
      <c r="O14" s="386">
        <f t="shared" ref="O14" si="11">+P14+Q14</f>
        <v>0</v>
      </c>
      <c r="P14" s="388"/>
      <c r="Q14" s="390"/>
      <c r="R14" s="392">
        <f t="shared" ref="R14" si="12">+S14+T14</f>
        <v>0</v>
      </c>
      <c r="S14" s="388"/>
      <c r="T14" s="390"/>
    </row>
    <row r="15" spans="2:20" ht="18" customHeight="1" x14ac:dyDescent="0.25">
      <c r="B15" s="54" t="s">
        <v>691</v>
      </c>
      <c r="C15" s="398"/>
      <c r="D15" s="400">
        <f t="shared" si="0"/>
        <v>0</v>
      </c>
      <c r="E15" s="401">
        <f t="shared" si="0"/>
        <v>0</v>
      </c>
      <c r="F15" s="396"/>
      <c r="G15" s="419"/>
      <c r="H15" s="421"/>
      <c r="I15" s="401"/>
      <c r="J15" s="419"/>
      <c r="K15" s="420"/>
      <c r="L15" s="396"/>
      <c r="M15" s="419"/>
      <c r="N15" s="420"/>
      <c r="O15" s="387"/>
      <c r="P15" s="419"/>
      <c r="Q15" s="420"/>
      <c r="R15" s="396"/>
      <c r="S15" s="419"/>
      <c r="T15" s="420"/>
    </row>
    <row r="16" spans="2:20" x14ac:dyDescent="0.25">
      <c r="B16" s="58" t="s">
        <v>57</v>
      </c>
      <c r="C16" s="413">
        <f t="shared" ref="C16" si="13">D16+E16</f>
        <v>0</v>
      </c>
      <c r="D16" s="415">
        <f t="shared" si="0"/>
        <v>0</v>
      </c>
      <c r="E16" s="411">
        <f t="shared" si="0"/>
        <v>0</v>
      </c>
      <c r="F16" s="405">
        <f t="shared" ref="F16" si="14">+G16+H16</f>
        <v>0</v>
      </c>
      <c r="G16" s="407"/>
      <c r="H16" s="417"/>
      <c r="I16" s="411">
        <f t="shared" ref="I16" si="15">+J16+K16</f>
        <v>0</v>
      </c>
      <c r="J16" s="407"/>
      <c r="K16" s="409"/>
      <c r="L16" s="405">
        <f t="shared" ref="L16" si="16">+M16+N16</f>
        <v>0</v>
      </c>
      <c r="M16" s="407"/>
      <c r="N16" s="409"/>
      <c r="O16" s="422">
        <f t="shared" ref="O16" si="17">+P16+Q16</f>
        <v>0</v>
      </c>
      <c r="P16" s="407"/>
      <c r="Q16" s="409"/>
      <c r="R16" s="405">
        <f t="shared" ref="R16" si="18">+S16+T16</f>
        <v>0</v>
      </c>
      <c r="S16" s="407"/>
      <c r="T16" s="409"/>
    </row>
    <row r="17" spans="2:23" ht="18" customHeight="1" x14ac:dyDescent="0.25">
      <c r="B17" s="59" t="s">
        <v>1046</v>
      </c>
      <c r="C17" s="414"/>
      <c r="D17" s="416">
        <f t="shared" si="0"/>
        <v>0</v>
      </c>
      <c r="E17" s="412">
        <f t="shared" si="0"/>
        <v>0</v>
      </c>
      <c r="F17" s="406"/>
      <c r="G17" s="408"/>
      <c r="H17" s="418"/>
      <c r="I17" s="412"/>
      <c r="J17" s="408"/>
      <c r="K17" s="410"/>
      <c r="L17" s="406"/>
      <c r="M17" s="408"/>
      <c r="N17" s="410"/>
      <c r="O17" s="423"/>
      <c r="P17" s="408"/>
      <c r="Q17" s="410"/>
      <c r="R17" s="406"/>
      <c r="S17" s="408"/>
      <c r="T17" s="410"/>
    </row>
    <row r="18" spans="2:23" x14ac:dyDescent="0.25">
      <c r="B18" s="57" t="s">
        <v>57</v>
      </c>
      <c r="C18" s="397">
        <f t="shared" ref="C18" si="19">D18+E18</f>
        <v>0</v>
      </c>
      <c r="D18" s="399">
        <f t="shared" si="0"/>
        <v>0</v>
      </c>
      <c r="E18" s="394">
        <f t="shared" si="0"/>
        <v>0</v>
      </c>
      <c r="F18" s="392">
        <f t="shared" ref="F18" si="20">+G18+H18</f>
        <v>0</v>
      </c>
      <c r="G18" s="388"/>
      <c r="H18" s="402"/>
      <c r="I18" s="394">
        <f t="shared" ref="I18" si="21">+J18+K18</f>
        <v>0</v>
      </c>
      <c r="J18" s="388"/>
      <c r="K18" s="390"/>
      <c r="L18" s="392">
        <f t="shared" ref="L18" si="22">+M18+N18</f>
        <v>0</v>
      </c>
      <c r="M18" s="388"/>
      <c r="N18" s="390"/>
      <c r="O18" s="386">
        <f t="shared" ref="O18" si="23">+P18+Q18</f>
        <v>0</v>
      </c>
      <c r="P18" s="388"/>
      <c r="Q18" s="390"/>
      <c r="R18" s="392">
        <f t="shared" ref="R18" si="24">+S18+T18</f>
        <v>0</v>
      </c>
      <c r="S18" s="388"/>
      <c r="T18" s="390"/>
    </row>
    <row r="19" spans="2:23" ht="18" customHeight="1" thickBot="1" x14ac:dyDescent="0.3">
      <c r="B19" s="60" t="s">
        <v>1047</v>
      </c>
      <c r="C19" s="398"/>
      <c r="D19" s="400">
        <f t="shared" si="0"/>
        <v>0</v>
      </c>
      <c r="E19" s="401">
        <f t="shared" si="0"/>
        <v>0</v>
      </c>
      <c r="F19" s="396"/>
      <c r="G19" s="389"/>
      <c r="H19" s="403"/>
      <c r="I19" s="395"/>
      <c r="J19" s="389"/>
      <c r="K19" s="391"/>
      <c r="L19" s="396"/>
      <c r="M19" s="389"/>
      <c r="N19" s="391"/>
      <c r="O19" s="387"/>
      <c r="P19" s="389"/>
      <c r="Q19" s="391"/>
      <c r="R19" s="393"/>
      <c r="S19" s="389"/>
      <c r="T19" s="391"/>
    </row>
    <row r="20" spans="2:23" ht="24.75" customHeight="1" thickBot="1" x14ac:dyDescent="0.3">
      <c r="B20" s="138" t="s">
        <v>692</v>
      </c>
      <c r="C20" s="61">
        <f>+D20+E20</f>
        <v>0</v>
      </c>
      <c r="D20" s="62">
        <f>+G20+J20+M20+P20</f>
        <v>0</v>
      </c>
      <c r="E20" s="63">
        <f>+H20+K20+N20+Q20</f>
        <v>0</v>
      </c>
      <c r="F20" s="64">
        <f>+G20+H20</f>
        <v>0</v>
      </c>
      <c r="G20" s="62">
        <f>(G9+G10+G12)-(G14+G16+G18)</f>
        <v>0</v>
      </c>
      <c r="H20" s="65">
        <f>(H9+H10+H12)-(H14+H16+H18)</f>
        <v>0</v>
      </c>
      <c r="I20" s="63">
        <f>+J20+K20</f>
        <v>0</v>
      </c>
      <c r="J20" s="62">
        <f>(J9+J10+J12)-(J14+J16+J18)</f>
        <v>0</v>
      </c>
      <c r="K20" s="63">
        <f>(K9+K10+K12)-(K14+K16+K18)</f>
        <v>0</v>
      </c>
      <c r="L20" s="64">
        <f>+M20+N20</f>
        <v>0</v>
      </c>
      <c r="M20" s="62">
        <f>(M9+M10+M12)-(M14+M16+M18)</f>
        <v>0</v>
      </c>
      <c r="N20" s="63">
        <f>(N9+N10+N12)-(N14+N16+N18)</f>
        <v>0</v>
      </c>
      <c r="O20" s="87">
        <f>+P20+Q20</f>
        <v>0</v>
      </c>
      <c r="P20" s="62">
        <f>(P9+P10+P12)-(P14+P16+P18)</f>
        <v>0</v>
      </c>
      <c r="Q20" s="63">
        <f>(Q9+Q10+Q12)-(Q14+Q16+Q18)</f>
        <v>0</v>
      </c>
      <c r="R20" s="64">
        <f>+S20+T20</f>
        <v>0</v>
      </c>
      <c r="S20" s="62">
        <f>(S9+S10+S12)-(S14+S16+S18)</f>
        <v>0</v>
      </c>
      <c r="T20" s="63">
        <f>(T9+T10+T12)-(T14+T16+T18)</f>
        <v>0</v>
      </c>
    </row>
    <row r="21" spans="2:23" ht="15.6" thickTop="1" x14ac:dyDescent="0.25">
      <c r="B21" s="286" t="s">
        <v>62</v>
      </c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2:23" x14ac:dyDescent="0.25">
      <c r="B22" s="288" t="s">
        <v>1377</v>
      </c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</row>
    <row r="23" spans="2:23" ht="16.5" customHeight="1" x14ac:dyDescent="0.25">
      <c r="B23" s="289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</row>
    <row r="24" spans="2:23" x14ac:dyDescent="0.25">
      <c r="B24" s="67" t="s">
        <v>609</v>
      </c>
    </row>
    <row r="25" spans="2:23" ht="21" customHeight="1" x14ac:dyDescent="0.25">
      <c r="B25" s="37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9"/>
    </row>
    <row r="26" spans="2:23" ht="21" customHeight="1" x14ac:dyDescent="0.25"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2"/>
    </row>
    <row r="27" spans="2:23" ht="21" customHeight="1" x14ac:dyDescent="0.25">
      <c r="B27" s="380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2"/>
    </row>
    <row r="28" spans="2:23" ht="21" customHeight="1" x14ac:dyDescent="0.25">
      <c r="B28" s="383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5"/>
    </row>
  </sheetData>
  <sheetProtection algorithmName="SHA-512" hashValue="9J86Jx++hgV7LRbESG2rMZEY+sGh/i+ehd/kBwPpU20UTNhGI8ghXvsHKzWbTXzydUuK9xzP/sBtsU3QecJC6w==" saltValue="J17hnkoo3U4TWCYDNx0dEw==" spinCount="100000" sheet="1" objects="1" scenarios="1"/>
  <mergeCells count="101">
    <mergeCell ref="B5:B8"/>
    <mergeCell ref="C5:Q5"/>
    <mergeCell ref="R5:T7"/>
    <mergeCell ref="C6:E7"/>
    <mergeCell ref="F6:H7"/>
    <mergeCell ref="I6:K7"/>
    <mergeCell ref="L6:Q6"/>
    <mergeCell ref="L7:N7"/>
    <mergeCell ref="O7:Q7"/>
    <mergeCell ref="C10:C11"/>
    <mergeCell ref="D10:D11"/>
    <mergeCell ref="E10:E11"/>
    <mergeCell ref="F10:F11"/>
    <mergeCell ref="G10:G11"/>
    <mergeCell ref="H10:H11"/>
    <mergeCell ref="I10:I11"/>
    <mergeCell ref="J10:J11"/>
    <mergeCell ref="Q10:Q11"/>
    <mergeCell ref="R10:R11"/>
    <mergeCell ref="S10:S11"/>
    <mergeCell ref="T10:T11"/>
    <mergeCell ref="N10:N11"/>
    <mergeCell ref="O10:O11"/>
    <mergeCell ref="P10:P11"/>
    <mergeCell ref="C12:C13"/>
    <mergeCell ref="D12:D13"/>
    <mergeCell ref="E12:E13"/>
    <mergeCell ref="F12:F13"/>
    <mergeCell ref="G12:G13"/>
    <mergeCell ref="H12:H13"/>
    <mergeCell ref="K10:K11"/>
    <mergeCell ref="L10:L11"/>
    <mergeCell ref="M10:M11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6:C17"/>
    <mergeCell ref="D16:D17"/>
    <mergeCell ref="E16:E17"/>
    <mergeCell ref="F16:F17"/>
    <mergeCell ref="G16:G17"/>
    <mergeCell ref="H16:H17"/>
    <mergeCell ref="O14:O15"/>
    <mergeCell ref="P14:P15"/>
    <mergeCell ref="Q14:Q15"/>
    <mergeCell ref="C14:C15"/>
    <mergeCell ref="D14:D15"/>
    <mergeCell ref="E14:E15"/>
    <mergeCell ref="F14:F15"/>
    <mergeCell ref="G14:G15"/>
    <mergeCell ref="H14:H15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B25:T28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F23:T23"/>
  </mergeCells>
  <conditionalFormatting sqref="C9:F19 I9:I19 O9:O19 R9:R19">
    <cfRule type="cellIs" dxfId="36" priority="14" operator="equal">
      <formula>0</formula>
    </cfRule>
  </conditionalFormatting>
  <conditionalFormatting sqref="C21:F22 I21:I22 L21:L22 O21:O22 R21:R22 U21:U22">
    <cfRule type="cellIs" dxfId="35" priority="1" operator="equal">
      <formula>0</formula>
    </cfRule>
  </conditionalFormatting>
  <conditionalFormatting sqref="C20:T20">
    <cfRule type="cellIs" dxfId="34" priority="8" operator="equal">
      <formula>0</formula>
    </cfRule>
  </conditionalFormatting>
  <conditionalFormatting sqref="L9:L19">
    <cfRule type="cellIs" dxfId="33" priority="10" operator="equal">
      <formula>0</formula>
    </cfRule>
  </conditionalFormatting>
  <printOptions horizontalCentered="1"/>
  <pageMargins left="0.19685039370078741" right="0.19685039370078741" top="0.59055118110236227" bottom="0.59055118110236227" header="0.31496062992125984" footer="0.19685039370078741"/>
  <pageSetup scale="77" orientation="landscape" r:id="rId1"/>
  <headerFooter>
    <oddFooter>&amp;R&amp;"+,Negrita Cursiva"IPEC&amp;"+,Cursiva", página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B1:W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109375" style="1" customWidth="1"/>
    <col min="2" max="2" width="43.88671875" style="1" customWidth="1"/>
    <col min="3" max="20" width="7.33203125" style="1" customWidth="1"/>
    <col min="21" max="16384" width="11.44140625" style="1"/>
  </cols>
  <sheetData>
    <row r="1" spans="2:20" ht="18" customHeight="1" x14ac:dyDescent="0.3">
      <c r="B1" s="135" t="s">
        <v>681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N1" s="273"/>
    </row>
    <row r="2" spans="2:20" ht="24.6" x14ac:dyDescent="0.4">
      <c r="B2" s="136" t="s">
        <v>653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273"/>
      <c r="N2" s="273"/>
    </row>
    <row r="3" spans="2:20" ht="17.399999999999999" x14ac:dyDescent="0.3">
      <c r="B3" s="135" t="s">
        <v>655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18" thickBot="1" x14ac:dyDescent="0.35">
      <c r="B4" s="135" t="s">
        <v>567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6.25" customHeight="1" thickTop="1" x14ac:dyDescent="0.25">
      <c r="B5" s="427" t="s">
        <v>55</v>
      </c>
      <c r="C5" s="430" t="s">
        <v>605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2"/>
      <c r="R5" s="433" t="s">
        <v>652</v>
      </c>
      <c r="S5" s="434"/>
      <c r="T5" s="434"/>
    </row>
    <row r="6" spans="2:20" ht="39" customHeight="1" thickBot="1" x14ac:dyDescent="0.3">
      <c r="B6" s="428"/>
      <c r="C6" s="439" t="s">
        <v>606</v>
      </c>
      <c r="D6" s="440"/>
      <c r="E6" s="440"/>
      <c r="F6" s="443" t="s">
        <v>657</v>
      </c>
      <c r="G6" s="440"/>
      <c r="H6" s="444"/>
      <c r="I6" s="440" t="s">
        <v>658</v>
      </c>
      <c r="J6" s="440"/>
      <c r="K6" s="444"/>
      <c r="L6" s="447" t="s">
        <v>679</v>
      </c>
      <c r="M6" s="450"/>
      <c r="N6" s="450"/>
      <c r="O6" s="450"/>
      <c r="P6" s="450"/>
      <c r="Q6" s="450"/>
      <c r="R6" s="435"/>
      <c r="S6" s="436"/>
      <c r="T6" s="436"/>
    </row>
    <row r="7" spans="2:20" ht="21" customHeight="1" x14ac:dyDescent="0.25">
      <c r="B7" s="428"/>
      <c r="C7" s="441"/>
      <c r="D7" s="442"/>
      <c r="E7" s="442"/>
      <c r="F7" s="445"/>
      <c r="G7" s="442"/>
      <c r="H7" s="446"/>
      <c r="I7" s="442"/>
      <c r="J7" s="442"/>
      <c r="K7" s="446"/>
      <c r="L7" s="445" t="s">
        <v>607</v>
      </c>
      <c r="M7" s="442"/>
      <c r="N7" s="442"/>
      <c r="O7" s="449" t="s">
        <v>608</v>
      </c>
      <c r="P7" s="442"/>
      <c r="Q7" s="442"/>
      <c r="R7" s="437"/>
      <c r="S7" s="438"/>
      <c r="T7" s="438"/>
    </row>
    <row r="8" spans="2:20" ht="30.75" customHeight="1" thickBot="1" x14ac:dyDescent="0.3">
      <c r="B8" s="429"/>
      <c r="C8" s="44" t="s">
        <v>0</v>
      </c>
      <c r="D8" s="43" t="s">
        <v>18</v>
      </c>
      <c r="E8" s="44" t="s">
        <v>17</v>
      </c>
      <c r="F8" s="72" t="s">
        <v>0</v>
      </c>
      <c r="G8" s="43" t="s">
        <v>18</v>
      </c>
      <c r="H8" s="82" t="s">
        <v>17</v>
      </c>
      <c r="I8" s="83" t="s">
        <v>0</v>
      </c>
      <c r="J8" s="43" t="s">
        <v>18</v>
      </c>
      <c r="K8" s="44" t="s">
        <v>17</v>
      </c>
      <c r="L8" s="84" t="s">
        <v>0</v>
      </c>
      <c r="M8" s="43" t="s">
        <v>18</v>
      </c>
      <c r="N8" s="44" t="s">
        <v>17</v>
      </c>
      <c r="O8" s="85" t="s">
        <v>0</v>
      </c>
      <c r="P8" s="43" t="s">
        <v>18</v>
      </c>
      <c r="Q8" s="44" t="s">
        <v>17</v>
      </c>
      <c r="R8" s="84" t="s">
        <v>0</v>
      </c>
      <c r="S8" s="43" t="s">
        <v>18</v>
      </c>
      <c r="T8" s="44" t="s">
        <v>17</v>
      </c>
    </row>
    <row r="9" spans="2:20" ht="24.75" customHeight="1" thickTop="1" thickBot="1" x14ac:dyDescent="0.3">
      <c r="B9" s="48" t="s">
        <v>688</v>
      </c>
      <c r="C9" s="217">
        <f>+D9+E9</f>
        <v>0</v>
      </c>
      <c r="D9" s="49">
        <f>+G9+J9+M9+P9</f>
        <v>0</v>
      </c>
      <c r="E9" s="216">
        <f>+H9+K9+N9+Q9</f>
        <v>0</v>
      </c>
      <c r="F9" s="215">
        <f>+G9+H9</f>
        <v>0</v>
      </c>
      <c r="G9" s="50"/>
      <c r="H9" s="51"/>
      <c r="I9" s="216">
        <f>+J9+K9</f>
        <v>0</v>
      </c>
      <c r="J9" s="50"/>
      <c r="K9" s="52"/>
      <c r="L9" s="215">
        <f>+M9+N9</f>
        <v>0</v>
      </c>
      <c r="M9" s="50"/>
      <c r="N9" s="52"/>
      <c r="O9" s="86">
        <f>+P9+Q9</f>
        <v>0</v>
      </c>
      <c r="P9" s="50"/>
      <c r="Q9" s="52"/>
      <c r="R9" s="215">
        <f>+S9+T9</f>
        <v>0</v>
      </c>
      <c r="S9" s="50"/>
      <c r="T9" s="52"/>
    </row>
    <row r="10" spans="2:20" x14ac:dyDescent="0.25">
      <c r="B10" s="53" t="s">
        <v>56</v>
      </c>
      <c r="C10" s="424">
        <f>D10+E10</f>
        <v>0</v>
      </c>
      <c r="D10" s="425">
        <f t="shared" ref="D10:E19" si="0">+G10+J10+M10+P10</f>
        <v>0</v>
      </c>
      <c r="E10" s="426">
        <f t="shared" si="0"/>
        <v>0</v>
      </c>
      <c r="F10" s="392">
        <f>+G10+H10</f>
        <v>0</v>
      </c>
      <c r="G10" s="388"/>
      <c r="H10" s="402"/>
      <c r="I10" s="394">
        <f>+J10+K10</f>
        <v>0</v>
      </c>
      <c r="J10" s="388"/>
      <c r="K10" s="390"/>
      <c r="L10" s="392">
        <f>+M10+N10</f>
        <v>0</v>
      </c>
      <c r="M10" s="388"/>
      <c r="N10" s="390"/>
      <c r="O10" s="386">
        <f>+P10+Q10</f>
        <v>0</v>
      </c>
      <c r="P10" s="388"/>
      <c r="Q10" s="390"/>
      <c r="R10" s="392">
        <f>+S10+T10</f>
        <v>0</v>
      </c>
      <c r="S10" s="388"/>
      <c r="T10" s="390"/>
    </row>
    <row r="11" spans="2:20" ht="18" customHeight="1" x14ac:dyDescent="0.25">
      <c r="B11" s="54" t="s">
        <v>689</v>
      </c>
      <c r="C11" s="398"/>
      <c r="D11" s="400">
        <f t="shared" si="0"/>
        <v>0</v>
      </c>
      <c r="E11" s="401">
        <f t="shared" si="0"/>
        <v>0</v>
      </c>
      <c r="F11" s="396"/>
      <c r="G11" s="419"/>
      <c r="H11" s="421"/>
      <c r="I11" s="401"/>
      <c r="J11" s="419"/>
      <c r="K11" s="420"/>
      <c r="L11" s="396"/>
      <c r="M11" s="419"/>
      <c r="N11" s="420"/>
      <c r="O11" s="387"/>
      <c r="P11" s="419"/>
      <c r="Q11" s="420"/>
      <c r="R11" s="396"/>
      <c r="S11" s="419"/>
      <c r="T11" s="420"/>
    </row>
    <row r="12" spans="2:20" x14ac:dyDescent="0.25">
      <c r="B12" s="55" t="s">
        <v>56</v>
      </c>
      <c r="C12" s="413">
        <f t="shared" ref="C12" si="1">D12+E12</f>
        <v>0</v>
      </c>
      <c r="D12" s="415">
        <f t="shared" si="0"/>
        <v>0</v>
      </c>
      <c r="E12" s="411">
        <f t="shared" si="0"/>
        <v>0</v>
      </c>
      <c r="F12" s="405">
        <f t="shared" ref="F12" si="2">+G12+H12</f>
        <v>0</v>
      </c>
      <c r="G12" s="407"/>
      <c r="H12" s="417"/>
      <c r="I12" s="411">
        <f t="shared" ref="I12" si="3">+J12+K12</f>
        <v>0</v>
      </c>
      <c r="J12" s="407"/>
      <c r="K12" s="409"/>
      <c r="L12" s="405">
        <f t="shared" ref="L12" si="4">+M12+N12</f>
        <v>0</v>
      </c>
      <c r="M12" s="407"/>
      <c r="N12" s="409"/>
      <c r="O12" s="422">
        <f t="shared" ref="O12" si="5">+P12+Q12</f>
        <v>0</v>
      </c>
      <c r="P12" s="407"/>
      <c r="Q12" s="409"/>
      <c r="R12" s="405">
        <f t="shared" ref="R12" si="6">+S12+T12</f>
        <v>0</v>
      </c>
      <c r="S12" s="407"/>
      <c r="T12" s="409"/>
    </row>
    <row r="13" spans="2:20" ht="18" customHeight="1" x14ac:dyDescent="0.25">
      <c r="B13" s="56" t="s">
        <v>690</v>
      </c>
      <c r="C13" s="414"/>
      <c r="D13" s="416">
        <f t="shared" si="0"/>
        <v>0</v>
      </c>
      <c r="E13" s="412">
        <f t="shared" si="0"/>
        <v>0</v>
      </c>
      <c r="F13" s="406"/>
      <c r="G13" s="408"/>
      <c r="H13" s="418"/>
      <c r="I13" s="412"/>
      <c r="J13" s="408"/>
      <c r="K13" s="410"/>
      <c r="L13" s="406"/>
      <c r="M13" s="408"/>
      <c r="N13" s="410"/>
      <c r="O13" s="423"/>
      <c r="P13" s="408"/>
      <c r="Q13" s="410"/>
      <c r="R13" s="406"/>
      <c r="S13" s="408"/>
      <c r="T13" s="410"/>
    </row>
    <row r="14" spans="2:20" x14ac:dyDescent="0.25">
      <c r="B14" s="57" t="s">
        <v>57</v>
      </c>
      <c r="C14" s="397">
        <f t="shared" ref="C14" si="7">D14+E14</f>
        <v>0</v>
      </c>
      <c r="D14" s="399">
        <f t="shared" si="0"/>
        <v>0</v>
      </c>
      <c r="E14" s="394">
        <f t="shared" si="0"/>
        <v>0</v>
      </c>
      <c r="F14" s="392">
        <f t="shared" ref="F14" si="8">+G14+H14</f>
        <v>0</v>
      </c>
      <c r="G14" s="388"/>
      <c r="H14" s="402"/>
      <c r="I14" s="394">
        <f t="shared" ref="I14" si="9">+J14+K14</f>
        <v>0</v>
      </c>
      <c r="J14" s="388"/>
      <c r="K14" s="390"/>
      <c r="L14" s="392">
        <f t="shared" ref="L14" si="10">+M14+N14</f>
        <v>0</v>
      </c>
      <c r="M14" s="388"/>
      <c r="N14" s="390"/>
      <c r="O14" s="386">
        <f t="shared" ref="O14" si="11">+P14+Q14</f>
        <v>0</v>
      </c>
      <c r="P14" s="388"/>
      <c r="Q14" s="390"/>
      <c r="R14" s="392">
        <f t="shared" ref="R14" si="12">+S14+T14</f>
        <v>0</v>
      </c>
      <c r="S14" s="388"/>
      <c r="T14" s="390"/>
    </row>
    <row r="15" spans="2:20" ht="18" customHeight="1" x14ac:dyDescent="0.25">
      <c r="B15" s="54" t="s">
        <v>691</v>
      </c>
      <c r="C15" s="398"/>
      <c r="D15" s="400">
        <f t="shared" si="0"/>
        <v>0</v>
      </c>
      <c r="E15" s="401">
        <f t="shared" si="0"/>
        <v>0</v>
      </c>
      <c r="F15" s="396"/>
      <c r="G15" s="419"/>
      <c r="H15" s="421"/>
      <c r="I15" s="401"/>
      <c r="J15" s="419"/>
      <c r="K15" s="420"/>
      <c r="L15" s="396"/>
      <c r="M15" s="419"/>
      <c r="N15" s="420"/>
      <c r="O15" s="387"/>
      <c r="P15" s="419"/>
      <c r="Q15" s="420"/>
      <c r="R15" s="396"/>
      <c r="S15" s="419"/>
      <c r="T15" s="420"/>
    </row>
    <row r="16" spans="2:20" x14ac:dyDescent="0.25">
      <c r="B16" s="58" t="s">
        <v>57</v>
      </c>
      <c r="C16" s="413">
        <f t="shared" ref="C16" si="13">D16+E16</f>
        <v>0</v>
      </c>
      <c r="D16" s="415">
        <f t="shared" si="0"/>
        <v>0</v>
      </c>
      <c r="E16" s="411">
        <f t="shared" si="0"/>
        <v>0</v>
      </c>
      <c r="F16" s="405">
        <f t="shared" ref="F16" si="14">+G16+H16</f>
        <v>0</v>
      </c>
      <c r="G16" s="407"/>
      <c r="H16" s="417"/>
      <c r="I16" s="411">
        <f t="shared" ref="I16" si="15">+J16+K16</f>
        <v>0</v>
      </c>
      <c r="J16" s="407"/>
      <c r="K16" s="409"/>
      <c r="L16" s="405">
        <f t="shared" ref="L16" si="16">+M16+N16</f>
        <v>0</v>
      </c>
      <c r="M16" s="407"/>
      <c r="N16" s="409"/>
      <c r="O16" s="422">
        <f t="shared" ref="O16" si="17">+P16+Q16</f>
        <v>0</v>
      </c>
      <c r="P16" s="407"/>
      <c r="Q16" s="409"/>
      <c r="R16" s="405">
        <f t="shared" ref="R16" si="18">+S16+T16</f>
        <v>0</v>
      </c>
      <c r="S16" s="407"/>
      <c r="T16" s="409"/>
    </row>
    <row r="17" spans="2:23" ht="18" customHeight="1" x14ac:dyDescent="0.25">
      <c r="B17" s="59" t="s">
        <v>1046</v>
      </c>
      <c r="C17" s="414"/>
      <c r="D17" s="416">
        <f t="shared" si="0"/>
        <v>0</v>
      </c>
      <c r="E17" s="412">
        <f t="shared" si="0"/>
        <v>0</v>
      </c>
      <c r="F17" s="406"/>
      <c r="G17" s="408"/>
      <c r="H17" s="418"/>
      <c r="I17" s="412"/>
      <c r="J17" s="408"/>
      <c r="K17" s="410"/>
      <c r="L17" s="406"/>
      <c r="M17" s="408"/>
      <c r="N17" s="410"/>
      <c r="O17" s="423"/>
      <c r="P17" s="408"/>
      <c r="Q17" s="410"/>
      <c r="R17" s="406"/>
      <c r="S17" s="408"/>
      <c r="T17" s="410"/>
    </row>
    <row r="18" spans="2:23" x14ac:dyDescent="0.25">
      <c r="B18" s="57" t="s">
        <v>57</v>
      </c>
      <c r="C18" s="397">
        <f t="shared" ref="C18" si="19">D18+E18</f>
        <v>0</v>
      </c>
      <c r="D18" s="399">
        <f t="shared" si="0"/>
        <v>0</v>
      </c>
      <c r="E18" s="394">
        <f t="shared" si="0"/>
        <v>0</v>
      </c>
      <c r="F18" s="392">
        <f t="shared" ref="F18" si="20">+G18+H18</f>
        <v>0</v>
      </c>
      <c r="G18" s="388"/>
      <c r="H18" s="402"/>
      <c r="I18" s="394">
        <f t="shared" ref="I18" si="21">+J18+K18</f>
        <v>0</v>
      </c>
      <c r="J18" s="388"/>
      <c r="K18" s="390"/>
      <c r="L18" s="392">
        <f t="shared" ref="L18" si="22">+M18+N18</f>
        <v>0</v>
      </c>
      <c r="M18" s="388"/>
      <c r="N18" s="390"/>
      <c r="O18" s="386">
        <f t="shared" ref="O18" si="23">+P18+Q18</f>
        <v>0</v>
      </c>
      <c r="P18" s="388"/>
      <c r="Q18" s="390"/>
      <c r="R18" s="392">
        <f t="shared" ref="R18" si="24">+S18+T18</f>
        <v>0</v>
      </c>
      <c r="S18" s="388"/>
      <c r="T18" s="390"/>
    </row>
    <row r="19" spans="2:23" ht="18" customHeight="1" thickBot="1" x14ac:dyDescent="0.3">
      <c r="B19" s="60" t="s">
        <v>1047</v>
      </c>
      <c r="C19" s="398"/>
      <c r="D19" s="400">
        <f t="shared" si="0"/>
        <v>0</v>
      </c>
      <c r="E19" s="401">
        <f t="shared" si="0"/>
        <v>0</v>
      </c>
      <c r="F19" s="396"/>
      <c r="G19" s="389"/>
      <c r="H19" s="403"/>
      <c r="I19" s="395"/>
      <c r="J19" s="389"/>
      <c r="K19" s="391"/>
      <c r="L19" s="396"/>
      <c r="M19" s="389"/>
      <c r="N19" s="391"/>
      <c r="O19" s="387"/>
      <c r="P19" s="389"/>
      <c r="Q19" s="391"/>
      <c r="R19" s="393"/>
      <c r="S19" s="389"/>
      <c r="T19" s="391"/>
    </row>
    <row r="20" spans="2:23" ht="24.75" customHeight="1" thickBot="1" x14ac:dyDescent="0.3">
      <c r="B20" s="138" t="s">
        <v>692</v>
      </c>
      <c r="C20" s="61">
        <f>+D20+E20</f>
        <v>0</v>
      </c>
      <c r="D20" s="62">
        <f>+G20+J20+M20+P20</f>
        <v>0</v>
      </c>
      <c r="E20" s="63">
        <f>+H20+K20+N20+Q20</f>
        <v>0</v>
      </c>
      <c r="F20" s="64">
        <f>+G20+H20</f>
        <v>0</v>
      </c>
      <c r="G20" s="62">
        <f>(G9+G10+G12)-(G14+G16+G18)</f>
        <v>0</v>
      </c>
      <c r="H20" s="65">
        <f>(H9+H10+H12)-(H14+H16+H18)</f>
        <v>0</v>
      </c>
      <c r="I20" s="63">
        <f>+J20+K20</f>
        <v>0</v>
      </c>
      <c r="J20" s="62">
        <f>(J9+J10+J12)-(J14+J16+J18)</f>
        <v>0</v>
      </c>
      <c r="K20" s="63">
        <f>(K9+K10+K12)-(K14+K16+K18)</f>
        <v>0</v>
      </c>
      <c r="L20" s="64">
        <f>+M20+N20</f>
        <v>0</v>
      </c>
      <c r="M20" s="62">
        <f>(M9+M10+M12)-(M14+M16+M18)</f>
        <v>0</v>
      </c>
      <c r="N20" s="63">
        <f>(N9+N10+N12)-(N14+N16+N18)</f>
        <v>0</v>
      </c>
      <c r="O20" s="87">
        <f>+P20+Q20</f>
        <v>0</v>
      </c>
      <c r="P20" s="62">
        <f>(P9+P10+P12)-(P14+P16+P18)</f>
        <v>0</v>
      </c>
      <c r="Q20" s="63">
        <f>(Q9+Q10+Q12)-(Q14+Q16+Q18)</f>
        <v>0</v>
      </c>
      <c r="R20" s="64">
        <f>+S20+T20</f>
        <v>0</v>
      </c>
      <c r="S20" s="62">
        <f>(S9+S10+S12)-(S14+S16+S18)</f>
        <v>0</v>
      </c>
      <c r="T20" s="63">
        <f>(T9+T10+T12)-(T14+T16+T18)</f>
        <v>0</v>
      </c>
    </row>
    <row r="21" spans="2:23" ht="15.6" thickTop="1" x14ac:dyDescent="0.25">
      <c r="B21" s="286" t="s">
        <v>62</v>
      </c>
      <c r="C21" s="66"/>
      <c r="D21" s="66"/>
      <c r="E21" s="66"/>
      <c r="F21" s="66"/>
      <c r="G21" s="287"/>
      <c r="H21" s="287"/>
      <c r="I21" s="66"/>
      <c r="J21" s="287"/>
      <c r="K21" s="287"/>
      <c r="L21" s="66"/>
      <c r="M21" s="287"/>
      <c r="N21" s="287"/>
      <c r="O21" s="66"/>
      <c r="P21" s="287"/>
      <c r="Q21" s="287"/>
      <c r="R21" s="66"/>
      <c r="S21" s="287"/>
      <c r="T21" s="287"/>
      <c r="U21" s="66"/>
      <c r="V21" s="287"/>
      <c r="W21" s="287"/>
    </row>
    <row r="22" spans="2:23" x14ac:dyDescent="0.25">
      <c r="B22" s="130" t="s">
        <v>1377</v>
      </c>
      <c r="C22" s="66"/>
      <c r="D22" s="66"/>
      <c r="E22" s="66"/>
      <c r="F22" s="66"/>
      <c r="G22" s="287"/>
      <c r="H22" s="287"/>
      <c r="I22" s="66"/>
      <c r="J22" s="287"/>
      <c r="K22" s="287"/>
      <c r="L22" s="66"/>
      <c r="M22" s="287"/>
      <c r="N22" s="287"/>
      <c r="O22" s="66"/>
      <c r="P22" s="287"/>
      <c r="Q22" s="287"/>
      <c r="R22" s="66"/>
      <c r="S22" s="287"/>
      <c r="T22" s="287"/>
      <c r="U22" s="66"/>
      <c r="V22" s="287"/>
      <c r="W22" s="287"/>
    </row>
    <row r="23" spans="2:23" ht="16.5" customHeight="1" x14ac:dyDescent="0.25">
      <c r="B23" s="289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3" x14ac:dyDescent="0.25">
      <c r="B24" s="67" t="s">
        <v>609</v>
      </c>
    </row>
    <row r="25" spans="2:23" ht="21" customHeight="1" x14ac:dyDescent="0.25">
      <c r="B25" s="377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9"/>
    </row>
    <row r="26" spans="2:23" ht="21" customHeight="1" x14ac:dyDescent="0.25"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2"/>
    </row>
    <row r="27" spans="2:23" ht="21" customHeight="1" x14ac:dyDescent="0.25">
      <c r="B27" s="380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2"/>
    </row>
    <row r="28" spans="2:23" ht="21" customHeight="1" x14ac:dyDescent="0.25">
      <c r="B28" s="383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5"/>
    </row>
  </sheetData>
  <sheetProtection algorithmName="SHA-512" hashValue="DNDjKSQhUEmXqPSKE/rk0LNx3i4JTBW7NaITkGAqbDWBCxpXApUw6KkMXJ7ubafEjxWN4+niLuXSiXt184Iqfw==" saltValue="SWbgYEE4SZazl+QMMsIdrw==" spinCount="100000" sheet="1" objects="1" scenarios="1"/>
  <mergeCells count="100">
    <mergeCell ref="B25:T28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R16:R17"/>
    <mergeCell ref="S16:S17"/>
    <mergeCell ref="H16:H17"/>
    <mergeCell ref="T16:T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H14:H15"/>
    <mergeCell ref="C16:C17"/>
    <mergeCell ref="D16:D17"/>
    <mergeCell ref="E16:E17"/>
    <mergeCell ref="F16:F17"/>
    <mergeCell ref="G16:G17"/>
    <mergeCell ref="C14:C15"/>
    <mergeCell ref="D14:D15"/>
    <mergeCell ref="E14:E15"/>
    <mergeCell ref="F14:F15"/>
    <mergeCell ref="G14:G15"/>
    <mergeCell ref="Q12:Q13"/>
    <mergeCell ref="R12:R13"/>
    <mergeCell ref="S12:S13"/>
    <mergeCell ref="O14:O15"/>
    <mergeCell ref="P14:P15"/>
    <mergeCell ref="Q14:Q15"/>
    <mergeCell ref="O10:O11"/>
    <mergeCell ref="P10:P11"/>
    <mergeCell ref="O12:O13"/>
    <mergeCell ref="T14:T15"/>
    <mergeCell ref="I14:I15"/>
    <mergeCell ref="J14:J15"/>
    <mergeCell ref="K14:K15"/>
    <mergeCell ref="L14:L15"/>
    <mergeCell ref="M14:M15"/>
    <mergeCell ref="N14:N15"/>
    <mergeCell ref="L12:L13"/>
    <mergeCell ref="M12:M13"/>
    <mergeCell ref="N12:N13"/>
    <mergeCell ref="R14:R15"/>
    <mergeCell ref="S14:S15"/>
    <mergeCell ref="P12:P13"/>
    <mergeCell ref="H12:H13"/>
    <mergeCell ref="K10:K11"/>
    <mergeCell ref="L10:L11"/>
    <mergeCell ref="M10:M11"/>
    <mergeCell ref="N10:N11"/>
    <mergeCell ref="C12:C13"/>
    <mergeCell ref="D12:D13"/>
    <mergeCell ref="E12:E13"/>
    <mergeCell ref="F12:F13"/>
    <mergeCell ref="G12:G13"/>
    <mergeCell ref="T12:T13"/>
    <mergeCell ref="I12:I13"/>
    <mergeCell ref="J12:J13"/>
    <mergeCell ref="K12:K13"/>
    <mergeCell ref="C10:C11"/>
    <mergeCell ref="D10:D11"/>
    <mergeCell ref="E10:E11"/>
    <mergeCell ref="F10:F11"/>
    <mergeCell ref="G10:G11"/>
    <mergeCell ref="H10:H11"/>
    <mergeCell ref="I10:I11"/>
    <mergeCell ref="J10:J11"/>
    <mergeCell ref="Q10:Q11"/>
    <mergeCell ref="R10:R11"/>
    <mergeCell ref="S10:S11"/>
    <mergeCell ref="T10:T11"/>
    <mergeCell ref="B5:B8"/>
    <mergeCell ref="C5:Q5"/>
    <mergeCell ref="R5:T7"/>
    <mergeCell ref="C6:E7"/>
    <mergeCell ref="F6:H7"/>
    <mergeCell ref="I6:K7"/>
    <mergeCell ref="L6:Q6"/>
    <mergeCell ref="L7:N7"/>
    <mergeCell ref="O7:Q7"/>
  </mergeCells>
  <conditionalFormatting sqref="C9:F19 I9:I19 O9:O19 R9:R19">
    <cfRule type="cellIs" dxfId="32" priority="14" operator="equal">
      <formula>0</formula>
    </cfRule>
  </conditionalFormatting>
  <conditionalFormatting sqref="C21:F22 I21:I22 L21:L22 O21:O22 R21:R22 U21:U22">
    <cfRule type="cellIs" dxfId="31" priority="1" operator="equal">
      <formula>0</formula>
    </cfRule>
  </conditionalFormatting>
  <conditionalFormatting sqref="C20:T20">
    <cfRule type="cellIs" dxfId="30" priority="8" operator="equal">
      <formula>0</formula>
    </cfRule>
  </conditionalFormatting>
  <conditionalFormatting sqref="L9:L19">
    <cfRule type="cellIs" dxfId="29" priority="10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77" orientation="landscape" r:id="rId1"/>
  <headerFooter>
    <oddFooter>&amp;R&amp;"+,Negrita Cursiva"IPEC&amp;"+,Cursiva", página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>
    <pageSetUpPr fitToPage="1"/>
  </sheetPr>
  <dimension ref="B1:O28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7.109375" style="1" customWidth="1"/>
    <col min="2" max="2" width="5.88671875" style="1" customWidth="1"/>
    <col min="3" max="3" width="43.5546875" style="1" customWidth="1"/>
    <col min="4" max="15" width="7.5546875" style="1" customWidth="1"/>
    <col min="16" max="16384" width="11.44140625" style="1"/>
  </cols>
  <sheetData>
    <row r="1" spans="2:15" ht="24.75" customHeight="1" x14ac:dyDescent="0.3">
      <c r="B1" s="275" t="s">
        <v>752</v>
      </c>
      <c r="C1" s="4"/>
      <c r="D1" s="71"/>
      <c r="E1" s="71"/>
      <c r="F1" s="71"/>
      <c r="G1" s="71"/>
    </row>
    <row r="2" spans="2:15" ht="18" customHeight="1" x14ac:dyDescent="0.3">
      <c r="B2" s="275" t="s">
        <v>1397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5" ht="18" customHeight="1" thickBot="1" x14ac:dyDescent="0.35">
      <c r="B3" s="275" t="s">
        <v>693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22.5" customHeight="1" thickTop="1" x14ac:dyDescent="0.25">
      <c r="B4" s="434" t="s">
        <v>1396</v>
      </c>
      <c r="C4" s="427"/>
      <c r="D4" s="430" t="s">
        <v>605</v>
      </c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</row>
    <row r="5" spans="2:15" ht="45" customHeight="1" x14ac:dyDescent="0.25">
      <c r="B5" s="436"/>
      <c r="C5" s="428"/>
      <c r="D5" s="462" t="s">
        <v>0</v>
      </c>
      <c r="E5" s="438"/>
      <c r="F5" s="438"/>
      <c r="G5" s="463" t="s">
        <v>657</v>
      </c>
      <c r="H5" s="464"/>
      <c r="I5" s="465"/>
      <c r="J5" s="464" t="s">
        <v>658</v>
      </c>
      <c r="K5" s="464"/>
      <c r="L5" s="465"/>
      <c r="M5" s="460" t="s">
        <v>750</v>
      </c>
      <c r="N5" s="461"/>
      <c r="O5" s="461"/>
    </row>
    <row r="6" spans="2:15" ht="30.75" customHeight="1" thickBot="1" x14ac:dyDescent="0.3">
      <c r="B6" s="459"/>
      <c r="C6" s="429"/>
      <c r="D6" s="42" t="s">
        <v>0</v>
      </c>
      <c r="E6" s="43" t="s">
        <v>18</v>
      </c>
      <c r="F6" s="44" t="s">
        <v>17</v>
      </c>
      <c r="G6" s="45" t="s">
        <v>0</v>
      </c>
      <c r="H6" s="43" t="s">
        <v>18</v>
      </c>
      <c r="I6" s="46" t="s">
        <v>17</v>
      </c>
      <c r="J6" s="44" t="s">
        <v>0</v>
      </c>
      <c r="K6" s="43" t="s">
        <v>18</v>
      </c>
      <c r="L6" s="44" t="s">
        <v>17</v>
      </c>
      <c r="M6" s="45" t="s">
        <v>0</v>
      </c>
      <c r="N6" s="43" t="s">
        <v>18</v>
      </c>
      <c r="O6" s="47" t="s">
        <v>17</v>
      </c>
    </row>
    <row r="7" spans="2:15" s="14" customFormat="1" ht="28.5" customHeight="1" thickTop="1" x14ac:dyDescent="0.3">
      <c r="B7" s="93" t="s">
        <v>694</v>
      </c>
      <c r="C7" s="94"/>
      <c r="D7" s="95">
        <f t="shared" ref="D7:D21" si="0">E7+F7</f>
        <v>0</v>
      </c>
      <c r="E7" s="96">
        <f t="shared" ref="E7:E21" si="1">H7+K7+N7</f>
        <v>0</v>
      </c>
      <c r="F7" s="97">
        <f t="shared" ref="F7:F21" si="2">+I7+L7+O7</f>
        <v>0</v>
      </c>
      <c r="G7" s="76">
        <f t="shared" ref="G7:G21" si="3">+H7+I7</f>
        <v>0</v>
      </c>
      <c r="H7" s="96">
        <f>SUM(H8:H11)</f>
        <v>0</v>
      </c>
      <c r="I7" s="98">
        <f>SUM(I8:I11)</f>
        <v>0</v>
      </c>
      <c r="J7" s="76">
        <f t="shared" ref="J7:J21" si="4">+K7+L7</f>
        <v>0</v>
      </c>
      <c r="K7" s="96">
        <f>SUM(K8:K11)</f>
        <v>0</v>
      </c>
      <c r="L7" s="98">
        <f>SUM(L8:L11)</f>
        <v>0</v>
      </c>
      <c r="M7" s="76">
        <f t="shared" ref="M7:M21" si="5">+N7+O7</f>
        <v>0</v>
      </c>
      <c r="N7" s="96">
        <f>SUM(N8:N11)</f>
        <v>0</v>
      </c>
      <c r="O7" s="97">
        <f>SUM(O8:O11)</f>
        <v>0</v>
      </c>
    </row>
    <row r="8" spans="2:15" ht="28.5" customHeight="1" x14ac:dyDescent="0.25">
      <c r="B8" s="453" t="s">
        <v>695</v>
      </c>
      <c r="C8" s="454"/>
      <c r="D8" s="218">
        <f t="shared" si="0"/>
        <v>0</v>
      </c>
      <c r="E8" s="74">
        <f t="shared" si="1"/>
        <v>0</v>
      </c>
      <c r="F8" s="75">
        <f t="shared" si="2"/>
        <v>0</v>
      </c>
      <c r="G8" s="76">
        <f t="shared" si="3"/>
        <v>0</v>
      </c>
      <c r="H8" s="68"/>
      <c r="I8" s="77"/>
      <c r="J8" s="76">
        <f t="shared" si="4"/>
        <v>0</v>
      </c>
      <c r="K8" s="68"/>
      <c r="L8" s="219"/>
      <c r="M8" s="76">
        <f t="shared" si="5"/>
        <v>0</v>
      </c>
      <c r="N8" s="68"/>
      <c r="O8" s="219"/>
    </row>
    <row r="9" spans="2:15" ht="28.5" customHeight="1" x14ac:dyDescent="0.25">
      <c r="B9" s="453" t="s">
        <v>696</v>
      </c>
      <c r="C9" s="454"/>
      <c r="D9" s="218">
        <f t="shared" si="0"/>
        <v>0</v>
      </c>
      <c r="E9" s="74">
        <f t="shared" si="1"/>
        <v>0</v>
      </c>
      <c r="F9" s="75">
        <f t="shared" si="2"/>
        <v>0</v>
      </c>
      <c r="G9" s="76">
        <f t="shared" si="3"/>
        <v>0</v>
      </c>
      <c r="H9" s="68"/>
      <c r="I9" s="77"/>
      <c r="J9" s="76">
        <f t="shared" si="4"/>
        <v>0</v>
      </c>
      <c r="K9" s="68"/>
      <c r="L9" s="219"/>
      <c r="M9" s="76">
        <f t="shared" si="5"/>
        <v>0</v>
      </c>
      <c r="N9" s="68"/>
      <c r="O9" s="219"/>
    </row>
    <row r="10" spans="2:15" ht="28.5" customHeight="1" x14ac:dyDescent="0.25">
      <c r="B10" s="453" t="s">
        <v>697</v>
      </c>
      <c r="C10" s="454"/>
      <c r="D10" s="218">
        <f t="shared" si="0"/>
        <v>0</v>
      </c>
      <c r="E10" s="74">
        <f t="shared" si="1"/>
        <v>0</v>
      </c>
      <c r="F10" s="75">
        <f t="shared" si="2"/>
        <v>0</v>
      </c>
      <c r="G10" s="76">
        <f t="shared" si="3"/>
        <v>0</v>
      </c>
      <c r="H10" s="68"/>
      <c r="I10" s="77"/>
      <c r="J10" s="76">
        <f t="shared" si="4"/>
        <v>0</v>
      </c>
      <c r="K10" s="68"/>
      <c r="L10" s="219"/>
      <c r="M10" s="76">
        <f t="shared" si="5"/>
        <v>0</v>
      </c>
      <c r="N10" s="68"/>
      <c r="O10" s="219"/>
    </row>
    <row r="11" spans="2:15" ht="28.5" customHeight="1" x14ac:dyDescent="0.25">
      <c r="B11" s="455" t="s">
        <v>698</v>
      </c>
      <c r="C11" s="456"/>
      <c r="D11" s="99">
        <f t="shared" si="0"/>
        <v>0</v>
      </c>
      <c r="E11" s="100">
        <f t="shared" si="1"/>
        <v>0</v>
      </c>
      <c r="F11" s="101">
        <f t="shared" si="2"/>
        <v>0</v>
      </c>
      <c r="G11" s="102">
        <f t="shared" si="3"/>
        <v>0</v>
      </c>
      <c r="H11" s="103"/>
      <c r="I11" s="104"/>
      <c r="J11" s="102">
        <f t="shared" si="4"/>
        <v>0</v>
      </c>
      <c r="K11" s="103"/>
      <c r="L11" s="105"/>
      <c r="M11" s="102">
        <f t="shared" si="5"/>
        <v>0</v>
      </c>
      <c r="N11" s="103"/>
      <c r="O11" s="105"/>
    </row>
    <row r="12" spans="2:15" s="14" customFormat="1" ht="28.5" customHeight="1" x14ac:dyDescent="0.3">
      <c r="B12" s="93" t="s">
        <v>699</v>
      </c>
      <c r="C12" s="94"/>
      <c r="D12" s="95">
        <f t="shared" si="0"/>
        <v>0</v>
      </c>
      <c r="E12" s="96">
        <f t="shared" si="1"/>
        <v>0</v>
      </c>
      <c r="F12" s="97">
        <f t="shared" si="2"/>
        <v>0</v>
      </c>
      <c r="G12" s="106">
        <f t="shared" si="3"/>
        <v>0</v>
      </c>
      <c r="H12" s="96">
        <f>SUM(H13:H17)</f>
        <v>0</v>
      </c>
      <c r="I12" s="98">
        <f>SUM(I13:I17)</f>
        <v>0</v>
      </c>
      <c r="J12" s="106">
        <f t="shared" si="4"/>
        <v>0</v>
      </c>
      <c r="K12" s="96">
        <f>SUM(K13:K17)</f>
        <v>0</v>
      </c>
      <c r="L12" s="98">
        <f>SUM(L13:L17)</f>
        <v>0</v>
      </c>
      <c r="M12" s="106">
        <f t="shared" si="5"/>
        <v>0</v>
      </c>
      <c r="N12" s="96">
        <f>SUM(N13:N17)</f>
        <v>0</v>
      </c>
      <c r="O12" s="97">
        <f>SUM(O13:O17)</f>
        <v>0</v>
      </c>
    </row>
    <row r="13" spans="2:15" ht="28.5" customHeight="1" x14ac:dyDescent="0.25">
      <c r="B13" s="453" t="s">
        <v>700</v>
      </c>
      <c r="C13" s="454"/>
      <c r="D13" s="218">
        <f t="shared" si="0"/>
        <v>0</v>
      </c>
      <c r="E13" s="74">
        <f t="shared" si="1"/>
        <v>0</v>
      </c>
      <c r="F13" s="75">
        <f t="shared" si="2"/>
        <v>0</v>
      </c>
      <c r="G13" s="76">
        <f t="shared" si="3"/>
        <v>0</v>
      </c>
      <c r="H13" s="68"/>
      <c r="I13" s="77"/>
      <c r="J13" s="76">
        <f t="shared" si="4"/>
        <v>0</v>
      </c>
      <c r="K13" s="68"/>
      <c r="L13" s="219"/>
      <c r="M13" s="76">
        <f t="shared" si="5"/>
        <v>0</v>
      </c>
      <c r="N13" s="68"/>
      <c r="O13" s="219"/>
    </row>
    <row r="14" spans="2:15" ht="28.5" customHeight="1" x14ac:dyDescent="0.25">
      <c r="B14" s="453" t="s">
        <v>61</v>
      </c>
      <c r="C14" s="454"/>
      <c r="D14" s="218">
        <f t="shared" si="0"/>
        <v>0</v>
      </c>
      <c r="E14" s="74">
        <f t="shared" si="1"/>
        <v>0</v>
      </c>
      <c r="F14" s="75">
        <f t="shared" si="2"/>
        <v>0</v>
      </c>
      <c r="G14" s="76">
        <f t="shared" si="3"/>
        <v>0</v>
      </c>
      <c r="H14" s="68"/>
      <c r="I14" s="77"/>
      <c r="J14" s="76">
        <f t="shared" si="4"/>
        <v>0</v>
      </c>
      <c r="K14" s="68"/>
      <c r="L14" s="219"/>
      <c r="M14" s="76">
        <f t="shared" si="5"/>
        <v>0</v>
      </c>
      <c r="N14" s="68"/>
      <c r="O14" s="219"/>
    </row>
    <row r="15" spans="2:15" ht="28.5" customHeight="1" x14ac:dyDescent="0.25">
      <c r="B15" s="453" t="s">
        <v>60</v>
      </c>
      <c r="C15" s="454"/>
      <c r="D15" s="218">
        <f t="shared" si="0"/>
        <v>0</v>
      </c>
      <c r="E15" s="74">
        <f t="shared" si="1"/>
        <v>0</v>
      </c>
      <c r="F15" s="75">
        <f t="shared" si="2"/>
        <v>0</v>
      </c>
      <c r="G15" s="76">
        <f t="shared" si="3"/>
        <v>0</v>
      </c>
      <c r="H15" s="68"/>
      <c r="I15" s="77"/>
      <c r="J15" s="76">
        <f t="shared" si="4"/>
        <v>0</v>
      </c>
      <c r="K15" s="68"/>
      <c r="L15" s="219"/>
      <c r="M15" s="76">
        <f t="shared" si="5"/>
        <v>0</v>
      </c>
      <c r="N15" s="68"/>
      <c r="O15" s="219"/>
    </row>
    <row r="16" spans="2:15" ht="28.5" customHeight="1" x14ac:dyDescent="0.25">
      <c r="B16" s="240" t="s">
        <v>701</v>
      </c>
      <c r="C16" s="241"/>
      <c r="D16" s="99">
        <f t="shared" si="0"/>
        <v>0</v>
      </c>
      <c r="E16" s="100">
        <f t="shared" si="1"/>
        <v>0</v>
      </c>
      <c r="F16" s="101">
        <f t="shared" si="2"/>
        <v>0</v>
      </c>
      <c r="G16" s="76">
        <f t="shared" ref="G16" si="6">+H16+I16</f>
        <v>0</v>
      </c>
      <c r="H16" s="68"/>
      <c r="I16" s="77"/>
      <c r="J16" s="76">
        <f t="shared" ref="J16" si="7">+K16+L16</f>
        <v>0</v>
      </c>
      <c r="K16" s="68"/>
      <c r="L16" s="219"/>
      <c r="M16" s="76">
        <f t="shared" ref="M16" si="8">+N16+O16</f>
        <v>0</v>
      </c>
      <c r="N16" s="68"/>
      <c r="O16" s="219"/>
    </row>
    <row r="17" spans="2:15" ht="28.5" customHeight="1" x14ac:dyDescent="0.25">
      <c r="B17" s="455" t="s">
        <v>702</v>
      </c>
      <c r="C17" s="456"/>
      <c r="D17" s="99">
        <f t="shared" si="0"/>
        <v>0</v>
      </c>
      <c r="E17" s="100">
        <f t="shared" si="1"/>
        <v>0</v>
      </c>
      <c r="F17" s="101">
        <f t="shared" si="2"/>
        <v>0</v>
      </c>
      <c r="G17" s="102">
        <f t="shared" si="3"/>
        <v>0</v>
      </c>
      <c r="H17" s="103"/>
      <c r="I17" s="104"/>
      <c r="J17" s="102">
        <f t="shared" si="4"/>
        <v>0</v>
      </c>
      <c r="K17" s="103"/>
      <c r="L17" s="105"/>
      <c r="M17" s="102">
        <f t="shared" si="5"/>
        <v>0</v>
      </c>
      <c r="N17" s="103"/>
      <c r="O17" s="105"/>
    </row>
    <row r="18" spans="2:15" ht="28.5" customHeight="1" x14ac:dyDescent="0.25">
      <c r="B18" s="457" t="s">
        <v>703</v>
      </c>
      <c r="C18" s="458"/>
      <c r="D18" s="107">
        <f t="shared" si="0"/>
        <v>0</v>
      </c>
      <c r="E18" s="108">
        <f t="shared" si="1"/>
        <v>0</v>
      </c>
      <c r="F18" s="109">
        <f t="shared" si="2"/>
        <v>0</v>
      </c>
      <c r="G18" s="110">
        <f t="shared" si="3"/>
        <v>0</v>
      </c>
      <c r="H18" s="111"/>
      <c r="I18" s="112"/>
      <c r="J18" s="109">
        <f t="shared" si="4"/>
        <v>0</v>
      </c>
      <c r="K18" s="111"/>
      <c r="L18" s="113"/>
      <c r="M18" s="110">
        <f t="shared" si="5"/>
        <v>0</v>
      </c>
      <c r="N18" s="111"/>
      <c r="O18" s="113"/>
    </row>
    <row r="19" spans="2:15" ht="28.5" customHeight="1" x14ac:dyDescent="0.25">
      <c r="B19" s="457" t="s">
        <v>59</v>
      </c>
      <c r="C19" s="458"/>
      <c r="D19" s="114">
        <f t="shared" si="0"/>
        <v>0</v>
      </c>
      <c r="E19" s="115">
        <f t="shared" si="1"/>
        <v>0</v>
      </c>
      <c r="F19" s="116">
        <f t="shared" si="2"/>
        <v>0</v>
      </c>
      <c r="G19" s="117">
        <f t="shared" si="3"/>
        <v>0</v>
      </c>
      <c r="H19" s="118"/>
      <c r="I19" s="119"/>
      <c r="J19" s="116">
        <f t="shared" si="4"/>
        <v>0</v>
      </c>
      <c r="K19" s="118"/>
      <c r="L19" s="120"/>
      <c r="M19" s="117">
        <f t="shared" si="5"/>
        <v>0</v>
      </c>
      <c r="N19" s="118"/>
      <c r="O19" s="120"/>
    </row>
    <row r="20" spans="2:15" ht="28.5" customHeight="1" x14ac:dyDescent="0.25">
      <c r="B20" s="457" t="s">
        <v>704</v>
      </c>
      <c r="C20" s="458"/>
      <c r="D20" s="114">
        <f t="shared" ref="D20" si="9">E20+F20</f>
        <v>0</v>
      </c>
      <c r="E20" s="115">
        <f t="shared" ref="E20" si="10">H20+K20+N20</f>
        <v>0</v>
      </c>
      <c r="F20" s="116">
        <f t="shared" ref="F20" si="11">+I20+L20+O20</f>
        <v>0</v>
      </c>
      <c r="G20" s="117">
        <f t="shared" ref="G20" si="12">+H20+I20</f>
        <v>0</v>
      </c>
      <c r="H20" s="118"/>
      <c r="I20" s="119"/>
      <c r="J20" s="116">
        <f t="shared" ref="J20" si="13">+K20+L20</f>
        <v>0</v>
      </c>
      <c r="K20" s="118"/>
      <c r="L20" s="120"/>
      <c r="M20" s="117">
        <f t="shared" ref="M20" si="14">+N20+O20</f>
        <v>0</v>
      </c>
      <c r="N20" s="118"/>
      <c r="O20" s="120"/>
    </row>
    <row r="21" spans="2:15" ht="28.5" customHeight="1" thickBot="1" x14ac:dyDescent="0.3">
      <c r="B21" s="451" t="s">
        <v>773</v>
      </c>
      <c r="C21" s="452"/>
      <c r="D21" s="197">
        <f t="shared" si="0"/>
        <v>0</v>
      </c>
      <c r="E21" s="205">
        <f t="shared" si="1"/>
        <v>0</v>
      </c>
      <c r="F21" s="206">
        <f t="shared" si="2"/>
        <v>0</v>
      </c>
      <c r="G21" s="207">
        <f t="shared" si="3"/>
        <v>0</v>
      </c>
      <c r="H21" s="208"/>
      <c r="I21" s="209"/>
      <c r="J21" s="206">
        <f t="shared" si="4"/>
        <v>0</v>
      </c>
      <c r="K21" s="208"/>
      <c r="L21" s="210"/>
      <c r="M21" s="207">
        <f t="shared" si="5"/>
        <v>0</v>
      </c>
      <c r="N21" s="208"/>
      <c r="O21" s="210"/>
    </row>
    <row r="22" spans="2:15" ht="15.6" thickTop="1" x14ac:dyDescent="0.25">
      <c r="C22" s="80"/>
      <c r="G22" s="79"/>
    </row>
    <row r="23" spans="2:15" x14ac:dyDescent="0.25">
      <c r="B23" s="67" t="s">
        <v>555</v>
      </c>
    </row>
    <row r="24" spans="2:15" ht="18.75" customHeight="1" x14ac:dyDescent="0.25"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9"/>
    </row>
    <row r="25" spans="2:15" ht="18.75" customHeight="1" x14ac:dyDescent="0.25">
      <c r="B25" s="380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2"/>
    </row>
    <row r="26" spans="2:15" ht="18.75" customHeight="1" x14ac:dyDescent="0.25"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2"/>
    </row>
    <row r="27" spans="2:15" ht="18.75" customHeight="1" x14ac:dyDescent="0.25">
      <c r="B27" s="380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2"/>
    </row>
    <row r="28" spans="2:15" ht="18.75" customHeight="1" x14ac:dyDescent="0.25">
      <c r="B28" s="383"/>
      <c r="C28" s="384"/>
      <c r="D28" s="384"/>
      <c r="E28" s="384"/>
      <c r="F28" s="384"/>
      <c r="G28" s="384"/>
      <c r="H28" s="384"/>
      <c r="I28" s="384"/>
      <c r="J28" s="384"/>
      <c r="K28" s="384"/>
      <c r="L28" s="384"/>
      <c r="M28" s="384"/>
      <c r="N28" s="384"/>
      <c r="O28" s="385"/>
    </row>
  </sheetData>
  <sheetProtection algorithmName="SHA-512" hashValue="6HjxUCVofZ4g5nAirOpQplnJmEmwid3fc1lx/4XcS3muhjWuMp9pIYmhZSlDR45epzfOLo1CiYfNN6ozJ9jHNg==" saltValue="/5ja4/P4ZtYfabOWaT+VIA==" spinCount="100000" sheet="1" objects="1" scenarios="1"/>
  <mergeCells count="19">
    <mergeCell ref="B4:C6"/>
    <mergeCell ref="D4:O4"/>
    <mergeCell ref="M5:O5"/>
    <mergeCell ref="D5:F5"/>
    <mergeCell ref="G5:I5"/>
    <mergeCell ref="J5:L5"/>
    <mergeCell ref="B13:C13"/>
    <mergeCell ref="B8:C8"/>
    <mergeCell ref="B9:C9"/>
    <mergeCell ref="B10:C10"/>
    <mergeCell ref="B11:C11"/>
    <mergeCell ref="B21:C21"/>
    <mergeCell ref="B24:O28"/>
    <mergeCell ref="B14:C14"/>
    <mergeCell ref="B15:C15"/>
    <mergeCell ref="B17:C17"/>
    <mergeCell ref="B18:C18"/>
    <mergeCell ref="B19:C19"/>
    <mergeCell ref="B20:C20"/>
  </mergeCells>
  <conditionalFormatting sqref="D12:F16">
    <cfRule type="cellIs" dxfId="28" priority="2" operator="equal">
      <formula>0</formula>
    </cfRule>
  </conditionalFormatting>
  <conditionalFormatting sqref="D8:G11 J8:J11 M8:M11">
    <cfRule type="cellIs" dxfId="27" priority="7" operator="equal">
      <formula>0</formula>
    </cfRule>
  </conditionalFormatting>
  <conditionalFormatting sqref="D7:O7">
    <cfRule type="cellIs" dxfId="26" priority="6" operator="equal">
      <formula>0</formula>
    </cfRule>
  </conditionalFormatting>
  <conditionalFormatting sqref="G13:G16">
    <cfRule type="cellIs" dxfId="25" priority="5" operator="equal">
      <formula>0</formula>
    </cfRule>
  </conditionalFormatting>
  <conditionalFormatting sqref="G12:O12">
    <cfRule type="cellIs" dxfId="24" priority="4" operator="equal">
      <formula>0</formula>
    </cfRule>
  </conditionalFormatting>
  <conditionalFormatting sqref="J13:J21 M13:M21 D17:G21">
    <cfRule type="cellIs" dxfId="23" priority="1" operator="equal">
      <formula>0</formula>
    </cfRule>
  </conditionalFormatting>
  <printOptions horizontalCentered="1"/>
  <pageMargins left="0.19685039370078741" right="0.19685039370078741" top="0.59055118110236227" bottom="0.39370078740157483" header="0.31496062992125984" footer="0.19685039370078741"/>
  <pageSetup scale="78" orientation="landscape" r:id="rId1"/>
  <headerFooter>
    <oddFooter>&amp;R&amp;"+,Negrita Cursiva"IPEC&amp;"+,Cursiva", página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5">
    <pageSetUpPr fitToPage="1"/>
  </sheetPr>
  <dimension ref="B1:O24"/>
  <sheetViews>
    <sheetView showGridLines="0" zoomScale="95" zoomScaleNormal="95" workbookViewId="0"/>
  </sheetViews>
  <sheetFormatPr baseColWidth="10" defaultColWidth="11.44140625" defaultRowHeight="13.8" x14ac:dyDescent="0.25"/>
  <cols>
    <col min="1" max="1" width="6.109375" style="160" customWidth="1"/>
    <col min="2" max="2" width="14.6640625" style="160" customWidth="1"/>
    <col min="3" max="10" width="8.5546875" style="160" customWidth="1"/>
    <col min="11" max="16384" width="11.44140625" style="160"/>
  </cols>
  <sheetData>
    <row r="1" spans="2:15" ht="21" customHeight="1" x14ac:dyDescent="0.3">
      <c r="B1" s="183" t="s">
        <v>682</v>
      </c>
      <c r="C1" s="184"/>
      <c r="D1" s="184"/>
    </row>
    <row r="2" spans="2:15" ht="18" customHeight="1" x14ac:dyDescent="0.3">
      <c r="B2" s="183" t="s">
        <v>1050</v>
      </c>
      <c r="C2" s="185"/>
      <c r="D2" s="185"/>
      <c r="E2" s="185"/>
      <c r="F2" s="185"/>
      <c r="G2" s="185"/>
      <c r="H2" s="185"/>
      <c r="I2" s="185"/>
      <c r="J2" s="185"/>
    </row>
    <row r="3" spans="2:15" ht="18" customHeight="1" x14ac:dyDescent="0.3">
      <c r="B3" s="183" t="s">
        <v>1049</v>
      </c>
      <c r="C3" s="185"/>
      <c r="D3" s="185"/>
      <c r="E3" s="185"/>
      <c r="F3" s="185"/>
      <c r="G3" s="185"/>
      <c r="H3" s="185"/>
      <c r="I3" s="185"/>
      <c r="J3" s="185"/>
    </row>
    <row r="4" spans="2:15" s="1" customFormat="1" ht="18" thickBot="1" x14ac:dyDescent="0.35">
      <c r="B4" s="135" t="s">
        <v>747</v>
      </c>
      <c r="C4" s="137"/>
      <c r="D4" s="137"/>
      <c r="E4" s="137"/>
      <c r="F4" s="137"/>
      <c r="G4" s="137"/>
      <c r="H4" s="137"/>
      <c r="I4" s="137"/>
      <c r="J4" s="137"/>
    </row>
    <row r="5" spans="2:15" ht="33.75" customHeight="1" thickTop="1" thickBot="1" x14ac:dyDescent="0.3">
      <c r="B5" s="274" t="s">
        <v>1048</v>
      </c>
      <c r="C5" s="490" t="s">
        <v>0</v>
      </c>
      <c r="D5" s="491"/>
      <c r="E5" s="492" t="s">
        <v>570</v>
      </c>
      <c r="F5" s="492"/>
      <c r="G5" s="493" t="s">
        <v>571</v>
      </c>
      <c r="H5" s="494"/>
      <c r="I5" s="493" t="s">
        <v>572</v>
      </c>
      <c r="J5" s="492"/>
    </row>
    <row r="6" spans="2:15" ht="24" customHeight="1" thickTop="1" thickBot="1" x14ac:dyDescent="0.3">
      <c r="B6" s="186" t="s">
        <v>0</v>
      </c>
      <c r="C6" s="505">
        <f t="shared" ref="C6:C14" si="0">SUM(E6:J6)</f>
        <v>0</v>
      </c>
      <c r="D6" s="506"/>
      <c r="E6" s="495">
        <f>SUM(E7:F14)</f>
        <v>0</v>
      </c>
      <c r="F6" s="496"/>
      <c r="G6" s="497">
        <f>SUM(G7:H14)</f>
        <v>0</v>
      </c>
      <c r="H6" s="498"/>
      <c r="I6" s="497">
        <f t="shared" ref="I6" si="1">SUM(I7:J14)</f>
        <v>0</v>
      </c>
      <c r="J6" s="496"/>
    </row>
    <row r="7" spans="2:15" ht="24" customHeight="1" x14ac:dyDescent="0.25">
      <c r="B7" s="69">
        <v>12</v>
      </c>
      <c r="C7" s="499">
        <f t="shared" si="0"/>
        <v>0</v>
      </c>
      <c r="D7" s="500"/>
      <c r="E7" s="501"/>
      <c r="F7" s="502"/>
      <c r="G7" s="503"/>
      <c r="H7" s="504"/>
      <c r="I7" s="503"/>
      <c r="J7" s="502"/>
    </row>
    <row r="8" spans="2:15" ht="24" customHeight="1" x14ac:dyDescent="0.25">
      <c r="B8" s="69">
        <v>13</v>
      </c>
      <c r="C8" s="484">
        <f t="shared" si="0"/>
        <v>0</v>
      </c>
      <c r="D8" s="485"/>
      <c r="E8" s="486"/>
      <c r="F8" s="487"/>
      <c r="G8" s="488"/>
      <c r="H8" s="489"/>
      <c r="I8" s="488"/>
      <c r="J8" s="487"/>
    </row>
    <row r="9" spans="2:15" ht="24" customHeight="1" x14ac:dyDescent="0.25">
      <c r="B9" s="69">
        <v>14</v>
      </c>
      <c r="C9" s="484">
        <f t="shared" si="0"/>
        <v>0</v>
      </c>
      <c r="D9" s="485"/>
      <c r="E9" s="486"/>
      <c r="F9" s="487"/>
      <c r="G9" s="488"/>
      <c r="H9" s="489"/>
      <c r="I9" s="488"/>
      <c r="J9" s="487"/>
    </row>
    <row r="10" spans="2:15" ht="24" customHeight="1" x14ac:dyDescent="0.25">
      <c r="B10" s="69">
        <v>15</v>
      </c>
      <c r="C10" s="484">
        <f t="shared" si="0"/>
        <v>0</v>
      </c>
      <c r="D10" s="485"/>
      <c r="E10" s="486"/>
      <c r="F10" s="487"/>
      <c r="G10" s="488"/>
      <c r="H10" s="489"/>
      <c r="I10" s="488"/>
      <c r="J10" s="487"/>
    </row>
    <row r="11" spans="2:15" ht="24" customHeight="1" x14ac:dyDescent="0.25">
      <c r="B11" s="69">
        <v>16</v>
      </c>
      <c r="C11" s="484">
        <f t="shared" si="0"/>
        <v>0</v>
      </c>
      <c r="D11" s="485"/>
      <c r="E11" s="486"/>
      <c r="F11" s="487"/>
      <c r="G11" s="488"/>
      <c r="H11" s="489"/>
      <c r="I11" s="488"/>
      <c r="J11" s="487"/>
    </row>
    <row r="12" spans="2:15" ht="24" customHeight="1" x14ac:dyDescent="0.25">
      <c r="B12" s="69">
        <v>17</v>
      </c>
      <c r="C12" s="484">
        <f t="shared" si="0"/>
        <v>0</v>
      </c>
      <c r="D12" s="485"/>
      <c r="E12" s="486"/>
      <c r="F12" s="487"/>
      <c r="G12" s="488"/>
      <c r="H12" s="489"/>
      <c r="I12" s="488"/>
      <c r="J12" s="487"/>
    </row>
    <row r="13" spans="2:15" ht="24" customHeight="1" x14ac:dyDescent="0.25">
      <c r="B13" s="69">
        <v>18</v>
      </c>
      <c r="C13" s="484">
        <f t="shared" si="0"/>
        <v>0</v>
      </c>
      <c r="D13" s="485"/>
      <c r="E13" s="486"/>
      <c r="F13" s="487"/>
      <c r="G13" s="488"/>
      <c r="H13" s="489"/>
      <c r="I13" s="488"/>
      <c r="J13" s="487"/>
    </row>
    <row r="14" spans="2:15" ht="24" customHeight="1" thickBot="1" x14ac:dyDescent="0.3">
      <c r="B14" s="187" t="s">
        <v>63</v>
      </c>
      <c r="C14" s="476">
        <f t="shared" si="0"/>
        <v>0</v>
      </c>
      <c r="D14" s="477"/>
      <c r="E14" s="478"/>
      <c r="F14" s="479"/>
      <c r="G14" s="480"/>
      <c r="H14" s="481"/>
      <c r="I14" s="480"/>
      <c r="J14" s="479"/>
    </row>
    <row r="15" spans="2:15" ht="17.25" customHeight="1" thickTop="1" x14ac:dyDescent="0.25">
      <c r="B15" s="188"/>
      <c r="C15" s="66"/>
      <c r="D15" s="66"/>
      <c r="E15" s="189"/>
      <c r="F15" s="189"/>
      <c r="G15" s="189"/>
      <c r="H15" s="189"/>
      <c r="I15" s="189"/>
      <c r="J15" s="189"/>
    </row>
    <row r="16" spans="2:15" ht="17.25" customHeight="1" x14ac:dyDescent="0.25">
      <c r="B16" s="282" t="s">
        <v>1057</v>
      </c>
      <c r="C16" s="109"/>
      <c r="D16" s="109"/>
      <c r="E16" s="109"/>
      <c r="F16" s="109"/>
      <c r="G16" s="109"/>
      <c r="H16" s="109"/>
      <c r="I16" s="109"/>
      <c r="J16" s="307"/>
      <c r="K16" s="66"/>
      <c r="L16" s="66"/>
      <c r="M16" s="66"/>
      <c r="N16" s="66"/>
      <c r="O16" s="66"/>
    </row>
    <row r="17" spans="2:15" ht="17.25" customHeight="1" x14ac:dyDescent="0.25">
      <c r="B17" s="283" t="s">
        <v>770</v>
      </c>
      <c r="C17" s="284"/>
      <c r="D17" s="66"/>
      <c r="E17" s="482" t="str">
        <f>IF(OR(C17&gt;'CUADRO 1'!E18,C18&gt;'CUADRO 1'!E18,C19&gt;'CUADRO 1'!D18),"El dato indicado es mayor a lo reportado en la línea de Exclusión del Cuadro 1, según corresponda.","")</f>
        <v/>
      </c>
      <c r="F17" s="482"/>
      <c r="G17" s="482"/>
      <c r="H17" s="482"/>
      <c r="I17" s="482"/>
      <c r="J17" s="483"/>
      <c r="K17" s="66"/>
      <c r="L17" s="66"/>
      <c r="M17" s="66"/>
      <c r="N17" s="66"/>
      <c r="O17" s="66"/>
    </row>
    <row r="18" spans="2:15" ht="17.25" customHeight="1" x14ac:dyDescent="0.25">
      <c r="B18" s="283" t="s">
        <v>771</v>
      </c>
      <c r="C18" s="284"/>
      <c r="D18" s="66"/>
      <c r="E18" s="482"/>
      <c r="F18" s="482"/>
      <c r="G18" s="482"/>
      <c r="H18" s="482"/>
      <c r="I18" s="482"/>
      <c r="J18" s="483"/>
      <c r="K18" s="66"/>
      <c r="L18" s="66"/>
      <c r="M18" s="66"/>
      <c r="N18" s="66"/>
      <c r="O18" s="66"/>
    </row>
    <row r="19" spans="2:15" ht="17.25" customHeight="1" x14ac:dyDescent="0.25">
      <c r="B19" s="283" t="s">
        <v>772</v>
      </c>
      <c r="C19" s="284"/>
      <c r="D19" s="66"/>
      <c r="E19" s="482"/>
      <c r="F19" s="482"/>
      <c r="G19" s="482"/>
      <c r="H19" s="482"/>
      <c r="I19" s="482"/>
      <c r="J19" s="483"/>
      <c r="K19" s="66"/>
      <c r="L19" s="66"/>
      <c r="M19" s="66"/>
      <c r="N19" s="66"/>
      <c r="O19" s="66"/>
    </row>
    <row r="20" spans="2:15" ht="6.6" customHeight="1" x14ac:dyDescent="0.25">
      <c r="B20" s="308"/>
      <c r="C20" s="309"/>
      <c r="D20" s="310"/>
      <c r="E20" s="310"/>
      <c r="F20" s="310"/>
      <c r="G20" s="310"/>
      <c r="H20" s="310"/>
      <c r="I20" s="310"/>
      <c r="J20" s="311"/>
      <c r="K20" s="66"/>
      <c r="L20" s="66"/>
      <c r="M20" s="66"/>
      <c r="N20" s="66"/>
      <c r="O20" s="66"/>
    </row>
    <row r="21" spans="2:15" ht="26.25" customHeight="1" x14ac:dyDescent="0.25">
      <c r="B21" s="150" t="s">
        <v>555</v>
      </c>
      <c r="F21" s="466"/>
      <c r="G21" s="466"/>
      <c r="H21" s="466"/>
      <c r="I21" s="466"/>
      <c r="J21" s="466"/>
    </row>
    <row r="22" spans="2:15" ht="21" customHeight="1" x14ac:dyDescent="0.25">
      <c r="B22" s="467"/>
      <c r="C22" s="468"/>
      <c r="D22" s="468"/>
      <c r="E22" s="468"/>
      <c r="F22" s="468"/>
      <c r="G22" s="468"/>
      <c r="H22" s="468"/>
      <c r="I22" s="468"/>
      <c r="J22" s="469"/>
    </row>
    <row r="23" spans="2:15" ht="21" customHeight="1" x14ac:dyDescent="0.25">
      <c r="B23" s="470"/>
      <c r="C23" s="471"/>
      <c r="D23" s="471"/>
      <c r="E23" s="471"/>
      <c r="F23" s="471"/>
      <c r="G23" s="471"/>
      <c r="H23" s="471"/>
      <c r="I23" s="471"/>
      <c r="J23" s="472"/>
    </row>
    <row r="24" spans="2:15" ht="21" customHeight="1" x14ac:dyDescent="0.25">
      <c r="B24" s="473"/>
      <c r="C24" s="474"/>
      <c r="D24" s="474"/>
      <c r="E24" s="474"/>
      <c r="F24" s="474"/>
      <c r="G24" s="474"/>
      <c r="H24" s="474"/>
      <c r="I24" s="474"/>
      <c r="J24" s="475"/>
    </row>
  </sheetData>
  <sheetProtection algorithmName="SHA-512" hashValue="Gn4GiTmAOAqNJiY6YCu/fgnEU7s2ulmW1QKohwEVSY4ecsmSSbskk+YBVdMSvcHYmZT4jIGY1eeYbHMdgS5QOw==" saltValue="hTD7yBK9OicRiGO/jDceJA==" spinCount="100000" sheet="1" objects="1" scenarios="1"/>
  <mergeCells count="43">
    <mergeCell ref="C5:D5"/>
    <mergeCell ref="E5:F5"/>
    <mergeCell ref="G5:H5"/>
    <mergeCell ref="I5:J5"/>
    <mergeCell ref="G8:H8"/>
    <mergeCell ref="I8:J8"/>
    <mergeCell ref="E6:F6"/>
    <mergeCell ref="G6:H6"/>
    <mergeCell ref="I6:J6"/>
    <mergeCell ref="C7:D7"/>
    <mergeCell ref="E7:F7"/>
    <mergeCell ref="G7:H7"/>
    <mergeCell ref="I7:J7"/>
    <mergeCell ref="C6:D6"/>
    <mergeCell ref="C9:D9"/>
    <mergeCell ref="E9:F9"/>
    <mergeCell ref="G9:H9"/>
    <mergeCell ref="I9:J9"/>
    <mergeCell ref="C8:D8"/>
    <mergeCell ref="E8:F8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F21:J21"/>
    <mergeCell ref="B22:J24"/>
    <mergeCell ref="C14:D14"/>
    <mergeCell ref="E14:F14"/>
    <mergeCell ref="G14:H14"/>
    <mergeCell ref="I14:J14"/>
    <mergeCell ref="E17:J19"/>
  </mergeCells>
  <conditionalFormatting sqref="C6:C14">
    <cfRule type="cellIs" dxfId="22" priority="2" operator="equal">
      <formula>0</formula>
    </cfRule>
  </conditionalFormatting>
  <conditionalFormatting sqref="C16:C20">
    <cfRule type="cellIs" dxfId="21" priority="1" operator="equal">
      <formula>0</formula>
    </cfRule>
  </conditionalFormatting>
  <conditionalFormatting sqref="E6 C15:D15">
    <cfRule type="cellIs" dxfId="20" priority="13" operator="equal">
      <formula>0</formula>
    </cfRule>
  </conditionalFormatting>
  <conditionalFormatting sqref="E15:J15">
    <cfRule type="cellIs" dxfId="19" priority="8" operator="equal">
      <formula>"XX"</formula>
    </cfRule>
  </conditionalFormatting>
  <conditionalFormatting sqref="G6">
    <cfRule type="cellIs" dxfId="18" priority="4" operator="equal">
      <formula>0</formula>
    </cfRule>
  </conditionalFormatting>
  <conditionalFormatting sqref="I6">
    <cfRule type="cellIs" dxfId="17" priority="3" operator="equal">
      <formula>0</formula>
    </cfRule>
  </conditionalFormatting>
  <dataValidations count="1">
    <dataValidation type="whole" allowBlank="1" showInputMessage="1" showErrorMessage="1" sqref="C17:C20" xr:uid="{00000000-0002-0000-0800-000000000000}">
      <formula1>0</formula1>
      <formula2>1000</formula2>
    </dataValidation>
  </dataValidations>
  <printOptions horizontalCentered="1"/>
  <pageMargins left="0.19685039370078741" right="0.19685039370078741" top="0.59055118110236227" bottom="0.35433070866141736" header="0.31496062992125984" footer="0.19685039370078741"/>
  <pageSetup orientation="landscape" r:id="rId1"/>
  <headerFooter>
    <oddFooter>&amp;R&amp;"+,Negrita Cursiva"IPEC&amp;"+,Cursiva", página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30</vt:i4>
      </vt:variant>
    </vt:vector>
  </HeadingPairs>
  <TitlesOfParts>
    <vt:vector size="44" baseType="lpstr">
      <vt:lpstr>ubicacion (2)</vt:lpstr>
      <vt:lpstr>nombres__</vt:lpstr>
      <vt:lpstr>Códigos Portada</vt:lpstr>
      <vt:lpstr>Códigos Portada_2</vt:lpstr>
      <vt:lpstr>Portada</vt:lpstr>
      <vt:lpstr>CUADRO 1</vt:lpstr>
      <vt:lpstr>CUADRO 2</vt:lpstr>
      <vt:lpstr>CUADRO 3</vt:lpstr>
      <vt:lpstr>CUADRO 4</vt:lpstr>
      <vt:lpstr>CUADRO 5</vt:lpstr>
      <vt:lpstr>CUADRO 6</vt:lpstr>
      <vt:lpstr>CUADRO 7-1</vt:lpstr>
      <vt:lpstr>CUADRO 7-2</vt:lpstr>
      <vt:lpstr>CUADRO 7-3</vt:lpstr>
      <vt:lpstr>_4826</vt:lpstr>
      <vt:lpstr>_4830</vt:lpstr>
      <vt:lpstr>_4845</vt:lpstr>
      <vt:lpstr>_4847</vt:lpstr>
      <vt:lpstr>_4856</vt:lpstr>
      <vt:lpstr>_4863</vt:lpstr>
      <vt:lpstr>_4864</vt:lpstr>
      <vt:lpstr>_4866</vt:lpstr>
      <vt:lpstr>_4870</vt:lpstr>
      <vt:lpstr>_4876</vt:lpstr>
      <vt:lpstr>_4879</vt:lpstr>
      <vt:lpstr>_4887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6'!Área_de_impresión</vt:lpstr>
      <vt:lpstr>'CUADRO 7-2'!Área_de_impresión</vt:lpstr>
      <vt:lpstr>'CUADRO 7-3'!Área_de_impresión</vt:lpstr>
      <vt:lpstr>Portada!Área_de_impresión</vt:lpstr>
      <vt:lpstr>codigo</vt:lpstr>
      <vt:lpstr>datos</vt:lpstr>
      <vt:lpstr>datos_1</vt:lpstr>
      <vt:lpstr>IPEC</vt:lpstr>
      <vt:lpstr>nombres</vt:lpstr>
      <vt:lpstr>'CUADRO 6'!OLE_LINK2</vt:lpstr>
      <vt:lpstr>prov</vt:lpstr>
      <vt:lpstr>prov1</vt:lpstr>
      <vt:lpstr>sino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dbrenes</dc:creator>
  <cp:lastModifiedBy>Dixie Brenes Vindas</cp:lastModifiedBy>
  <cp:lastPrinted>2021-12-07T04:46:41Z</cp:lastPrinted>
  <dcterms:created xsi:type="dcterms:W3CDTF">2011-05-27T17:11:21Z</dcterms:created>
  <dcterms:modified xsi:type="dcterms:W3CDTF">2023-11-27T20:16:10Z</dcterms:modified>
</cp:coreProperties>
</file>