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Colegios\"/>
    </mc:Choice>
  </mc:AlternateContent>
  <xr:revisionPtr revIDLastSave="0" documentId="13_ncr:1_{58C331C1-329F-4544-B79D-9662BCD17411}" xr6:coauthVersionLast="47" xr6:coauthVersionMax="47" xr10:uidLastSave="{00000000-0000-0000-0000-000000000000}"/>
  <workbookProtection workbookAlgorithmName="SHA-512" workbookHashValue="9ASYK5xz7ejeQo21DW7828ZXULe4BHld+i921xkIWIOcibyo2mOqGz7vIiwptyX08gz07dAa625X6SKjXKEwBQ==" workbookSaltValue="11yXvTjEV+YcV2n6kuEJLA==" workbookSpinCount="100000" lockStructure="1"/>
  <bookViews>
    <workbookView xWindow="33705" yWindow="495" windowWidth="18270" windowHeight="12330" tabRatio="809" firstSheet="3" activeTab="3" xr2:uid="{00000000-000D-0000-FFFF-FFFF00000000}"/>
  </bookViews>
  <sheets>
    <sheet name="ubicacion (2)" sheetId="66" state="hidden" r:id="rId1"/>
    <sheet name="nombres" sheetId="72" state="hidden" r:id="rId2"/>
    <sheet name="Códigos Portada" sheetId="27" state="hidden" r:id="rId3"/>
    <sheet name="Portada" sheetId="73" r:id="rId4"/>
    <sheet name="CUADRO 1" sheetId="40" r:id="rId5"/>
    <sheet name="CUADRO 2" sheetId="41" r:id="rId6"/>
    <sheet name="CUADRO 3" sheetId="42" r:id="rId7"/>
    <sheet name="CUADRO 4" sheetId="60" r:id="rId8"/>
    <sheet name="CUADRO 6" sheetId="46" r:id="rId9"/>
    <sheet name="CUADRO 5" sheetId="45" r:id="rId10"/>
    <sheet name="CUADRO 7" sheetId="48" r:id="rId11"/>
    <sheet name="CUADRO 8" sheetId="75" r:id="rId12"/>
    <sheet name="CUADRO 9" sheetId="69" r:id="rId13"/>
    <sheet name="CUADRO 10-1" sheetId="76" r:id="rId14"/>
    <sheet name="CUADRO 10-2" sheetId="74" r:id="rId15"/>
    <sheet name="CUADRO 10-3" sheetId="71" r:id="rId16"/>
  </sheets>
  <definedNames>
    <definedName name="_6246">nombres!$B$2:$B$4</definedName>
    <definedName name="_6249">nombres!$B$5:$B$6</definedName>
    <definedName name="_6251">nombres!$B$7:$B$8</definedName>
    <definedName name="_6802">nombres!$B$9:$B$9</definedName>
    <definedName name="_xlnm._FilterDatabase" localSheetId="2" hidden="1">'Códigos Portada'!$A$2:$S$10</definedName>
    <definedName name="_xlnm._FilterDatabase" localSheetId="1" hidden="1">nombres!$A$1:$L$59</definedName>
    <definedName name="_xlnm._FilterDatabase" localSheetId="0" hidden="1">'ubicacion (2)'!$A$1:$F$1</definedName>
    <definedName name="_xlnm.Print_Area" localSheetId="4">'CUADRO 1'!$B$1:$T$29</definedName>
    <definedName name="_xlnm.Print_Area" localSheetId="13">'CUADRO 10-1'!$B$1:$G$36</definedName>
    <definedName name="_xlnm.Print_Area" localSheetId="14">'CUADRO 10-2'!$B$1:$H$35</definedName>
    <definedName name="_xlnm.Print_Area" localSheetId="15">'CUADRO 10-3'!$B$1:$H$40</definedName>
    <definedName name="_xlnm.Print_Area" localSheetId="5">'CUADRO 2'!$B$1:$T$22</definedName>
    <definedName name="_xlnm.Print_Area" localSheetId="6">'CUADRO 3'!$B$1:$T$21</definedName>
    <definedName name="_xlnm.Print_Area" localSheetId="7">'CUADRO 4'!$B$1:$T$13</definedName>
    <definedName name="_xlnm.Print_Area" localSheetId="9">'CUADRO 5'!$B$1:$T$18</definedName>
    <definedName name="_xlnm.Print_Area" localSheetId="8">'CUADRO 6'!$B$1:$U$26</definedName>
    <definedName name="_xlnm.Print_Area" localSheetId="10">'CUADRO 7'!$B$1:$N$23</definedName>
    <definedName name="_xlnm.Print_Area" localSheetId="11">'CUADRO 8'!$B$1:$T$19</definedName>
    <definedName name="_xlnm.Print_Area" localSheetId="12">'CUADRO 9'!$A$1:$H$33</definedName>
    <definedName name="_xlnm.Print_Area" localSheetId="3">Portada!$A$1:$N$31</definedName>
    <definedName name="coodigo">nombres!$H$9:$H$12</definedName>
    <definedName name="datos">'Códigos Portada'!$A$3:$S$10</definedName>
    <definedName name="Final" localSheetId="12">('CUADRO 9'!A1048566+'CUADRO 9'!A1048567+'CUADRO 9'!A1048569)-('CUADRO 9'!A1048571+'CUADRO 9'!A1048573+'CUADRO 9'!A1048575)</definedName>
    <definedName name="OLE_LINK2" localSheetId="12">'CUADRO 9'!$A$4</definedName>
    <definedName name="prov">'ubicacion (2)'!$A$2:$B$492</definedName>
    <definedName name="prov1">'ubicacion (2)'!$E$2:$F$492</definedName>
    <definedName name="SINO">'CUADRO 10-1'!$F$1:$F$2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5" l="1"/>
  <c r="C12" i="45" s="1"/>
  <c r="E12" i="45"/>
  <c r="F12" i="45"/>
  <c r="I12" i="45"/>
  <c r="L12" i="45"/>
  <c r="R10" i="45" l="1"/>
  <c r="O10" i="45"/>
  <c r="L10" i="45"/>
  <c r="I10" i="45"/>
  <c r="F10" i="45"/>
  <c r="E10" i="45"/>
  <c r="C10" i="45" s="1"/>
  <c r="D10" i="45"/>
  <c r="D30" i="74"/>
  <c r="D29" i="74"/>
  <c r="D28" i="74"/>
  <c r="D30" i="76"/>
  <c r="D29" i="76"/>
  <c r="F28" i="76"/>
  <c r="E28" i="76"/>
  <c r="D28" i="76"/>
  <c r="D19" i="76"/>
  <c r="D18" i="76"/>
  <c r="D17" i="76"/>
  <c r="D16" i="76"/>
  <c r="C11" i="76"/>
  <c r="F10" i="76"/>
  <c r="E10" i="76"/>
  <c r="D10" i="76"/>
  <c r="D11" i="76" s="1"/>
  <c r="G11" i="76" s="1"/>
  <c r="E8" i="76"/>
  <c r="C8" i="76"/>
  <c r="E16" i="48"/>
  <c r="H10" i="72"/>
  <c r="H11" i="72"/>
  <c r="H12" i="72"/>
  <c r="H9" i="72"/>
  <c r="H19" i="69" l="1"/>
  <c r="G19" i="69"/>
  <c r="F19" i="69"/>
  <c r="E19" i="69"/>
  <c r="D19" i="69"/>
  <c r="C20" i="69"/>
  <c r="C21" i="69"/>
  <c r="C22" i="69"/>
  <c r="D13" i="75" l="1"/>
  <c r="C13" i="75"/>
  <c r="Q13" i="75" s="1"/>
  <c r="D12" i="75"/>
  <c r="C12" i="75"/>
  <c r="Q12" i="75" s="1"/>
  <c r="D11" i="75"/>
  <c r="C11" i="75"/>
  <c r="D10" i="75"/>
  <c r="C10" i="75"/>
  <c r="D9" i="75"/>
  <c r="C9" i="75"/>
  <c r="Q9" i="75" s="1"/>
  <c r="D8" i="75"/>
  <c r="C8" i="75"/>
  <c r="Q8" i="75" s="1"/>
  <c r="D7" i="75"/>
  <c r="C7" i="75"/>
  <c r="Q7" i="75" s="1"/>
  <c r="D6" i="75"/>
  <c r="C6" i="75"/>
  <c r="Q6" i="75" s="1"/>
  <c r="P5" i="75"/>
  <c r="O5" i="75"/>
  <c r="N5" i="75"/>
  <c r="M5" i="75"/>
  <c r="L5" i="75"/>
  <c r="K5" i="75"/>
  <c r="J5" i="75"/>
  <c r="I5" i="75"/>
  <c r="H5" i="75"/>
  <c r="G5" i="75"/>
  <c r="F5" i="75"/>
  <c r="E5" i="75"/>
  <c r="Q10" i="75" l="1"/>
  <c r="Q11" i="75"/>
  <c r="C5" i="75"/>
  <c r="D5" i="75"/>
  <c r="F24" i="74"/>
  <c r="I24" i="74" s="1"/>
  <c r="F23" i="74"/>
  <c r="J23" i="74" s="1"/>
  <c r="F22" i="74"/>
  <c r="J22" i="74" s="1"/>
  <c r="F21" i="74"/>
  <c r="J21" i="74" s="1"/>
  <c r="F20" i="74"/>
  <c r="I20" i="74" s="1"/>
  <c r="F19" i="74"/>
  <c r="I19" i="74" s="1"/>
  <c r="F18" i="74"/>
  <c r="J18" i="74" s="1"/>
  <c r="F17" i="74"/>
  <c r="J17" i="74" s="1"/>
  <c r="F16" i="74"/>
  <c r="I16" i="74" s="1"/>
  <c r="F15" i="74"/>
  <c r="J15" i="74" s="1"/>
  <c r="F14" i="74"/>
  <c r="I14" i="74" s="1"/>
  <c r="F13" i="74"/>
  <c r="J13" i="74" s="1"/>
  <c r="F12" i="74"/>
  <c r="I12" i="74" s="1"/>
  <c r="F11" i="74"/>
  <c r="J11" i="74" s="1"/>
  <c r="F10" i="74"/>
  <c r="I10" i="74" s="1"/>
  <c r="C15" i="75" l="1"/>
  <c r="C14" i="75"/>
  <c r="J14" i="74"/>
  <c r="J20" i="74"/>
  <c r="J19" i="74"/>
  <c r="J10" i="74"/>
  <c r="I23" i="74"/>
  <c r="J16" i="74"/>
  <c r="I13" i="74"/>
  <c r="J24" i="74"/>
  <c r="I18" i="74"/>
  <c r="I22" i="74"/>
  <c r="I11" i="74"/>
  <c r="J12" i="74"/>
  <c r="I15" i="74"/>
  <c r="I17" i="74"/>
  <c r="I21" i="74"/>
  <c r="R12" i="42" l="1"/>
  <c r="O12" i="42"/>
  <c r="H28" i="71" l="1"/>
  <c r="H7" i="71" s="1"/>
  <c r="G28" i="71"/>
  <c r="G7" i="71" s="1"/>
  <c r="F28" i="71"/>
  <c r="F7" i="71" s="1"/>
  <c r="E28" i="71"/>
  <c r="E7" i="71" s="1"/>
  <c r="D28" i="71"/>
  <c r="D7" i="71" s="1"/>
  <c r="C27" i="69" l="1"/>
  <c r="C26" i="69"/>
  <c r="C25" i="69" s="1"/>
  <c r="H25" i="69"/>
  <c r="G25" i="69"/>
  <c r="F25" i="69"/>
  <c r="E25" i="69"/>
  <c r="D25" i="69"/>
  <c r="C24" i="69"/>
  <c r="C23" i="69"/>
  <c r="C18" i="69"/>
  <c r="C17" i="69"/>
  <c r="C16" i="69"/>
  <c r="H15" i="69"/>
  <c r="H9" i="69" s="1"/>
  <c r="G15" i="69"/>
  <c r="G9" i="69" s="1"/>
  <c r="F15" i="69"/>
  <c r="F9" i="69" s="1"/>
  <c r="E15" i="69"/>
  <c r="E9" i="69" s="1"/>
  <c r="D15" i="69"/>
  <c r="D9" i="69" s="1"/>
  <c r="C14" i="69"/>
  <c r="C13" i="69"/>
  <c r="C12" i="69"/>
  <c r="C11" i="69"/>
  <c r="C10" i="69"/>
  <c r="C8" i="69"/>
  <c r="C7" i="69"/>
  <c r="C6" i="69"/>
  <c r="H5" i="69"/>
  <c r="G5" i="69"/>
  <c r="F5" i="69"/>
  <c r="E5" i="69"/>
  <c r="D5" i="69"/>
  <c r="C19" i="69" l="1"/>
  <c r="C5" i="69"/>
  <c r="C15" i="69"/>
  <c r="C9" i="69" s="1"/>
  <c r="S19" i="46" l="1"/>
  <c r="P19" i="46"/>
  <c r="M19" i="46"/>
  <c r="J19" i="46"/>
  <c r="G19" i="46"/>
  <c r="F19" i="46"/>
  <c r="E19" i="46"/>
  <c r="D19" i="46" s="1"/>
  <c r="E13" i="45" l="1"/>
  <c r="D13" i="45"/>
  <c r="E11" i="45"/>
  <c r="D11" i="45"/>
  <c r="E9" i="45"/>
  <c r="D9" i="45"/>
  <c r="E8" i="45"/>
  <c r="D8" i="45"/>
  <c r="E7" i="45"/>
  <c r="D7" i="45"/>
  <c r="E6" i="45"/>
  <c r="D6" i="45"/>
  <c r="R13" i="45"/>
  <c r="O13" i="45"/>
  <c r="L13" i="45"/>
  <c r="I13" i="45"/>
  <c r="F13" i="45"/>
  <c r="R12" i="45"/>
  <c r="O12" i="45"/>
  <c r="L11" i="45"/>
  <c r="I11" i="45"/>
  <c r="F11" i="45"/>
  <c r="R9" i="45"/>
  <c r="O9" i="45"/>
  <c r="L9" i="45"/>
  <c r="I9" i="45"/>
  <c r="F9" i="45"/>
  <c r="R8" i="45"/>
  <c r="O8" i="45"/>
  <c r="L8" i="45"/>
  <c r="I8" i="45"/>
  <c r="F8" i="45"/>
  <c r="R7" i="45"/>
  <c r="O7" i="45"/>
  <c r="L7" i="45"/>
  <c r="I7" i="45"/>
  <c r="F7" i="45"/>
  <c r="R6" i="45"/>
  <c r="O6" i="45"/>
  <c r="L6" i="45"/>
  <c r="I6" i="45"/>
  <c r="F6" i="45"/>
  <c r="C7" i="45" l="1"/>
  <c r="C9" i="45"/>
  <c r="C6" i="45"/>
  <c r="C11" i="45"/>
  <c r="C13" i="45"/>
  <c r="C8" i="45"/>
  <c r="C13" i="48" l="1"/>
  <c r="C12" i="48"/>
  <c r="C11" i="48"/>
  <c r="C10" i="48"/>
  <c r="C9" i="48"/>
  <c r="C8" i="48"/>
  <c r="C7" i="48"/>
  <c r="C6" i="48"/>
  <c r="M5" i="48"/>
  <c r="K5" i="48"/>
  <c r="I5" i="48"/>
  <c r="G5" i="48"/>
  <c r="E5" i="48"/>
  <c r="C5" i="48" l="1"/>
  <c r="J16" i="40"/>
  <c r="L8" i="41" l="1"/>
  <c r="D11" i="41"/>
  <c r="E11" i="41"/>
  <c r="F11" i="41"/>
  <c r="I11" i="41"/>
  <c r="L11" i="41"/>
  <c r="O11" i="41"/>
  <c r="R11" i="41"/>
  <c r="C11" i="41" l="1"/>
  <c r="L2" i="73" l="1"/>
  <c r="C17" i="73" l="1"/>
  <c r="I14" i="73"/>
  <c r="C14" i="73"/>
  <c r="G10" i="73"/>
  <c r="C10" i="73"/>
  <c r="I10" i="27"/>
  <c r="I9" i="27"/>
  <c r="I5" i="27"/>
  <c r="I7" i="27"/>
  <c r="I6" i="27"/>
  <c r="I4" i="27"/>
  <c r="I3" i="27"/>
  <c r="I8" i="27"/>
  <c r="H12" i="73" l="1"/>
  <c r="C12" i="73" s="1"/>
  <c r="G12" i="73" s="1"/>
  <c r="G15" i="46"/>
  <c r="J15" i="46"/>
  <c r="M15" i="46"/>
  <c r="P15" i="46"/>
  <c r="S15" i="46"/>
  <c r="F10" i="42" l="1"/>
  <c r="I10" i="42"/>
  <c r="L10" i="42"/>
  <c r="D7" i="41"/>
  <c r="F8" i="41"/>
  <c r="I8" i="41"/>
  <c r="F20" i="46" l="1"/>
  <c r="E20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E12" i="46"/>
  <c r="F10" i="46"/>
  <c r="E10" i="46"/>
  <c r="F9" i="46"/>
  <c r="E9" i="46"/>
  <c r="F8" i="46"/>
  <c r="E8" i="46"/>
  <c r="F7" i="46"/>
  <c r="E7" i="46"/>
  <c r="E7" i="60"/>
  <c r="D7" i="60"/>
  <c r="E6" i="60"/>
  <c r="D6" i="60"/>
  <c r="E5" i="60"/>
  <c r="D5" i="60"/>
  <c r="E13" i="42" l="1"/>
  <c r="D13" i="42"/>
  <c r="E12" i="42"/>
  <c r="D12" i="42"/>
  <c r="E11" i="42"/>
  <c r="D11" i="42"/>
  <c r="E10" i="42"/>
  <c r="D10" i="42"/>
  <c r="E9" i="42"/>
  <c r="D9" i="42"/>
  <c r="E8" i="42"/>
  <c r="D8" i="42"/>
  <c r="E7" i="42"/>
  <c r="D7" i="42"/>
  <c r="E6" i="42"/>
  <c r="D6" i="42"/>
  <c r="E5" i="42"/>
  <c r="D5" i="42"/>
  <c r="D5" i="41"/>
  <c r="E13" i="41"/>
  <c r="D13" i="41"/>
  <c r="E12" i="41"/>
  <c r="D12" i="41"/>
  <c r="E10" i="41"/>
  <c r="D10" i="41"/>
  <c r="E9" i="41"/>
  <c r="D9" i="41"/>
  <c r="E8" i="41"/>
  <c r="D8" i="41"/>
  <c r="E7" i="41"/>
  <c r="E6" i="41"/>
  <c r="D6" i="41"/>
  <c r="E5" i="41"/>
  <c r="E18" i="40" l="1"/>
  <c r="D18" i="40"/>
  <c r="E17" i="40"/>
  <c r="D17" i="40"/>
  <c r="E14" i="40"/>
  <c r="D14" i="40"/>
  <c r="E12" i="40"/>
  <c r="D12" i="40"/>
  <c r="E10" i="40"/>
  <c r="D10" i="40"/>
  <c r="E8" i="40"/>
  <c r="D8" i="40"/>
  <c r="E6" i="40"/>
  <c r="D6" i="40"/>
  <c r="E5" i="40"/>
  <c r="D5" i="40"/>
  <c r="S20" i="46" l="1"/>
  <c r="P20" i="46"/>
  <c r="M20" i="46"/>
  <c r="J20" i="46"/>
  <c r="G20" i="46"/>
  <c r="D20" i="46"/>
  <c r="S18" i="46"/>
  <c r="P18" i="46"/>
  <c r="M18" i="46"/>
  <c r="J18" i="46"/>
  <c r="G18" i="46"/>
  <c r="D18" i="46"/>
  <c r="S17" i="46"/>
  <c r="P17" i="46"/>
  <c r="M17" i="46"/>
  <c r="J17" i="46"/>
  <c r="G17" i="46"/>
  <c r="S16" i="46"/>
  <c r="P16" i="46"/>
  <c r="M16" i="46"/>
  <c r="J16" i="46"/>
  <c r="G16" i="46"/>
  <c r="S14" i="46"/>
  <c r="P14" i="46"/>
  <c r="M14" i="46"/>
  <c r="J14" i="46"/>
  <c r="G14" i="46"/>
  <c r="S13" i="46"/>
  <c r="P13" i="46"/>
  <c r="M13" i="46"/>
  <c r="J13" i="46"/>
  <c r="G13" i="46"/>
  <c r="D13" i="46"/>
  <c r="S12" i="46"/>
  <c r="P12" i="46"/>
  <c r="M12" i="46"/>
  <c r="J12" i="46"/>
  <c r="G12" i="46"/>
  <c r="D12" i="46"/>
  <c r="U11" i="46"/>
  <c r="T11" i="46"/>
  <c r="R11" i="46"/>
  <c r="Q11" i="46"/>
  <c r="P11" i="46" s="1"/>
  <c r="O11" i="46"/>
  <c r="N11" i="46"/>
  <c r="L11" i="46"/>
  <c r="K11" i="46"/>
  <c r="I11" i="46"/>
  <c r="H11" i="46"/>
  <c r="S10" i="46"/>
  <c r="P10" i="46"/>
  <c r="M10" i="46"/>
  <c r="J10" i="46"/>
  <c r="G10" i="46"/>
  <c r="D10" i="46"/>
  <c r="S9" i="46"/>
  <c r="P9" i="46"/>
  <c r="M9" i="46"/>
  <c r="J9" i="46"/>
  <c r="G9" i="46"/>
  <c r="D9" i="46"/>
  <c r="S8" i="46"/>
  <c r="P8" i="46"/>
  <c r="M8" i="46"/>
  <c r="J8" i="46"/>
  <c r="G8" i="46"/>
  <c r="D8" i="46"/>
  <c r="S7" i="46"/>
  <c r="P7" i="46"/>
  <c r="M7" i="46"/>
  <c r="J7" i="46"/>
  <c r="G7" i="46"/>
  <c r="U6" i="46"/>
  <c r="T6" i="46"/>
  <c r="R6" i="46"/>
  <c r="Q6" i="46"/>
  <c r="O6" i="46"/>
  <c r="N6" i="46"/>
  <c r="L6" i="46"/>
  <c r="K6" i="46"/>
  <c r="J6" i="46" s="1"/>
  <c r="I6" i="46"/>
  <c r="H6" i="46"/>
  <c r="P6" i="46" l="1"/>
  <c r="S6" i="46"/>
  <c r="S11" i="46"/>
  <c r="G6" i="46"/>
  <c r="E6" i="46"/>
  <c r="F6" i="46"/>
  <c r="J11" i="46"/>
  <c r="M11" i="46"/>
  <c r="G11" i="46"/>
  <c r="F11" i="46"/>
  <c r="E11" i="46"/>
  <c r="D16" i="46"/>
  <c r="D7" i="46"/>
  <c r="D15" i="46"/>
  <c r="M6" i="46"/>
  <c r="D14" i="46"/>
  <c r="D17" i="46"/>
  <c r="D11" i="46" l="1"/>
  <c r="D6" i="46"/>
  <c r="L12" i="42" l="1"/>
  <c r="I12" i="42"/>
  <c r="F12" i="42"/>
  <c r="C8" i="42"/>
  <c r="C12" i="41"/>
  <c r="L12" i="41"/>
  <c r="I12" i="41"/>
  <c r="F12" i="41"/>
  <c r="C6" i="42" l="1"/>
  <c r="C9" i="42"/>
  <c r="C7" i="42"/>
  <c r="C11" i="42"/>
  <c r="C13" i="42"/>
  <c r="C10" i="42"/>
  <c r="C13" i="41"/>
  <c r="C12" i="42"/>
  <c r="R10" i="42" l="1"/>
  <c r="O10" i="42"/>
  <c r="R9" i="42"/>
  <c r="O9" i="42"/>
  <c r="L8" i="42"/>
  <c r="I8" i="42"/>
  <c r="F8" i="42"/>
  <c r="R7" i="42"/>
  <c r="O7" i="42"/>
  <c r="L7" i="42"/>
  <c r="I7" i="42"/>
  <c r="F7" i="42"/>
  <c r="R10" i="41" l="1"/>
  <c r="O10" i="41"/>
  <c r="L10" i="41"/>
  <c r="I10" i="41"/>
  <c r="F10" i="41"/>
  <c r="R9" i="41"/>
  <c r="O9" i="41"/>
  <c r="R7" i="41"/>
  <c r="O7" i="41"/>
  <c r="L7" i="41"/>
  <c r="I7" i="41"/>
  <c r="F7" i="41"/>
  <c r="R6" i="41"/>
  <c r="O6" i="41"/>
  <c r="L6" i="41"/>
  <c r="I6" i="41"/>
  <c r="F6" i="41"/>
  <c r="C10" i="41" l="1"/>
  <c r="C9" i="41"/>
  <c r="C6" i="41"/>
  <c r="C7" i="41"/>
  <c r="C8" i="41"/>
  <c r="O12" i="41" l="1"/>
  <c r="R12" i="41"/>
  <c r="F13" i="41"/>
  <c r="I13" i="41"/>
  <c r="L13" i="41"/>
  <c r="O13" i="41"/>
  <c r="R13" i="41"/>
  <c r="R7" i="60" l="1"/>
  <c r="O7" i="60"/>
  <c r="L7" i="60"/>
  <c r="I7" i="60"/>
  <c r="F7" i="60"/>
  <c r="R6" i="60"/>
  <c r="O6" i="60"/>
  <c r="L6" i="60"/>
  <c r="I6" i="60"/>
  <c r="F6" i="60"/>
  <c r="R5" i="60"/>
  <c r="O5" i="60"/>
  <c r="L5" i="60"/>
  <c r="I5" i="60"/>
  <c r="F5" i="60"/>
  <c r="C6" i="60" l="1"/>
  <c r="C5" i="60"/>
  <c r="C7" i="60"/>
  <c r="R13" i="42" l="1"/>
  <c r="R11" i="42"/>
  <c r="R6" i="42"/>
  <c r="R5" i="42"/>
  <c r="O13" i="42"/>
  <c r="O11" i="42"/>
  <c r="O6" i="42"/>
  <c r="O5" i="42"/>
  <c r="L13" i="42"/>
  <c r="L11" i="42"/>
  <c r="L6" i="42"/>
  <c r="L5" i="42"/>
  <c r="I13" i="42"/>
  <c r="I11" i="42"/>
  <c r="I6" i="42"/>
  <c r="I5" i="42"/>
  <c r="F11" i="42"/>
  <c r="F13" i="42"/>
  <c r="F6" i="42"/>
  <c r="F5" i="42" l="1"/>
  <c r="R5" i="41"/>
  <c r="O5" i="41"/>
  <c r="L5" i="41"/>
  <c r="I5" i="41"/>
  <c r="F5" i="41"/>
  <c r="R18" i="40"/>
  <c r="O18" i="40"/>
  <c r="L18" i="40"/>
  <c r="I18" i="40"/>
  <c r="F18" i="40"/>
  <c r="R17" i="40"/>
  <c r="O17" i="40"/>
  <c r="L17" i="40"/>
  <c r="I17" i="40"/>
  <c r="F17" i="40"/>
  <c r="T16" i="40"/>
  <c r="T19" i="40" s="1"/>
  <c r="S16" i="40"/>
  <c r="S19" i="40" s="1"/>
  <c r="Q16" i="40"/>
  <c r="Q19" i="40" s="1"/>
  <c r="P16" i="40"/>
  <c r="P19" i="40" s="1"/>
  <c r="N16" i="40"/>
  <c r="N19" i="40" s="1"/>
  <c r="M16" i="40"/>
  <c r="M19" i="40" s="1"/>
  <c r="K16" i="40"/>
  <c r="K19" i="40" s="1"/>
  <c r="J19" i="40"/>
  <c r="H16" i="40"/>
  <c r="H19" i="40" s="1"/>
  <c r="G16" i="40"/>
  <c r="G19" i="40" s="1"/>
  <c r="R14" i="40"/>
  <c r="O14" i="40"/>
  <c r="L14" i="40"/>
  <c r="I14" i="40"/>
  <c r="F14" i="40"/>
  <c r="R12" i="40"/>
  <c r="O12" i="40"/>
  <c r="L12" i="40"/>
  <c r="I12" i="40"/>
  <c r="F12" i="40"/>
  <c r="R10" i="40"/>
  <c r="O10" i="40"/>
  <c r="L10" i="40"/>
  <c r="I10" i="40"/>
  <c r="F10" i="40"/>
  <c r="R8" i="40"/>
  <c r="O8" i="40"/>
  <c r="L8" i="40"/>
  <c r="I8" i="40"/>
  <c r="F8" i="40"/>
  <c r="R6" i="40"/>
  <c r="O6" i="40"/>
  <c r="L6" i="40"/>
  <c r="I6" i="40"/>
  <c r="F6" i="40"/>
  <c r="R5" i="40"/>
  <c r="O5" i="40"/>
  <c r="L5" i="40"/>
  <c r="I5" i="40"/>
  <c r="F5" i="40"/>
  <c r="F20" i="40" l="1"/>
  <c r="M14" i="42"/>
  <c r="H14" i="42"/>
  <c r="T14" i="42"/>
  <c r="K14" i="42"/>
  <c r="Q14" i="42"/>
  <c r="G14" i="42"/>
  <c r="S14" i="42"/>
  <c r="N14" i="42"/>
  <c r="J14" i="42"/>
  <c r="P14" i="42"/>
  <c r="C5" i="41"/>
  <c r="C6" i="40"/>
  <c r="C5" i="42"/>
  <c r="C10" i="40"/>
  <c r="C5" i="40"/>
  <c r="C8" i="40"/>
  <c r="C14" i="40"/>
  <c r="F16" i="40"/>
  <c r="L16" i="40"/>
  <c r="C12" i="40"/>
  <c r="O16" i="40"/>
  <c r="C17" i="40"/>
  <c r="C18" i="40"/>
  <c r="R16" i="40"/>
  <c r="E16" i="40"/>
  <c r="E14" i="41" s="1"/>
  <c r="D16" i="40"/>
  <c r="D14" i="41" s="1"/>
  <c r="I16" i="40"/>
  <c r="C15" i="41" l="1"/>
  <c r="E15" i="42"/>
  <c r="C16" i="40"/>
</calcChain>
</file>

<file path=xl/sharedStrings.xml><?xml version="1.0" encoding="utf-8"?>
<sst xmlns="http://schemas.openxmlformats.org/spreadsheetml/2006/main" count="2627" uniqueCount="1312">
  <si>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</si>
  <si>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</si>
  <si>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</si>
  <si>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</si>
  <si>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</si>
  <si>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</si>
  <si>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</si>
  <si>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03</t>
  </si>
  <si>
    <t>04</t>
  </si>
  <si>
    <t>05</t>
  </si>
  <si>
    <t>07</t>
  </si>
  <si>
    <t>08</t>
  </si>
  <si>
    <t>10</t>
  </si>
  <si>
    <t>Circuito Escolar:</t>
  </si>
  <si>
    <t>Firma:</t>
  </si>
  <si>
    <t>Asignatura</t>
  </si>
  <si>
    <t>Español</t>
  </si>
  <si>
    <t>Estudios Sociales</t>
  </si>
  <si>
    <t>Matemática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</si>
  <si>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</si>
  <si>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</si>
  <si>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</si>
  <si>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</si>
  <si>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</si>
  <si>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</si>
  <si>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</si>
  <si>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</si>
  <si>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</si>
  <si>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</si>
  <si>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</si>
  <si>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</si>
  <si>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</si>
  <si>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</si>
  <si>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</si>
  <si>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</si>
  <si>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</si>
  <si>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</si>
  <si>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2</t>
  </si>
  <si>
    <t>ALAJUELA</t>
  </si>
  <si>
    <t>SAN CARLOS</t>
  </si>
  <si>
    <t>PÚBLICA</t>
  </si>
  <si>
    <t>Dirección Regional:</t>
  </si>
  <si>
    <t>Código Presupuestario:</t>
  </si>
  <si>
    <t>Movimientos
de Matrícula</t>
  </si>
  <si>
    <t>Más:</t>
  </si>
  <si>
    <t>Menos:</t>
  </si>
  <si>
    <t>NOTAS:</t>
  </si>
  <si>
    <t>Marihuana</t>
  </si>
  <si>
    <t>Crack</t>
  </si>
  <si>
    <t>Cocaína</t>
  </si>
  <si>
    <t>NOTA:</t>
  </si>
  <si>
    <t>19 y más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</si>
  <si>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</si>
  <si>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</si>
  <si>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</si>
  <si>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</si>
  <si>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</si>
  <si>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</si>
  <si>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</si>
  <si>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</si>
  <si>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</si>
  <si>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</si>
  <si>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</si>
  <si>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</si>
  <si>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</si>
  <si>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</si>
  <si>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</si>
  <si>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</si>
  <si>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</si>
  <si>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</si>
  <si>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</si>
  <si>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</si>
  <si>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</si>
  <si>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</si>
  <si>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</si>
  <si>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</si>
  <si>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</si>
  <si>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</si>
  <si>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</si>
  <si>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</si>
  <si>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</si>
  <si>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</si>
  <si>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</si>
  <si>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</si>
  <si>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</si>
  <si>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</si>
  <si>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</si>
  <si>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</si>
  <si>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</si>
  <si>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</si>
  <si>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</si>
  <si>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</si>
  <si>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</si>
  <si>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</si>
  <si>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</si>
  <si>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</si>
  <si>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</si>
  <si>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</si>
  <si>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</si>
  <si>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</si>
  <si>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</si>
  <si>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</si>
  <si>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</si>
  <si>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</si>
  <si>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</si>
  <si>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</si>
  <si>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</si>
  <si>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</si>
  <si>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</si>
  <si>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</si>
  <si>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</si>
  <si>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</si>
  <si>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</si>
  <si>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</si>
  <si>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</si>
  <si>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</si>
  <si>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</si>
  <si>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</si>
  <si>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</si>
  <si>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</si>
  <si>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</si>
  <si>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</si>
  <si>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</si>
  <si>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</si>
  <si>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</si>
  <si>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</si>
  <si>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</si>
  <si>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</si>
  <si>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</si>
  <si>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</si>
  <si>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</si>
  <si>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</si>
  <si>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</si>
  <si>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</si>
  <si>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</si>
  <si>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</si>
  <si>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</si>
  <si>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</si>
  <si>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</si>
  <si>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</si>
  <si>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</si>
  <si>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</si>
  <si>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</si>
  <si>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</si>
  <si>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</si>
  <si>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</si>
  <si>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</si>
  <si>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</si>
  <si>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</si>
  <si>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</si>
  <si>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</si>
  <si>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</si>
  <si>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</si>
  <si>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</si>
  <si>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</si>
  <si>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</si>
  <si>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</si>
  <si>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</si>
  <si>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</si>
  <si>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</si>
  <si>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</si>
  <si>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</si>
  <si>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</si>
  <si>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</si>
  <si>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</si>
  <si>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</si>
  <si>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</si>
  <si>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</si>
  <si>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</si>
  <si>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</si>
  <si>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</si>
  <si>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</si>
  <si>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</si>
  <si>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</si>
  <si>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</si>
  <si>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</si>
  <si>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</si>
  <si>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</si>
  <si>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</si>
  <si>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</si>
  <si>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</si>
  <si>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</si>
  <si>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</si>
  <si>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</si>
  <si>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</si>
  <si>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</si>
  <si>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</si>
  <si>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</si>
  <si>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</si>
  <si>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</si>
  <si>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</si>
  <si>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</si>
  <si>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</si>
  <si>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</si>
  <si>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</si>
  <si>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</si>
  <si>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</si>
  <si>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</si>
  <si>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</si>
  <si>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</si>
  <si>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</si>
  <si>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</si>
  <si>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</si>
  <si>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</si>
  <si>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</si>
  <si>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</si>
  <si>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</si>
  <si>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</si>
  <si>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</si>
  <si>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</si>
  <si>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</si>
  <si>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</si>
  <si>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</si>
  <si>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</si>
  <si>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</si>
  <si>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</si>
  <si>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</si>
  <si>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</si>
  <si>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</si>
  <si>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</si>
  <si>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</si>
  <si>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</si>
  <si>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</si>
  <si>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</si>
  <si>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</si>
  <si>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</si>
  <si>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</si>
  <si>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</si>
  <si>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</si>
  <si>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</si>
  <si>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</si>
  <si>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</si>
  <si>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</si>
  <si>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</si>
  <si>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</si>
  <si>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</si>
  <si>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</si>
  <si>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</si>
  <si>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</si>
  <si>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</si>
  <si>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</si>
  <si>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</si>
  <si>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</si>
  <si>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</si>
  <si>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</si>
  <si>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</si>
  <si>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</si>
  <si>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</si>
  <si>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</si>
  <si>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</si>
  <si>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</si>
  <si>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</si>
  <si>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</si>
  <si>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</si>
  <si>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</si>
  <si>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</si>
  <si>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</si>
  <si>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</si>
  <si>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</si>
  <si>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</si>
  <si>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</si>
  <si>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</si>
  <si>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</si>
  <si>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</si>
  <si>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</si>
  <si>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</si>
  <si>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</si>
  <si>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</si>
  <si>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</si>
  <si>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</si>
  <si>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</si>
  <si>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</si>
  <si>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</si>
  <si>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</si>
  <si>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</si>
  <si>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</si>
  <si>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</si>
  <si>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</si>
  <si>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</si>
  <si>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</si>
  <si>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</si>
  <si>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</si>
  <si>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</si>
  <si>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</si>
  <si>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</si>
  <si>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</si>
  <si>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</si>
  <si>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</si>
  <si>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</si>
  <si>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</si>
  <si>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</si>
  <si>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</si>
  <si>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</si>
  <si>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</si>
  <si>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</si>
  <si>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</si>
  <si>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</si>
  <si>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</si>
  <si>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</si>
  <si>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</si>
  <si>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</si>
  <si>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</si>
  <si>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</si>
  <si>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</si>
  <si>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</si>
  <si>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</si>
  <si>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</si>
  <si>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</si>
  <si>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</si>
  <si>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</si>
  <si>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</si>
  <si>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</si>
  <si>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</si>
  <si>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</si>
  <si>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</si>
  <si>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</si>
  <si>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</si>
  <si>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</si>
  <si>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</si>
  <si>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</si>
  <si>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</si>
  <si>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</si>
  <si>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</si>
  <si>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</si>
  <si>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</si>
  <si>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</si>
  <si>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</si>
  <si>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</si>
  <si>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</si>
  <si>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</si>
  <si>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</si>
  <si>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</si>
  <si>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</si>
  <si>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</si>
  <si>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</si>
  <si>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</si>
  <si>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</si>
  <si>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</si>
  <si>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</si>
  <si>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</si>
  <si>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</si>
  <si>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</si>
  <si>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</si>
  <si>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</si>
  <si>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</si>
  <si>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</si>
  <si>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</si>
  <si>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</si>
  <si>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</si>
  <si>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</si>
  <si>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</si>
  <si>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</si>
  <si>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</si>
  <si>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</si>
  <si>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</si>
  <si>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</si>
  <si>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</si>
  <si>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</si>
  <si>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</si>
  <si>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</si>
  <si>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</si>
  <si>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</si>
  <si>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</si>
  <si>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</si>
  <si>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</si>
  <si>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</si>
  <si>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</si>
  <si>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</si>
  <si>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</si>
  <si>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</si>
  <si>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</si>
  <si>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</si>
  <si>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</si>
  <si>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</si>
  <si>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</si>
  <si>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</si>
  <si>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</si>
  <si>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</si>
  <si>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</si>
  <si>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</si>
  <si>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</si>
  <si>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</si>
  <si>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</si>
  <si>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</si>
  <si>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</si>
  <si>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</si>
  <si>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</si>
  <si>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</si>
  <si>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</si>
  <si>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</si>
  <si>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</si>
  <si>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</si>
  <si>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</si>
  <si>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</si>
  <si>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</si>
  <si>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</si>
  <si>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</si>
  <si>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</si>
  <si>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</si>
  <si>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</si>
  <si>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</si>
  <si>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</si>
  <si>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</si>
  <si>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</si>
  <si>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</si>
  <si>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</si>
  <si>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</si>
  <si>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</si>
  <si>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</si>
  <si>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</si>
  <si>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</si>
  <si>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</si>
  <si>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</si>
  <si>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</si>
  <si>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</si>
  <si>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</si>
  <si>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</si>
  <si>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</si>
  <si>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</si>
  <si>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</si>
  <si>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</si>
  <si>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</si>
  <si>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</si>
  <si>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</si>
  <si>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</si>
  <si>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</si>
  <si>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</si>
  <si>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</si>
  <si>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</si>
  <si>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</si>
  <si>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</si>
  <si>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</si>
  <si>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</si>
  <si>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</si>
  <si>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</si>
  <si>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</si>
  <si>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</si>
  <si>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</si>
  <si>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</si>
  <si>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</si>
  <si>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</si>
  <si>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</si>
  <si>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</si>
  <si>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</si>
  <si>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</si>
  <si>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</si>
  <si>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</si>
  <si>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</si>
  <si>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</si>
  <si>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</si>
  <si>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</si>
  <si>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</si>
  <si>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</si>
  <si>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</si>
  <si>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</si>
  <si>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</si>
  <si>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</si>
  <si>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</si>
  <si>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</si>
  <si>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</si>
  <si>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</si>
  <si>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</si>
  <si>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</si>
  <si>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</si>
  <si>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</si>
  <si>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</si>
  <si>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</si>
  <si>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</si>
  <si>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</si>
  <si>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</si>
  <si>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</si>
  <si>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</si>
  <si>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</si>
  <si>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</si>
  <si>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</si>
  <si>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</si>
  <si>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</si>
  <si>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</si>
  <si>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</si>
  <si>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</si>
  <si>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</si>
  <si>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</si>
  <si>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</si>
  <si>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</si>
  <si>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</si>
  <si>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</si>
  <si>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</si>
  <si>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</si>
  <si>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</si>
  <si>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</si>
  <si>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</si>
  <si>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</si>
  <si>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</si>
  <si>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</si>
  <si>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</si>
  <si>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</si>
  <si>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</si>
  <si>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</si>
  <si>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</si>
  <si>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</si>
  <si>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</si>
  <si>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</si>
  <si>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</si>
  <si>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</si>
  <si>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</si>
  <si>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</si>
  <si>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</si>
  <si>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</si>
  <si>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</si>
  <si>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</si>
  <si>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</si>
  <si>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</si>
  <si>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</si>
  <si>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</si>
  <si>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</si>
  <si>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</si>
  <si>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</si>
  <si>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</si>
  <si>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</si>
  <si>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</si>
  <si>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</si>
  <si>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</si>
  <si>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</si>
  <si>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</si>
  <si>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</si>
  <si>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</si>
  <si>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</si>
  <si>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</si>
  <si>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</si>
  <si>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</si>
  <si>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</si>
  <si>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</si>
  <si>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</si>
  <si>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</si>
  <si>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</si>
  <si>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</si>
  <si>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</si>
  <si>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</si>
  <si>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</si>
  <si>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</si>
  <si>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</si>
  <si>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</si>
  <si>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</si>
  <si>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OBSERVACIONES/COMENTARIOS:</t>
  </si>
  <si>
    <t>Hombres</t>
  </si>
  <si>
    <t>Mujeres</t>
  </si>
  <si>
    <t>CANTIDAD DE ADECUACIONES CURRICULARES</t>
  </si>
  <si>
    <t>De acceso</t>
  </si>
  <si>
    <t>No significativa</t>
  </si>
  <si>
    <t>Significativa</t>
  </si>
  <si>
    <t>ESTUDIANTES QUE SE BENEFICIARON CON LA IMPLEMENTACIÓN DE PROGRAMAS</t>
  </si>
  <si>
    <t>Conducta</t>
  </si>
  <si>
    <t>Programa</t>
  </si>
  <si>
    <t>Tipo de Adecuación</t>
  </si>
  <si>
    <t>1-07-07</t>
  </si>
  <si>
    <t>6-02-06</t>
  </si>
  <si>
    <t>6-08-06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</si>
  <si>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</si>
  <si>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</si>
  <si>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</si>
  <si>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</si>
  <si>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</si>
  <si>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</si>
  <si>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</si>
  <si>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¿Cantidad de estudiantes encontrados con arma de fuego?</t>
  </si>
  <si>
    <t>¿Cantidad de estudiantes encontrados con arma blanca?</t>
  </si>
  <si>
    <t>Biología</t>
  </si>
  <si>
    <t>Inglés</t>
  </si>
  <si>
    <t>Educación Cívica</t>
  </si>
  <si>
    <t>Saber Elegir, Saber Ganar</t>
  </si>
  <si>
    <t>Estado de Derecho y Cultura de Legalidad</t>
  </si>
  <si>
    <t>7º</t>
  </si>
  <si>
    <t>8º</t>
  </si>
  <si>
    <t>9º</t>
  </si>
  <si>
    <t>10º</t>
  </si>
  <si>
    <t>11º</t>
  </si>
  <si>
    <t>CODTALLER</t>
  </si>
  <si>
    <t>P_ABIERTA</t>
  </si>
  <si>
    <t>1-19-12</t>
  </si>
  <si>
    <t>2-02-14</t>
  </si>
  <si>
    <t>2-16-01</t>
  </si>
  <si>
    <t>6-01-10</t>
  </si>
  <si>
    <t>Formación de formadores en Robótica</t>
  </si>
  <si>
    <t>CUADRO 1</t>
  </si>
  <si>
    <t>CUADRO 2</t>
  </si>
  <si>
    <t>CUADRO 3</t>
  </si>
  <si>
    <t>CUADRO 4</t>
  </si>
  <si>
    <t>CUADRO 5</t>
  </si>
  <si>
    <t>CUADRO 7</t>
  </si>
  <si>
    <t>Lengua Indígena</t>
  </si>
  <si>
    <t>Afectividad y Sexualidad Integral</t>
  </si>
  <si>
    <t>Alcohol</t>
  </si>
  <si>
    <t>Tabaco</t>
  </si>
  <si>
    <t>5-11-05</t>
  </si>
  <si>
    <t>Proyecto Colegio de Alta Oportunidad: generación de oportunidades y prevención de riesgo en consumo de drogas</t>
  </si>
  <si>
    <t>SEGÚN EFECTOS EN EL SISTEMA NERVIOSO CENTRAL</t>
  </si>
  <si>
    <t>Depresoras</t>
  </si>
  <si>
    <t>Barbitúricos</t>
  </si>
  <si>
    <t>Benzodiazepinas</t>
  </si>
  <si>
    <t>Derivados del Opio, tales como la morfina, la heroína y codeína</t>
  </si>
  <si>
    <t>Estimulantes</t>
  </si>
  <si>
    <t>Cafeína</t>
  </si>
  <si>
    <t>Anfetaminas (Éxtasis)</t>
  </si>
  <si>
    <t>Fenilciclidina</t>
  </si>
  <si>
    <t>Alucinógenos--Acido Lisérgico (LSD) y Psilocibina (Hongos)--</t>
  </si>
  <si>
    <t>Cantidad de hijos</t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</si>
  <si>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</si>
  <si>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</si>
  <si>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</si>
  <si>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</si>
  <si>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</si>
  <si>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</si>
  <si>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</si>
  <si>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</si>
  <si>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</si>
  <si>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</si>
  <si>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</si>
  <si>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</si>
  <si>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</si>
  <si>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DATOS SOBRE OTROS TIPOS DE VIOLENCIA</t>
  </si>
  <si>
    <t>Sí</t>
  </si>
  <si>
    <t>No</t>
  </si>
  <si>
    <t>Responda sí o no.</t>
  </si>
  <si>
    <t>¿Cuenta el centro educativo con Grupo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</si>
  <si>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</si>
  <si>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</si>
  <si>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</si>
  <si>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8.</t>
  </si>
  <si>
    <t>¿Cantidad de estudiantes encontrados con arma contusa?</t>
  </si>
  <si>
    <t>9.</t>
  </si>
  <si>
    <t>¿Cantidad de estudiantes encontrados con arma hechiza?</t>
  </si>
  <si>
    <t>10.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</si>
  <si>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</si>
  <si>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</si>
  <si>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</si>
  <si>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</si>
  <si>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</si>
  <si>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</si>
  <si>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</si>
  <si>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</si>
  <si>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</si>
  <si>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</si>
  <si>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</si>
  <si>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</si>
  <si>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</si>
  <si>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Discriminación por xenofobia</t>
  </si>
  <si>
    <t>Discriminación racial</t>
  </si>
  <si>
    <t>Discriminación por orientación sexual</t>
  </si>
  <si>
    <t>Colegio Nacional Virtual, Marco Tulio Salazar</t>
  </si>
  <si>
    <t>1</t>
  </si>
  <si>
    <t>6246</t>
  </si>
  <si>
    <t>DESAMPARADOS</t>
  </si>
  <si>
    <t>00007</t>
  </si>
  <si>
    <t>CNV. LICEO SAN MIGUEL</t>
  </si>
  <si>
    <t>02</t>
  </si>
  <si>
    <t>06</t>
  </si>
  <si>
    <t>SAN JOSE OESTE</t>
  </si>
  <si>
    <t>00015</t>
  </si>
  <si>
    <t>CNV. LICEO JULIO FONSECA GUTIERREZ</t>
  </si>
  <si>
    <t>6247</t>
  </si>
  <si>
    <t>6249</t>
  </si>
  <si>
    <t>00028</t>
  </si>
  <si>
    <t>CNV. LICEO DE POAS</t>
  </si>
  <si>
    <t>6259</t>
  </si>
  <si>
    <t>6251</t>
  </si>
  <si>
    <t>00102</t>
  </si>
  <si>
    <t>CNV. C.T.P. LA FORTUNA</t>
  </si>
  <si>
    <t>00103</t>
  </si>
  <si>
    <t>CNV. C.T.P. NATANIEL ARIAS MURILLO</t>
  </si>
  <si>
    <t>00119</t>
  </si>
  <si>
    <t>CNV. LICEO DE ASERRI</t>
  </si>
  <si>
    <t>00137</t>
  </si>
  <si>
    <t>CNV. LICEO SAN GABRIEL</t>
  </si>
  <si>
    <t>00157</t>
  </si>
  <si>
    <t>CNV. LICEO SAN RAFAEL</t>
  </si>
  <si>
    <t>SAN MIGUEL</t>
  </si>
  <si>
    <t>LA PEREGRINA</t>
  </si>
  <si>
    <t>SAN PEDRO</t>
  </si>
  <si>
    <t>LA FORTUNA</t>
  </si>
  <si>
    <t>AGUAS ZARCAS</t>
  </si>
  <si>
    <t>EL COLEGIO</t>
  </si>
  <si>
    <t>BARRIO LA SALLE</t>
  </si>
  <si>
    <t>SAN RAFAEL</t>
  </si>
  <si>
    <t>DEIBEM GOMEZ ALVAREZ</t>
  </si>
  <si>
    <t>MANRIQUE MORA MORA</t>
  </si>
  <si>
    <t>_</t>
  </si>
  <si>
    <t>4828</t>
  </si>
  <si>
    <t>4829</t>
  </si>
  <si>
    <t>4852</t>
  </si>
  <si>
    <t>5283</t>
  </si>
  <si>
    <t>Ubicación (PR /CA / DI):</t>
  </si>
  <si>
    <t>Datos del director(a):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</si>
  <si>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</si>
  <si>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</si>
  <si>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t>Datos del supervisor(a):</t>
  </si>
  <si>
    <t>Ciencias</t>
  </si>
  <si>
    <t>Reporte la cantidad de casos en que se han implementado los siguientes protocolos en el Centro Educativo.  Además, indique la cantidad de estudiantes involucrados en los casos mencionados.</t>
  </si>
  <si>
    <r>
      <t>Matrícula Inicial</t>
    </r>
    <r>
      <rPr>
        <b/>
        <vertAlign val="superscript"/>
        <sz val="12"/>
        <rFont val="Cambria"/>
        <family val="1"/>
        <scheme val="major"/>
      </rPr>
      <t xml:space="preserve"> 1/</t>
    </r>
  </si>
  <si>
    <r>
      <t>Nuevos Ingresos</t>
    </r>
    <r>
      <rPr>
        <vertAlign val="superscript"/>
        <sz val="1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</si>
  <si>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rFont val="Cambria"/>
        <family val="1"/>
        <scheme val="major"/>
      </rPr>
      <t xml:space="preserve"> 1/</t>
    </r>
  </si>
  <si>
    <r>
      <t>Traslados a otras instituciones</t>
    </r>
    <r>
      <rPr>
        <vertAlign val="superscript"/>
        <sz val="1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</si>
  <si>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rFont val="Cambria"/>
        <family val="1"/>
        <scheme val="major"/>
      </rPr>
      <t xml:space="preserve"> 1/</t>
    </r>
  </si>
  <si>
    <r>
      <t>Aprobados</t>
    </r>
    <r>
      <rPr>
        <b/>
        <vertAlign val="superscript"/>
        <sz val="12"/>
        <rFont val="Cambria"/>
        <family val="1"/>
        <scheme val="major"/>
      </rPr>
      <t xml:space="preserve"> 1/</t>
    </r>
  </si>
  <si>
    <r>
      <t xml:space="preserve">Aplazados </t>
    </r>
    <r>
      <rPr>
        <b/>
        <vertAlign val="superscript"/>
        <sz val="12"/>
        <rFont val="Cambria"/>
        <family val="1"/>
        <scheme val="major"/>
      </rPr>
      <t>1/</t>
    </r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</si>
  <si>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</si>
  <si>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</si>
  <si>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</si>
  <si>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t>CUADRO 8</t>
  </si>
  <si>
    <t>CUADRO 6</t>
  </si>
  <si>
    <t>2-16-02</t>
  </si>
  <si>
    <t>2-16-03</t>
  </si>
  <si>
    <t>7-03-07</t>
  </si>
  <si>
    <t>16.</t>
  </si>
  <si>
    <t>a.</t>
  </si>
  <si>
    <t>b.</t>
  </si>
  <si>
    <t>c.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</si>
  <si>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</si>
  <si>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</si>
  <si>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</si>
  <si>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6802</t>
  </si>
  <si>
    <t>ESTUDIANTES EMBARAZADAS Y ESTUDIANTES QUE SON MADRES O PADRES</t>
  </si>
  <si>
    <t xml:space="preserve">Sede: </t>
  </si>
  <si>
    <t>Embarazo:</t>
  </si>
  <si>
    <t>Maternidad:</t>
  </si>
  <si>
    <t>Paternidad:</t>
  </si>
  <si>
    <t>Vapeo</t>
  </si>
  <si>
    <t>Protocolo de: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</si>
  <si>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</si>
  <si>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</si>
  <si>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</si>
  <si>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</si>
  <si>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</si>
  <si>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HEREDIA / BARVA / BARVA</t>
  </si>
  <si>
    <t>GUANACASTE / NICOYA / NICOYA</t>
  </si>
  <si>
    <t>ALAJUELA / GRECIA / GRECIA</t>
  </si>
  <si>
    <t>HEREDIA / SANTO DOMINGO / SANTO DOMINGO</t>
  </si>
  <si>
    <t>GUANACASTE / SANTA CRUZ / SANTA CRUZ</t>
  </si>
  <si>
    <t>PUNTARENAS / BUENOS AIRES / BUENOS AIRES</t>
  </si>
  <si>
    <t>LIMON / SIQUIRRES / SIQUIRRES</t>
  </si>
  <si>
    <t>ALAJUELA / SAN MATEO / SAN MATEO</t>
  </si>
  <si>
    <t>GUANACASTE / BAGACES / BAGACES</t>
  </si>
  <si>
    <t>PUNTARENAS / MONTES DE ORO / MIRAMAR</t>
  </si>
  <si>
    <t>LIMON / TALAMANCA / BRATSI</t>
  </si>
  <si>
    <t>ALAJUELA / ATENAS / ATENAS</t>
  </si>
  <si>
    <t>CARTAGO / TURRIALBA / TURRIALBA</t>
  </si>
  <si>
    <t>HEREDIA / SAN RAFAEL / SAN RAFAEL</t>
  </si>
  <si>
    <t>GUANACASTE / CARRILLO / FILADELFIA</t>
  </si>
  <si>
    <t>LIMON / MATINA / MATINA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</si>
  <si>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</si>
  <si>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</si>
  <si>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</si>
  <si>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</si>
  <si>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</si>
  <si>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ALAJUELA / PALMARES / PALMARES</t>
  </si>
  <si>
    <t>CARTAGO / OREAMUNO / SAN RAFAEL</t>
  </si>
  <si>
    <t>GUANACASTE / ABANGARES / LAS JUNTAS</t>
  </si>
  <si>
    <t>PUNTARENAS / GOLFITO / GOLFITO</t>
  </si>
  <si>
    <t>CARTAGO / EL GUARCO / EL TEJAR</t>
  </si>
  <si>
    <t>PUNTARENAS / COTO BRUS / SAN VITO</t>
  </si>
  <si>
    <t>ALAJUELA / OROTINA / OROTINA</t>
  </si>
  <si>
    <t>HEREDIA / SAN PABLO / SAN PABLO</t>
  </si>
  <si>
    <t>GUANACASTE / NANDAYURE / CARMONA</t>
  </si>
  <si>
    <t>PUNTARENAS / PARRITA / PARRITA</t>
  </si>
  <si>
    <t>ALAJUELA / SAN CARLOS / QUESADA</t>
  </si>
  <si>
    <t>GUANACASTE / LA CRUZ / LA CRUZ</t>
  </si>
  <si>
    <t>PUNTARENAS / CORREDORES / CORREDOR</t>
  </si>
  <si>
    <t>ALAJUELA / ZARCERO / ZARCERO</t>
  </si>
  <si>
    <t>GUANACASTE / HOJANCHA / HOJANCHA</t>
  </si>
  <si>
    <t>CARTAGO / CARTAGO / OCCIDENTAL</t>
  </si>
  <si>
    <t>HEREDIA / HEREDIA / MERCEDES</t>
  </si>
  <si>
    <t>GUANACASTE / LIBERIA / CAÑAS DULCES</t>
  </si>
  <si>
    <t>PUNTARENAS / PUNTARENAS / PITAHAYA</t>
  </si>
  <si>
    <t>HEREDIA / BARVA / SAN PEDRO</t>
  </si>
  <si>
    <t>PUNTARENAS / ESPARZA / SAN JUAN GRANDE</t>
  </si>
  <si>
    <t>ALAJUELA / GRECIA / SAN ISIDRO</t>
  </si>
  <si>
    <t>HEREDIA / SANTO DOMINGO / SAN VICENTE</t>
  </si>
  <si>
    <t>LIMON / SIQUIRRES / PACUARITO</t>
  </si>
  <si>
    <t>ALAJUELA / SAN MATEO / DESMONTE</t>
  </si>
  <si>
    <t>GUANACASTE / BAGACES / LA FORTUNA</t>
  </si>
  <si>
    <t>LIMON / TALAMANCA / SIXAOLA</t>
  </si>
  <si>
    <t>CARTAGO / TURRIALBA / LA SUIZA</t>
  </si>
  <si>
    <t>HEREDIA / SAN RAFAEL / SAN JOSECITO</t>
  </si>
  <si>
    <t>GUANACASTE / CARRILLO / PALMIRA</t>
  </si>
  <si>
    <t>PUNTARENAS / OSA / PALMAR</t>
  </si>
  <si>
    <t>ALAJUELA / NARANJO / SAN MIGUEL</t>
  </si>
  <si>
    <t>CARTAGO / ALVARADO / CERVANTES</t>
  </si>
  <si>
    <t>GUANACASTE / CAÑAS / PALMIRA</t>
  </si>
  <si>
    <t>PUNTARENAS / QUEPOS / SAVEGRE</t>
  </si>
  <si>
    <t>ALAJUELA / PALMARES / ZARAGOZA</t>
  </si>
  <si>
    <t>CARTAGO / OREAMUNO / COT</t>
  </si>
  <si>
    <t>GUANACASTE / ABANGARES / SIERRA</t>
  </si>
  <si>
    <t>CARTAGO / EL GUARCO / SAN ISIDRO</t>
  </si>
  <si>
    <t>HEREDIA / FLORES / BARRANTES</t>
  </si>
  <si>
    <t>PUNTARENAS / COTO BRUS / SABALITO</t>
  </si>
  <si>
    <t>ALAJUELA / OROTINA / EL MASTATE</t>
  </si>
  <si>
    <t>ALAJUELA / ALAJUELA / CARRIZAL</t>
  </si>
  <si>
    <t>ALAJUELA / ALAJUELA / SAN ANTONIO</t>
  </si>
  <si>
    <t>GUANACASTE / NANDAYURE / SANTA RITA</t>
  </si>
  <si>
    <t>ALAJUELA / ALAJUELA / SAN ISIDRO</t>
  </si>
  <si>
    <t>ALAJUELA / SAN CARLOS / FLORENCIA</t>
  </si>
  <si>
    <t>ALAJUELA / ALAJUELA / SABANILLA</t>
  </si>
  <si>
    <t>ALAJUELA / ALAJUELA / SAN RAFAEL</t>
  </si>
  <si>
    <t>GUANACASTE / LA CRUZ / SANTA CECILIA</t>
  </si>
  <si>
    <t>PUNTARENAS / CORREDORES / LA CUESTA</t>
  </si>
  <si>
    <t>ALAJUELA / ALAJUELA / DESAMPARADOS</t>
  </si>
  <si>
    <t>ALAJUELA / ZARCERO / LAGUNA</t>
  </si>
  <si>
    <t>ALAJUELA / ALAJUELA / TAMBOR</t>
  </si>
  <si>
    <t>GUANACASTE / HOJANCHA / MONTE ROMO</t>
  </si>
  <si>
    <t>ALAJUELA / ALAJUELA / GARITA</t>
  </si>
  <si>
    <t>CARTAGO / CARTAGO / CARMEN</t>
  </si>
  <si>
    <t>HEREDIA / HEREDIA / SAN FRANCISCO</t>
  </si>
  <si>
    <t>GUANACASTE / LIBERIA / MAYORGA</t>
  </si>
  <si>
    <t>PUNTARENAS / PUNTARENAS / CHOMES</t>
  </si>
  <si>
    <t>HEREDIA / BARVA / SAN PABLO</t>
  </si>
  <si>
    <t>GUANACASTE / NICOYA / SAN ANTONIO</t>
  </si>
  <si>
    <t>PUNTARENAS / ESPARZA / MACACONA</t>
  </si>
  <si>
    <t>ALAJUELA / GRECIA / SAN ROQUE</t>
  </si>
  <si>
    <t>ALAJUELA / GRECIA / TACARES</t>
  </si>
  <si>
    <t>HEREDIA / SANTO DOMINGO / SAN MIGUEL</t>
  </si>
  <si>
    <t>ALAJUELA / GRECIA / PUENTE DE PIEDRA</t>
  </si>
  <si>
    <t>GUANACASTE / SANTA CRUZ / VEINTISIETE DE ABRIL</t>
  </si>
  <si>
    <t>ALAJUELA / GRECIA / BOLIVAR</t>
  </si>
  <si>
    <t>PUNTARENAS / BUENOS AIRES / POTRERO GRANDE</t>
  </si>
  <si>
    <t>LIMON / SIQUIRRES / FLORIDA</t>
  </si>
  <si>
    <t>ALAJUELA / SAN MATEO / LABRADOR</t>
  </si>
  <si>
    <t>GUANACASTE / BAGACES / MOGOTE</t>
  </si>
  <si>
    <t>ALAJUELA / ATENAS / MERCEDES</t>
  </si>
  <si>
    <t>PUNTARENAS / MONTES DE ORO / SAN ISIDRO</t>
  </si>
  <si>
    <t>ALAJUELA / ATENAS / SAN ISIDRO</t>
  </si>
  <si>
    <t>LIMON / TALAMANCA / CAHUITA</t>
  </si>
  <si>
    <t>ALAJUELA / ATENAS / SANTA EULALIA</t>
  </si>
  <si>
    <t>CARTAGO / TURRIALBA / PERALTA</t>
  </si>
  <si>
    <t>ALAJUELA / ATENAS / ESCOBAL</t>
  </si>
  <si>
    <t>HEREDIA / SAN RAFAEL / SANTIAGO</t>
  </si>
  <si>
    <t>GUANACASTE / CARRILLO / SARDINAL</t>
  </si>
  <si>
    <t>PUNTARENAS / OSA / SIERPE</t>
  </si>
  <si>
    <t>LIMON / MATINA / CARRANDI</t>
  </si>
  <si>
    <t>ALAJUELA / NARANJO / CIRRI SUR</t>
  </si>
  <si>
    <t>ALAJUELA / NARANJO / SAN JUAN</t>
  </si>
  <si>
    <t>CARTAGO / ALVARADO / CAPELLADES</t>
  </si>
  <si>
    <t>ALAJUELA / NARANJO / EL ROSARIO</t>
  </si>
  <si>
    <t>ALAJUELA / NARANJO / PALMITOS</t>
  </si>
  <si>
    <t>GUANACASTE / CAÑAS / SAN MIGUEL</t>
  </si>
  <si>
    <t>PUNTARENAS / QUEPOS / NARANJITO</t>
  </si>
  <si>
    <t>ALAJUELA / PALMARES / BUENOS AIRES</t>
  </si>
  <si>
    <t>ALAJUELA / PALMARES / SANTIAGO</t>
  </si>
  <si>
    <t>ALAJUELA / PALMARES / CANDELARIA</t>
  </si>
  <si>
    <t>CARTAGO / OREAMUNO / POTRERO CERRADO</t>
  </si>
  <si>
    <t>GUANACASTE / ABANGARES / SAN JUAN</t>
  </si>
  <si>
    <t>CARTAGO / EL GUARCO / TOBOSI</t>
  </si>
  <si>
    <t>HEREDIA / FLORES / LLORENTE</t>
  </si>
  <si>
    <t>PUNTARENAS / COTO BRUS / AGUA BUENA</t>
  </si>
  <si>
    <t>ALAJUELA / OROTINA / HACIENDA VIEJA</t>
  </si>
  <si>
    <t>ALAJUELA / OROTINA / COYOLAR</t>
  </si>
  <si>
    <t>ALAJUELA / OROTINA / LA CEIBA</t>
  </si>
  <si>
    <t>GUANACASTE / NANDAYURE / ZAPOTAL</t>
  </si>
  <si>
    <t>ALAJUELA / SAN CARLOS / BUENAVISTA</t>
  </si>
  <si>
    <t>ALAJUELA / SAN CARLOS / AGUAS ZARCAS</t>
  </si>
  <si>
    <t>GUANACASTE / LA CRUZ / LA GARITA</t>
  </si>
  <si>
    <t>ALAJUELA / SAN CARLOS / VENECIA</t>
  </si>
  <si>
    <t>PUNTARENAS / CORREDORES / CANOAS</t>
  </si>
  <si>
    <t>ALAJUELA / SAN CARLOS / PITAL</t>
  </si>
  <si>
    <t>ALAJUELA / SAN CARLOS / LA FORTUNA</t>
  </si>
  <si>
    <t>ALAJUELA / ZARCERO / TAPEZCO</t>
  </si>
  <si>
    <t>ALAJUELA / SAN CARLOS / LA TIGRA</t>
  </si>
  <si>
    <t>GUANACASTE / HOJANCHA / PUERTO CARRILLO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</si>
  <si>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</si>
  <si>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</si>
  <si>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</si>
  <si>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</si>
  <si>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</si>
  <si>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HEREDIA / HEREDIA / ULLOA</t>
  </si>
  <si>
    <t>GUANACASTE / LIBERIA / NACASCOLO</t>
  </si>
  <si>
    <t>PUNTARENAS / PUNTARENAS / LEPANTO</t>
  </si>
  <si>
    <t>ALAJUELA / ZARCERO / GUADALUPE</t>
  </si>
  <si>
    <t>ALAJUELA / ZARCERO / PALMIRA</t>
  </si>
  <si>
    <t>ALAJUELA / ZARCERO / ZAPOTE</t>
  </si>
  <si>
    <t>ALAJUELA / ZARCERO / BRISAS</t>
  </si>
  <si>
    <t>HEREDIA / BARVA / SAN ROQUE</t>
  </si>
  <si>
    <t>GUANACASTE / NICOYA / QUEBRADA HONDA</t>
  </si>
  <si>
    <t>PUNTARENAS / ESPARZA / SAN RAFAEL</t>
  </si>
  <si>
    <t>ALAJUELA / UPALA / UPALA</t>
  </si>
  <si>
    <t>ALAJUELA / UPALA / AGUAS CLARAS</t>
  </si>
  <si>
    <t>HEREDIA / SANTO DOMINGO / PARACITO</t>
  </si>
  <si>
    <t>GUANACASTE / SANTA CRUZ / TEMPATE</t>
  </si>
  <si>
    <t>ALAJUELA / UPALA / BIJAGUA</t>
  </si>
  <si>
    <t>PUNTARENAS / BUENOS AIRES / BORUCA</t>
  </si>
  <si>
    <t>ALAJUELA / UPALA / DELICIAS</t>
  </si>
  <si>
    <t>LIMON / SIQUIRRES / GERMANIA</t>
  </si>
  <si>
    <t>ALAJUELA / UPALA / YOLILLAL</t>
  </si>
  <si>
    <t>ALAJUELA / UPALA / CANALETE</t>
  </si>
  <si>
    <t>ALAJUELA / LOS CHILES / LOS CHILES</t>
  </si>
  <si>
    <t>ALAJUELA / LOS CHILES / CAÑO NEGRO</t>
  </si>
  <si>
    <t>LIMON / TALAMANCA / TELIRE</t>
  </si>
  <si>
    <t>ALAJUELA / LOS CHILES / EL AMPARO</t>
  </si>
  <si>
    <t>ALAJUELA / LOS CHILES / SAN JORGE</t>
  </si>
  <si>
    <t>CARTAGO / TURRIALBA / SANTA CRUZ</t>
  </si>
  <si>
    <t>ALAJUELA / GUATUSO / SAN RAFAEL</t>
  </si>
  <si>
    <t>ALAJUELA / GUATUSO / BUENAVISTA</t>
  </si>
  <si>
    <t>ALAJUELA / GUATUSO / COTE</t>
  </si>
  <si>
    <t>ALAJUELA / GUATUSO / KATIRA</t>
  </si>
  <si>
    <t>HEREDIA / SAN ISIDRO / SAN FRANCISCO</t>
  </si>
  <si>
    <t>GUANACASTE / CAÑAS / BEBEDERO</t>
  </si>
  <si>
    <t>CARTAGO / OREAMUNO / CIPRESES</t>
  </si>
  <si>
    <t>CARTAGO / CARTAGO / AGUACALIENTE O SAN FRANCISCO</t>
  </si>
  <si>
    <t>GUANACASTE / ABANGARES / COLORADO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</si>
  <si>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</si>
  <si>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</si>
  <si>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</si>
  <si>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</si>
  <si>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EL GUARCO / PATIO DE AGUA</t>
  </si>
  <si>
    <t>CARTAGO / CARTAGO / LLANO GRANDE</t>
  </si>
  <si>
    <t>CARTAGO / CARTAGO / QUEBRADILLA</t>
  </si>
  <si>
    <t>PUNTARENAS / COTO BRUS / LIMONCITO</t>
  </si>
  <si>
    <t>GUANACASTE / NANDAYURE / SAN PABLO</t>
  </si>
  <si>
    <t>GUANACASTE / LA CRUZ / SANTA ELENA</t>
  </si>
  <si>
    <t>PUNTARENAS / CORREDORES / LAUREL</t>
  </si>
  <si>
    <t>GUANACASTE / HOJANCHA / HUACAS</t>
  </si>
  <si>
    <t>HEREDIA / HEREDIA / VARABLANCA</t>
  </si>
  <si>
    <t>PUNTARENAS / PUNTARENAS / PAQUERA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</si>
  <si>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</si>
  <si>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</si>
  <si>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</si>
  <si>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</si>
  <si>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</si>
  <si>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</si>
  <si>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</si>
  <si>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GUANACASTE / SANTA CRUZ / CARTAGENA</t>
  </si>
  <si>
    <t>PUNTARENAS / BUENOS AIRES / PILAS</t>
  </si>
  <si>
    <t>LIMON / SIQUIRRES / EL CAIRO</t>
  </si>
  <si>
    <t>CARTAGO / OREAMUNO / SANTA ROSA</t>
  </si>
  <si>
    <t>PUNTARENAS / OSA / PIEDRAS BLANCAS</t>
  </si>
  <si>
    <t>GUANACASTE / CAÑAS / POROZAL</t>
  </si>
  <si>
    <t>PUNTARENAS / COTO BRUS / PITTIER</t>
  </si>
  <si>
    <t>GUANACASTE / NANDAYURE / PORVENIR</t>
  </si>
  <si>
    <t>HEREDIA / SANTO DOMINGO / SANTA ROSA</t>
  </si>
  <si>
    <t>HEREDIA / SANTO DOMINGO / TURES</t>
  </si>
  <si>
    <t>GUANACASTE / HOJANCHA / MATAMBU</t>
  </si>
  <si>
    <t>PUNTARENAS / PUNTARENAS / MANZANILLO</t>
  </si>
  <si>
    <t>GUANACASTE / NICOYA / NOSARA</t>
  </si>
  <si>
    <t>PUNTARENAS / ESPARZA / CALDERA</t>
  </si>
  <si>
    <t>GUANACASTE / SANTA CRUZ / GUAJINIQUIL</t>
  </si>
  <si>
    <t>PUNTARENAS / BUENOS AIRES / COLINAS</t>
  </si>
  <si>
    <t>GUANACASTE / NANDAYURE / BEJUCO</t>
  </si>
  <si>
    <t>PUNTARENAS / PUNTARENAS / GUACIMAL</t>
  </si>
  <si>
    <t>GUANACASTE / SANTA CRUZ / CABO VELAS</t>
  </si>
  <si>
    <t>GUANACASTE / SANTA CRUZ / TAMARINDO</t>
  </si>
  <si>
    <t>PUNTARENAS / PUNTARENAS / BARRANCA</t>
  </si>
  <si>
    <t>PUNTARENAS / BUENOS AIRES / BIOLLEY</t>
  </si>
  <si>
    <t>PUNTARENAS / BUENOS AIRES / BRUNKA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</si>
  <si>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</si>
  <si>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</si>
  <si>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</si>
  <si>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</si>
  <si>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</si>
  <si>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</si>
  <si>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</si>
  <si>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PARA LA PREVENCIÓN DEL CONSUMO Y TRÁFICO DE SUSTANCIAS PSICOACTIVAS</t>
  </si>
  <si>
    <t>Acoso sexual en espacios públicos o de acceso público</t>
  </si>
  <si>
    <t>Violencia en línea</t>
  </si>
  <si>
    <t>¿Cantidad de situaciones de uso o amenaza con un arma?</t>
  </si>
  <si>
    <r>
      <t xml:space="preserve">EN </t>
    </r>
    <r>
      <rPr>
        <b/>
        <u/>
        <sz val="14"/>
        <rFont val="Cambria"/>
        <family val="1"/>
        <scheme val="major"/>
      </rPr>
      <t>COLEGIO NACIONAL VIRTUAL, MARCO TULIO SALAZAR</t>
    </r>
  </si>
  <si>
    <t>Actuación ante situaciones de bullying</t>
  </si>
  <si>
    <t>Actuación ante situaciones de ciberbullying</t>
  </si>
  <si>
    <t>Actuación ante situaciones de violencia física</t>
  </si>
  <si>
    <t>Actuación ante situaciones de violencia psicológica</t>
  </si>
  <si>
    <t>Actuación ante situaciones de violencia sexual</t>
  </si>
  <si>
    <t>Actuación ante situaciones de acoso y hostigamiento sexual</t>
  </si>
  <si>
    <t>Violencia en línea: corrupción y/o seducción de personas menores de edad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</si>
  <si>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</si>
  <si>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</si>
  <si>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</si>
  <si>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</si>
  <si>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</si>
  <si>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en situaciones de discriminación racial y xenofobia</t>
  </si>
  <si>
    <t>Actuación del bullying contra población LGTB inserta en los centros educativos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</si>
  <si>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</si>
  <si>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</si>
  <si>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1/ Atención a la población estudiantil que presenta lesiones autoinfringidas y/o riesgo por tentativa de suicidio.</t>
  </si>
  <si>
    <t>2/ Actuación institucional para la restitución de derechos y acceso al sistema educativo costarricense de las personas y sobrevivientes del delito de trata de personas y sus dependientes.</t>
  </si>
  <si>
    <t>17.</t>
  </si>
  <si>
    <t>Ciberbullying</t>
  </si>
  <si>
    <t>Fallecidos</t>
  </si>
  <si>
    <r>
      <t>Exclusión</t>
    </r>
    <r>
      <rPr>
        <vertAlign val="superscript"/>
        <sz val="11"/>
        <rFont val="Cambria"/>
        <family val="1"/>
        <scheme val="major"/>
      </rPr>
      <t xml:space="preserve"> 1/</t>
    </r>
  </si>
  <si>
    <t>CUADRO 9</t>
  </si>
  <si>
    <t>Edad cumplida</t>
  </si>
  <si>
    <t>CUADRO 10--PARTE 3--</t>
  </si>
  <si>
    <t>CUADRO 10--PARTE 2--</t>
  </si>
  <si>
    <t>CUADRO 10--PARTE 1--</t>
  </si>
  <si>
    <t xml:space="preserve">Edad cumplida
</t>
  </si>
  <si>
    <t>Indique la cantidad de personas estudiantes que no concluyeron los estudios por:</t>
  </si>
  <si>
    <t>ESTUDIANTES EMBARAZADAS Y</t>
  </si>
  <si>
    <t>PERSONAS ESTUDIANTES QUE FUERON EXCLUIDAS</t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</si>
  <si>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</si>
  <si>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</si>
  <si>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</si>
  <si>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</si>
  <si>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</si>
  <si>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</si>
  <si>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</si>
  <si>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</si>
  <si>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</si>
  <si>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</si>
  <si>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</si>
  <si>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</si>
  <si>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</si>
  <si>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</si>
  <si>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</si>
  <si>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</si>
  <si>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</si>
  <si>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</si>
  <si>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</si>
  <si>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</si>
  <si>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</si>
  <si>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</si>
  <si>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</si>
  <si>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</si>
  <si>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</si>
  <si>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</si>
  <si>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</si>
  <si>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</si>
  <si>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</si>
  <si>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</si>
  <si>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</si>
  <si>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</si>
  <si>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</si>
  <si>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</si>
  <si>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</si>
  <si>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</si>
  <si>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</si>
  <si>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</si>
  <si>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</si>
  <si>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</si>
  <si>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</si>
  <si>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</si>
  <si>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</si>
  <si>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</si>
  <si>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</si>
  <si>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</si>
  <si>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</si>
  <si>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</si>
  <si>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</si>
  <si>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</si>
  <si>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</si>
  <si>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</si>
  <si>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</si>
  <si>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</si>
  <si>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</si>
  <si>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</si>
  <si>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</si>
  <si>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</si>
  <si>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</si>
  <si>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</si>
  <si>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</si>
  <si>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</si>
  <si>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</si>
  <si>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</si>
  <si>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</si>
  <si>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</si>
  <si>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</si>
  <si>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</si>
  <si>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</si>
  <si>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</si>
  <si>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</si>
  <si>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</si>
  <si>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</si>
  <si>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</si>
  <si>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</si>
  <si>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</si>
  <si>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</si>
  <si>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</si>
  <si>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</si>
  <si>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</si>
  <si>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</si>
  <si>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</si>
  <si>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</si>
  <si>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</si>
  <si>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</si>
  <si>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</si>
  <si>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</si>
  <si>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</si>
  <si>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</si>
  <si>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</si>
  <si>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</si>
  <si>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</si>
  <si>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</si>
  <si>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</si>
  <si>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</si>
  <si>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</si>
  <si>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</si>
  <si>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</si>
  <si>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</si>
  <si>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</si>
  <si>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</si>
  <si>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</si>
  <si>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</si>
  <si>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</si>
  <si>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</si>
  <si>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</si>
  <si>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</si>
  <si>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</si>
  <si>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</si>
  <si>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</si>
  <si>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</si>
  <si>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</si>
  <si>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</si>
  <si>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</si>
  <si>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</si>
  <si>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</si>
  <si>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</si>
  <si>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</si>
  <si>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</si>
  <si>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</si>
  <si>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</si>
  <si>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</si>
  <si>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</si>
  <si>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</si>
  <si>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</si>
  <si>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</si>
  <si>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</si>
  <si>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</si>
  <si>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</si>
  <si>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</si>
  <si>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</si>
  <si>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</si>
  <si>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</si>
  <si>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</si>
  <si>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</si>
  <si>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</si>
  <si>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</si>
  <si>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</si>
  <si>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</si>
  <si>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</si>
  <si>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</si>
  <si>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</si>
  <si>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</si>
  <si>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</si>
  <si>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</si>
  <si>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</si>
  <si>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</si>
  <si>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</si>
  <si>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</si>
  <si>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</si>
  <si>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</si>
  <si>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</si>
  <si>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</si>
  <si>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</si>
  <si>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</si>
  <si>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</si>
  <si>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</si>
  <si>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</si>
  <si>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</si>
  <si>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</si>
  <si>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</si>
  <si>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</si>
  <si>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</si>
  <si>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</si>
  <si>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</si>
  <si>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</si>
  <si>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</si>
  <si>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</si>
  <si>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</si>
  <si>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</si>
  <si>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</si>
  <si>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</si>
  <si>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</si>
  <si>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</si>
  <si>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</si>
  <si>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</si>
  <si>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</si>
  <si>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</si>
  <si>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</si>
  <si>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</si>
  <si>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</si>
  <si>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</si>
  <si>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</si>
  <si>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</si>
  <si>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</si>
  <si>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</si>
  <si>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</si>
  <si>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</si>
  <si>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</si>
  <si>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</si>
  <si>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</si>
  <si>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</si>
  <si>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</si>
  <si>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</si>
  <si>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</si>
  <si>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</si>
  <si>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</si>
  <si>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</si>
  <si>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</si>
  <si>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</si>
  <si>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</si>
  <si>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</si>
  <si>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</si>
  <si>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</si>
  <si>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</si>
  <si>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</si>
  <si>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</si>
  <si>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</si>
  <si>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</si>
  <si>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</si>
  <si>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</si>
  <si>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</si>
  <si>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</si>
  <si>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</si>
  <si>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</si>
  <si>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</si>
  <si>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</si>
  <si>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</si>
  <si>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</si>
  <si>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</si>
  <si>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</si>
  <si>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</si>
  <si>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</si>
  <si>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</si>
  <si>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</si>
  <si>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</si>
  <si>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</si>
  <si>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</si>
  <si>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</si>
  <si>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</si>
  <si>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</si>
  <si>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</si>
  <si>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</si>
  <si>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</si>
  <si>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</si>
  <si>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</si>
  <si>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</si>
  <si>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</si>
  <si>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</si>
  <si>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</si>
  <si>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</si>
  <si>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</si>
  <si>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</si>
  <si>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</si>
  <si>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</si>
  <si>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</si>
  <si>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</si>
  <si>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</si>
  <si>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</si>
  <si>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</si>
  <si>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</si>
  <si>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</si>
  <si>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</si>
  <si>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</si>
  <si>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</si>
  <si>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</si>
  <si>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</si>
  <si>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</si>
  <si>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</si>
  <si>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SAN JOSE</t>
  </si>
  <si>
    <t>URUCA</t>
  </si>
  <si>
    <t>POAS</t>
  </si>
  <si>
    <t>LUIS MAURICIO SOLANO BOLAÑOS</t>
  </si>
  <si>
    <t>ARNULFO MENA SAMUDIO</t>
  </si>
  <si>
    <t>ASERRI</t>
  </si>
  <si>
    <t>SAN GABRIEL</t>
  </si>
  <si>
    <t>JAVIER FALLAS CALDERON</t>
  </si>
  <si>
    <t>ANA CARLA VILLALTA ALPIZAR</t>
  </si>
  <si>
    <t>Teléfono (1) de la Institución:</t>
  </si>
  <si>
    <t>Teléfono (2) de la Institución:</t>
  </si>
  <si>
    <t>18.</t>
  </si>
  <si>
    <t>¿Se están realizando acciones de prevención de la violencia desde el Programa Convivir?</t>
  </si>
  <si>
    <t>MATRÍCULA FINAL SEGÚN ASIGNATURA</t>
  </si>
  <si>
    <t>ESTUDIANTES APROBADOS SEGÚN ASIGNATURA</t>
  </si>
  <si>
    <t>¿Se ha elaborado para este curso lectivo, el Plan de Convivencia del centro educativo?</t>
  </si>
  <si>
    <t>Acoso Escolar o "Bullying"</t>
  </si>
  <si>
    <t>Grooming</t>
  </si>
  <si>
    <t>Sexting</t>
  </si>
  <si>
    <t>Sextorción</t>
  </si>
  <si>
    <t>Ciberacoso o Ciberbullying</t>
  </si>
  <si>
    <t>Incitación de conductas dañinas</t>
  </si>
  <si>
    <t>CENSO ESCOLAR 2023 -- INFORME FINAL</t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</si>
  <si>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</si>
  <si>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</si>
  <si>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</si>
  <si>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</si>
  <si>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</si>
  <si>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</si>
  <si>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</si>
  <si>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</si>
  <si>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</si>
  <si>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6-13-01</t>
  </si>
  <si>
    <t>FORTUNA</t>
  </si>
  <si>
    <t xml:space="preserve">AGUAS ZARCAS </t>
  </si>
  <si>
    <t>MONICA RODRIGUEZ CALDERON</t>
  </si>
  <si>
    <t>ANDREY ELOY VIQUEZ</t>
  </si>
  <si>
    <t>1/  Ver detalles en Guía para el llenado del Censo Escolar 2023-Informe Final.</t>
  </si>
  <si>
    <t>Programa Nacional de Convivencia (Convivir)</t>
  </si>
  <si>
    <t>ESTUDIANTES QUE CONSUMEN SUSTANCIAS PSICOACTIVAS NO CONTROLADAS (O NO MEDICADAS)</t>
  </si>
  <si>
    <t>Sustancias Psicoactivas no controladas
(o no medicadas)</t>
  </si>
  <si>
    <t>2.1</t>
  </si>
  <si>
    <t>3.1</t>
  </si>
  <si>
    <t>3.2</t>
  </si>
  <si>
    <t>15.1</t>
  </si>
  <si>
    <t>15.2</t>
  </si>
  <si>
    <t>15.3</t>
  </si>
  <si>
    <t>¿Se está implementando el Programa Nacional de Convivencia (Convivir) para prevenir situaciones de violencia?</t>
  </si>
  <si>
    <t>¿Se ha realizado para este curso lectivo, el Diagnóstico de Convivencia estudiantil del Centro Educativo?</t>
  </si>
  <si>
    <t>Estudiantes con armas y cantidad de decomisos.</t>
  </si>
  <si>
    <t>0.</t>
  </si>
  <si>
    <t>Situaciones de acoso callejero en espacios públicos</t>
  </si>
  <si>
    <t>19.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</si>
  <si>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</si>
  <si>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</si>
  <si>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</si>
  <si>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</si>
  <si>
    <t>Prevención, Detección e Intervención Temprana "Dynamo"</t>
  </si>
  <si>
    <t>Programa DARE</t>
  </si>
  <si>
    <t>Pasándola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</si>
</sst>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26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2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sz val="12"/>
      <name val="Cambria"/>
      <family val="1"/>
      <scheme val="major"/>
    </font>
    <font>
      <i/>
      <u/>
      <sz val="11"/>
      <name val="Cambria"/>
      <family val="1"/>
      <scheme val="major"/>
    </font>
    <font>
      <b/>
      <sz val="28"/>
      <name val="Cambria"/>
      <family val="1"/>
      <scheme val="major"/>
    </font>
    <font>
      <b/>
      <i/>
      <sz val="24"/>
      <name val="Cambria"/>
      <family val="1"/>
      <scheme val="major"/>
    </font>
    <font>
      <sz val="18"/>
      <name val="Cambria"/>
      <family val="1"/>
      <scheme val="major"/>
    </font>
    <font>
      <b/>
      <i/>
      <sz val="16"/>
      <name val="Cambria"/>
      <family val="1"/>
      <scheme val="major"/>
    </font>
    <font>
      <sz val="10"/>
      <color rgb="FFFF0000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9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name val="Cambria"/>
      <family val="1"/>
      <scheme val="major"/>
    </font>
    <font>
      <sz val="10"/>
      <color theme="1"/>
      <name val="Trebuchet MS"/>
      <family val="2"/>
    </font>
    <font>
      <sz val="10"/>
      <color rgb="FF0070C0"/>
      <name val="Calibri"/>
      <family val="2"/>
      <scheme val="minor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sz val="10"/>
      <color rgb="FFFFFF99"/>
      <name val="Calibri"/>
      <family val="2"/>
      <scheme val="minor"/>
    </font>
    <font>
      <b/>
      <sz val="11"/>
      <color theme="0"/>
      <name val="Cambria"/>
      <family val="1"/>
      <scheme val="major"/>
    </font>
    <font>
      <vertAlign val="superscript"/>
      <sz val="10"/>
      <name val="Cambria"/>
      <family val="1"/>
      <scheme val="maj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7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thick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 style="dotted">
        <color indexed="64"/>
      </right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ck">
        <color indexed="64"/>
      </left>
      <right/>
      <top style="thick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dashDot">
        <color indexed="64"/>
      </bottom>
      <diagonal/>
    </border>
    <border>
      <left style="medium">
        <color indexed="64"/>
      </left>
      <right/>
      <top style="thick">
        <color indexed="64"/>
      </top>
      <bottom style="dashDot">
        <color indexed="64"/>
      </bottom>
      <diagonal/>
    </border>
    <border>
      <left style="thin">
        <color indexed="64"/>
      </left>
      <right/>
      <top style="thick">
        <color indexed="64"/>
      </top>
      <bottom style="dashDot">
        <color indexed="64"/>
      </bottom>
      <diagonal/>
    </border>
    <border>
      <left/>
      <right style="thin">
        <color indexed="64"/>
      </right>
      <top style="thick">
        <color indexed="64"/>
      </top>
      <bottom style="dashDot">
        <color indexed="64"/>
      </bottom>
      <diagonal/>
    </border>
    <border>
      <left style="mediumDashDotDot">
        <color auto="1"/>
      </left>
      <right/>
      <top style="thick">
        <color indexed="64"/>
      </top>
      <bottom style="dashDot">
        <color auto="1"/>
      </bottom>
      <diagonal/>
    </border>
    <border>
      <left/>
      <right/>
      <top style="thin">
        <color theme="9" tint="0.39997558519241921"/>
      </top>
      <bottom/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124" applyNumberFormat="0" applyFill="0" applyAlignment="0" applyProtection="0"/>
    <xf numFmtId="0" fontId="12" fillId="0" borderId="125" applyNumberFormat="0" applyFill="0" applyAlignment="0" applyProtection="0"/>
    <xf numFmtId="0" fontId="13" fillId="0" borderId="126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27" applyNumberFormat="0" applyAlignment="0" applyProtection="0"/>
    <xf numFmtId="0" fontId="18" fillId="9" borderId="128" applyNumberFormat="0" applyAlignment="0" applyProtection="0"/>
    <xf numFmtId="0" fontId="19" fillId="9" borderId="127" applyNumberFormat="0" applyAlignment="0" applyProtection="0"/>
    <xf numFmtId="0" fontId="20" fillId="0" borderId="129" applyNumberFormat="0" applyFill="0" applyAlignment="0" applyProtection="0"/>
    <xf numFmtId="0" fontId="21" fillId="10" borderId="130" applyNumberFormat="0" applyAlignment="0" applyProtection="0"/>
    <xf numFmtId="0" fontId="5" fillId="0" borderId="0" applyNumberFormat="0" applyFill="0" applyBorder="0" applyAlignment="0" applyProtection="0"/>
    <xf numFmtId="0" fontId="9" fillId="11" borderId="131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32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5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3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30" fillId="0" borderId="0" xfId="0" applyFont="1" applyAlignment="1">
      <alignment horizontal="center" vertical="center"/>
    </xf>
    <xf numFmtId="3" fontId="32" fillId="4" borderId="53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89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35" xfId="0" applyFont="1" applyBorder="1" applyAlignment="1">
      <alignment horizontal="left" vertical="center" wrapText="1" indent="2"/>
    </xf>
    <xf numFmtId="0" fontId="30" fillId="0" borderId="40" xfId="0" applyFont="1" applyBorder="1" applyAlignment="1">
      <alignment horizontal="left" vertical="center" wrapText="1" indent="2"/>
    </xf>
    <xf numFmtId="3" fontId="32" fillId="0" borderId="0" xfId="0" applyNumberFormat="1" applyFont="1" applyAlignment="1">
      <alignment horizontal="center" vertical="center" wrapText="1"/>
    </xf>
    <xf numFmtId="3" fontId="32" fillId="0" borderId="0" xfId="0" applyNumberFormat="1" applyFont="1" applyAlignment="1" applyProtection="1">
      <alignment horizontal="center" vertical="center" wrapText="1"/>
      <protection hidden="1"/>
    </xf>
    <xf numFmtId="3" fontId="34" fillId="0" borderId="0" xfId="0" applyNumberFormat="1" applyFont="1" applyAlignment="1" applyProtection="1">
      <alignment horizontal="center" vertical="center" wrapText="1"/>
      <protection hidden="1"/>
    </xf>
    <xf numFmtId="3" fontId="32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47" xfId="0" applyFont="1" applyBorder="1" applyAlignment="1" applyProtection="1">
      <alignment horizontal="center" vertical="center" wrapText="1"/>
      <protection hidden="1"/>
    </xf>
    <xf numFmtId="3" fontId="32" fillId="0" borderId="73" xfId="0" applyNumberFormat="1" applyFont="1" applyBorder="1" applyAlignment="1" applyProtection="1">
      <alignment horizontal="center" vertical="center" shrinkToFit="1"/>
      <protection hidden="1"/>
    </xf>
    <xf numFmtId="3" fontId="32" fillId="0" borderId="60" xfId="0" applyNumberFormat="1" applyFont="1" applyBorder="1" applyAlignment="1" applyProtection="1">
      <alignment horizontal="center" vertical="center" shrinkToFit="1"/>
      <protection hidden="1"/>
    </xf>
    <xf numFmtId="3" fontId="32" fillId="0" borderId="0" xfId="0" applyNumberFormat="1" applyFont="1" applyAlignment="1" applyProtection="1">
      <alignment horizontal="center" vertical="center" shrinkToFit="1"/>
      <protection hidden="1"/>
    </xf>
    <xf numFmtId="3" fontId="32" fillId="0" borderId="78" xfId="0" applyNumberFormat="1" applyFont="1" applyBorder="1" applyAlignment="1" applyProtection="1">
      <alignment horizontal="center" vertical="center" shrinkToFit="1"/>
      <protection hidden="1"/>
    </xf>
    <xf numFmtId="3" fontId="32" fillId="4" borderId="72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79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19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48" xfId="0" applyNumberFormat="1" applyFont="1" applyBorder="1" applyAlignment="1" applyProtection="1">
      <alignment horizontal="center" vertical="center" shrinkToFit="1"/>
      <protection hidden="1"/>
    </xf>
    <xf numFmtId="3" fontId="32" fillId="0" borderId="30" xfId="0" applyNumberFormat="1" applyFont="1" applyBorder="1" applyAlignment="1" applyProtection="1">
      <alignment horizontal="center" vertical="center" shrinkToFit="1"/>
      <protection hidden="1"/>
    </xf>
    <xf numFmtId="3" fontId="32" fillId="4" borderId="30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81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32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21" xfId="0" applyNumberFormat="1" applyFont="1" applyBorder="1" applyAlignment="1" applyProtection="1">
      <alignment horizontal="center" vertical="center" shrinkToFit="1"/>
      <protection hidden="1"/>
    </xf>
    <xf numFmtId="3" fontId="32" fillId="0" borderId="69" xfId="0" applyNumberFormat="1" applyFont="1" applyBorder="1" applyAlignment="1" applyProtection="1">
      <alignment horizontal="center" vertical="center" shrinkToFit="1"/>
      <protection hidden="1"/>
    </xf>
    <xf numFmtId="3" fontId="32" fillId="0" borderId="71" xfId="0" applyNumberFormat="1" applyFont="1" applyBorder="1" applyAlignment="1" applyProtection="1">
      <alignment horizontal="center" vertical="center" shrinkToFit="1"/>
      <protection hidden="1"/>
    </xf>
    <xf numFmtId="3" fontId="32" fillId="0" borderId="67" xfId="0" applyNumberFormat="1" applyFont="1" applyBorder="1" applyAlignment="1" applyProtection="1">
      <alignment horizontal="center" vertical="center" shrinkToFit="1"/>
      <protection hidden="1"/>
    </xf>
    <xf numFmtId="3" fontId="32" fillId="0" borderId="101" xfId="0" applyNumberFormat="1" applyFont="1" applyBorder="1" applyAlignment="1" applyProtection="1">
      <alignment horizontal="center" vertical="center" shrinkToFit="1"/>
      <protection hidden="1"/>
    </xf>
    <xf numFmtId="3" fontId="32" fillId="4" borderId="71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102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67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43" xfId="0" applyNumberFormat="1" applyFont="1" applyBorder="1" applyAlignment="1" applyProtection="1">
      <alignment horizontal="center" vertical="center" shrinkToFit="1"/>
      <protection hidden="1"/>
    </xf>
    <xf numFmtId="3" fontId="32" fillId="0" borderId="61" xfId="0" applyNumberFormat="1" applyFont="1" applyBorder="1" applyAlignment="1" applyProtection="1">
      <alignment horizontal="center" vertical="center" shrinkToFit="1"/>
      <protection hidden="1"/>
    </xf>
    <xf numFmtId="3" fontId="32" fillId="0" borderId="17" xfId="0" applyNumberFormat="1" applyFont="1" applyBorder="1" applyAlignment="1" applyProtection="1">
      <alignment horizontal="center" vertical="center" shrinkToFit="1"/>
      <protection hidden="1"/>
    </xf>
    <xf numFmtId="3" fontId="32" fillId="0" borderId="76" xfId="0" applyNumberFormat="1" applyFont="1" applyBorder="1" applyAlignment="1" applyProtection="1">
      <alignment horizontal="center" vertical="center" shrinkToFit="1"/>
      <protection hidden="1"/>
    </xf>
    <xf numFmtId="3" fontId="32" fillId="4" borderId="61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82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17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03" xfId="0" applyNumberFormat="1" applyFont="1" applyBorder="1" applyAlignment="1" applyProtection="1">
      <alignment horizontal="center" vertical="center" shrinkToFit="1"/>
      <protection hidden="1"/>
    </xf>
    <xf numFmtId="3" fontId="32" fillId="0" borderId="66" xfId="0" applyNumberFormat="1" applyFont="1" applyBorder="1" applyAlignment="1" applyProtection="1">
      <alignment horizontal="center" vertical="center" shrinkToFit="1"/>
      <protection hidden="1"/>
    </xf>
    <xf numFmtId="3" fontId="32" fillId="0" borderId="100" xfId="0" applyNumberFormat="1" applyFont="1" applyBorder="1" applyAlignment="1" applyProtection="1">
      <alignment horizontal="center" vertical="center" shrinkToFit="1"/>
      <protection hidden="1"/>
    </xf>
    <xf numFmtId="3" fontId="32" fillId="0" borderId="104" xfId="0" applyNumberFormat="1" applyFont="1" applyBorder="1" applyAlignment="1" applyProtection="1">
      <alignment horizontal="center" vertical="center" shrinkToFit="1"/>
      <protection hidden="1"/>
    </xf>
    <xf numFmtId="3" fontId="32" fillId="4" borderId="122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32" xfId="0" applyFont="1" applyBorder="1" applyAlignment="1">
      <alignment horizontal="left" vertical="center" wrapText="1" indent="2"/>
    </xf>
    <xf numFmtId="3" fontId="32" fillId="0" borderId="102" xfId="0" applyNumberFormat="1" applyFont="1" applyBorder="1" applyAlignment="1" applyProtection="1">
      <alignment horizontal="center" vertical="center" shrinkToFit="1"/>
      <protection hidden="1"/>
    </xf>
    <xf numFmtId="3" fontId="32" fillId="4" borderId="107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42" xfId="0" applyFont="1" applyBorder="1" applyAlignment="1">
      <alignment horizontal="left" vertical="center" wrapText="1" indent="2"/>
    </xf>
    <xf numFmtId="3" fontId="32" fillId="4" borderId="118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35" xfId="0" applyFont="1" applyBorder="1" applyAlignment="1">
      <alignment horizontal="left" vertical="center" wrapText="1" indent="2"/>
    </xf>
    <xf numFmtId="3" fontId="32" fillId="0" borderId="117" xfId="0" applyNumberFormat="1" applyFont="1" applyBorder="1" applyAlignment="1" applyProtection="1">
      <alignment horizontal="center" vertical="center" shrinkToFit="1"/>
      <protection hidden="1"/>
    </xf>
    <xf numFmtId="3" fontId="32" fillId="0" borderId="106" xfId="0" applyNumberFormat="1" applyFont="1" applyBorder="1" applyAlignment="1" applyProtection="1">
      <alignment horizontal="center" vertical="center" shrinkToFit="1"/>
      <protection hidden="1"/>
    </xf>
    <xf numFmtId="3" fontId="32" fillId="4" borderId="106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119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35" xfId="0" applyNumberFormat="1" applyFont="1" applyBorder="1" applyAlignment="1" applyProtection="1">
      <alignment horizontal="center" vertical="center" shrinkToFit="1"/>
      <protection hidden="1"/>
    </xf>
    <xf numFmtId="3" fontId="32" fillId="4" borderId="34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12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67" xfId="0" applyFont="1" applyBorder="1" applyAlignment="1">
      <alignment horizontal="left" vertical="center" wrapText="1" indent="2"/>
    </xf>
    <xf numFmtId="3" fontId="32" fillId="4" borderId="121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0" xfId="0" applyNumberFormat="1" applyFont="1" applyAlignment="1" applyProtection="1">
      <alignment horizontal="center" vertical="center" wrapText="1"/>
      <protection hidden="1"/>
    </xf>
    <xf numFmtId="3" fontId="32" fillId="4" borderId="66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100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11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116" xfId="0" applyNumberFormat="1" applyFont="1" applyBorder="1" applyAlignment="1" applyProtection="1">
      <alignment horizontal="center" vertical="center" shrinkToFit="1"/>
      <protection hidden="1"/>
    </xf>
    <xf numFmtId="3" fontId="32" fillId="0" borderId="115" xfId="0" applyNumberFormat="1" applyFont="1" applyBorder="1" applyAlignment="1" applyProtection="1">
      <alignment horizontal="center" vertical="center" shrinkToFit="1"/>
      <protection hidden="1"/>
    </xf>
    <xf numFmtId="0" fontId="35" fillId="0" borderId="0" xfId="0" applyFont="1" applyAlignment="1">
      <alignment horizontal="left" vertical="center"/>
    </xf>
    <xf numFmtId="0" fontId="35" fillId="0" borderId="135" xfId="0" applyFont="1" applyBorder="1" applyAlignment="1">
      <alignment horizontal="center" vertical="center" wrapText="1"/>
    </xf>
    <xf numFmtId="3" fontId="32" fillId="0" borderId="80" xfId="0" applyNumberFormat="1" applyFont="1" applyBorder="1" applyAlignment="1" applyProtection="1">
      <alignment horizontal="center" vertical="center" wrapText="1"/>
      <protection hidden="1"/>
    </xf>
    <xf numFmtId="3" fontId="32" fillId="0" borderId="48" xfId="0" applyNumberFormat="1" applyFont="1" applyBorder="1" applyAlignment="1" applyProtection="1">
      <alignment horizontal="center" vertical="center" wrapText="1"/>
      <protection hidden="1"/>
    </xf>
    <xf numFmtId="3" fontId="32" fillId="0" borderId="30" xfId="0" applyNumberFormat="1" applyFont="1" applyBorder="1" applyAlignment="1" applyProtection="1">
      <alignment horizontal="center" vertical="center" wrapText="1"/>
      <protection hidden="1"/>
    </xf>
    <xf numFmtId="3" fontId="32" fillId="0" borderId="32" xfId="0" applyNumberFormat="1" applyFont="1" applyBorder="1" applyAlignment="1" applyProtection="1">
      <alignment horizontal="center" vertical="center" wrapText="1"/>
      <protection hidden="1"/>
    </xf>
    <xf numFmtId="3" fontId="32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38" xfId="0" applyNumberFormat="1" applyFont="1" applyBorder="1" applyAlignment="1" applyProtection="1">
      <alignment horizontal="center" vertical="center" wrapText="1"/>
      <protection hidden="1"/>
    </xf>
    <xf numFmtId="3" fontId="32" fillId="0" borderId="139" xfId="0" applyNumberFormat="1" applyFont="1" applyBorder="1" applyAlignment="1" applyProtection="1">
      <alignment horizontal="center" vertical="center" wrapText="1"/>
      <protection hidden="1"/>
    </xf>
    <xf numFmtId="3" fontId="32" fillId="0" borderId="136" xfId="0" applyNumberFormat="1" applyFont="1" applyBorder="1" applyAlignment="1" applyProtection="1">
      <alignment horizontal="center" vertical="center" wrapText="1"/>
      <protection hidden="1"/>
    </xf>
    <xf numFmtId="3" fontId="32" fillId="0" borderId="140" xfId="0" applyNumberFormat="1" applyFont="1" applyBorder="1" applyAlignment="1" applyProtection="1">
      <alignment horizontal="center" vertical="center" wrapText="1"/>
      <protection hidden="1"/>
    </xf>
    <xf numFmtId="3" fontId="32" fillId="4" borderId="139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41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36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33" xfId="0" applyNumberFormat="1" applyFont="1" applyBorder="1" applyAlignment="1" applyProtection="1">
      <alignment horizontal="center" vertical="center" wrapText="1"/>
      <protection hidden="1"/>
    </xf>
    <xf numFmtId="3" fontId="32" fillId="0" borderId="144" xfId="0" applyNumberFormat="1" applyFont="1" applyBorder="1" applyAlignment="1" applyProtection="1">
      <alignment horizontal="center" vertical="center" wrapText="1"/>
      <protection hidden="1"/>
    </xf>
    <xf numFmtId="3" fontId="32" fillId="0" borderId="145" xfId="0" applyNumberFormat="1" applyFont="1" applyBorder="1" applyAlignment="1" applyProtection="1">
      <alignment horizontal="center" vertical="center" wrapText="1"/>
      <protection hidden="1"/>
    </xf>
    <xf numFmtId="3" fontId="32" fillId="0" borderId="12" xfId="0" applyNumberFormat="1" applyFont="1" applyBorder="1" applyAlignment="1" applyProtection="1">
      <alignment horizontal="center" vertical="center" wrapText="1"/>
      <protection hidden="1"/>
    </xf>
    <xf numFmtId="3" fontId="32" fillId="0" borderId="146" xfId="0" applyNumberFormat="1" applyFont="1" applyBorder="1" applyAlignment="1" applyProtection="1">
      <alignment horizontal="center" vertical="center" wrapText="1"/>
      <protection hidden="1"/>
    </xf>
    <xf numFmtId="3" fontId="32" fillId="4" borderId="145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47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48" xfId="0" applyNumberFormat="1" applyFont="1" applyBorder="1" applyAlignment="1" applyProtection="1">
      <alignment horizontal="center" vertical="center" wrapText="1"/>
      <protection hidden="1"/>
    </xf>
    <xf numFmtId="3" fontId="32" fillId="0" borderId="149" xfId="0" applyNumberFormat="1" applyFont="1" applyBorder="1" applyAlignment="1" applyProtection="1">
      <alignment horizontal="center" vertical="center" wrapText="1"/>
      <protection hidden="1"/>
    </xf>
    <xf numFmtId="3" fontId="32" fillId="0" borderId="150" xfId="0" applyNumberFormat="1" applyFont="1" applyBorder="1" applyAlignment="1" applyProtection="1">
      <alignment horizontal="center" vertical="center" wrapText="1"/>
      <protection hidden="1"/>
    </xf>
    <xf numFmtId="3" fontId="32" fillId="0" borderId="151" xfId="0" applyNumberFormat="1" applyFont="1" applyBorder="1" applyAlignment="1" applyProtection="1">
      <alignment horizontal="center" vertical="center" wrapText="1"/>
      <protection hidden="1"/>
    </xf>
    <xf numFmtId="3" fontId="32" fillId="4" borderId="149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52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50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55" xfId="0" applyNumberFormat="1" applyFont="1" applyBorder="1" applyAlignment="1" applyProtection="1">
      <alignment horizontal="center" vertical="center" wrapText="1"/>
      <protection hidden="1"/>
    </xf>
    <xf numFmtId="3" fontId="32" fillId="4" borderId="156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57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53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21" xfId="0" applyNumberFormat="1" applyFont="1" applyBorder="1" applyAlignment="1" applyProtection="1">
      <alignment horizontal="center" vertical="center" wrapText="1"/>
      <protection hidden="1"/>
    </xf>
    <xf numFmtId="3" fontId="32" fillId="0" borderId="113" xfId="0" applyNumberFormat="1" applyFont="1" applyBorder="1" applyAlignment="1" applyProtection="1">
      <alignment horizontal="center" vertical="center" wrapText="1"/>
      <protection hidden="1"/>
    </xf>
    <xf numFmtId="3" fontId="32" fillId="0" borderId="60" xfId="0" applyNumberFormat="1" applyFont="1" applyBorder="1" applyAlignment="1" applyProtection="1">
      <alignment horizontal="center" vertical="center" wrapText="1"/>
      <protection hidden="1"/>
    </xf>
    <xf numFmtId="3" fontId="32" fillId="0" borderId="122" xfId="0" applyNumberFormat="1" applyFont="1" applyBorder="1" applyAlignment="1" applyProtection="1">
      <alignment horizontal="center" vertical="center" wrapText="1"/>
      <protection hidden="1"/>
    </xf>
    <xf numFmtId="3" fontId="32" fillId="4" borderId="112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59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39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60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61" xfId="0" applyNumberFormat="1" applyFont="1" applyBorder="1" applyAlignment="1" applyProtection="1">
      <alignment horizontal="center" vertical="center" wrapText="1"/>
      <protection hidden="1"/>
    </xf>
    <xf numFmtId="3" fontId="32" fillId="0" borderId="162" xfId="0" applyNumberFormat="1" applyFont="1" applyBorder="1" applyAlignment="1" applyProtection="1">
      <alignment horizontal="center" vertical="center" wrapText="1"/>
      <protection hidden="1"/>
    </xf>
    <xf numFmtId="3" fontId="32" fillId="0" borderId="163" xfId="0" applyNumberFormat="1" applyFont="1" applyBorder="1" applyAlignment="1" applyProtection="1">
      <alignment horizontal="center" vertical="center" wrapText="1"/>
      <protection hidden="1"/>
    </xf>
    <xf numFmtId="3" fontId="32" fillId="0" borderId="39" xfId="0" applyNumberFormat="1" applyFont="1" applyBorder="1" applyAlignment="1" applyProtection="1">
      <alignment horizontal="center" vertical="center" wrapText="1"/>
      <protection hidden="1"/>
    </xf>
    <xf numFmtId="3" fontId="32" fillId="0" borderId="112" xfId="0" applyNumberFormat="1" applyFont="1" applyBorder="1" applyAlignment="1" applyProtection="1">
      <alignment horizontal="center" vertical="center" wrapText="1"/>
      <protection hidden="1"/>
    </xf>
    <xf numFmtId="3" fontId="32" fillId="0" borderId="31" xfId="0" applyNumberFormat="1" applyFont="1" applyBorder="1" applyAlignment="1" applyProtection="1">
      <alignment horizontal="center" vertical="center" wrapText="1"/>
      <protection hidden="1"/>
    </xf>
    <xf numFmtId="3" fontId="32" fillId="0" borderId="117" xfId="0" applyNumberFormat="1" applyFont="1" applyBorder="1" applyAlignment="1" applyProtection="1">
      <alignment horizontal="center" vertical="center" wrapText="1"/>
      <protection hidden="1"/>
    </xf>
    <xf numFmtId="3" fontId="32" fillId="4" borderId="123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06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65" xfId="0" applyNumberFormat="1" applyFont="1" applyBorder="1" applyAlignment="1" applyProtection="1">
      <alignment horizontal="center" vertical="center" wrapText="1"/>
      <protection hidden="1"/>
    </xf>
    <xf numFmtId="3" fontId="32" fillId="4" borderId="166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67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168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14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4" borderId="71" xfId="0" applyNumberFormat="1" applyFont="1" applyFill="1" applyBorder="1" applyAlignment="1" applyProtection="1">
      <alignment horizontal="center" vertical="center" wrapText="1"/>
      <protection locked="0" hidden="1"/>
    </xf>
    <xf numFmtId="0" fontId="30" fillId="0" borderId="0" xfId="0" applyFont="1" applyAlignment="1" applyProtection="1">
      <alignment horizontal="left" vertical="center" indent="2"/>
      <protection hidden="1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 indent="2"/>
    </xf>
    <xf numFmtId="1" fontId="38" fillId="0" borderId="0" xfId="0" applyNumberFormat="1" applyFont="1"/>
    <xf numFmtId="0" fontId="39" fillId="0" borderId="0" xfId="0" applyFont="1"/>
    <xf numFmtId="0" fontId="2" fillId="0" borderId="0" xfId="0" applyFont="1"/>
    <xf numFmtId="1" fontId="39" fillId="3" borderId="0" xfId="0" applyNumberFormat="1" applyFont="1" applyFill="1"/>
    <xf numFmtId="1" fontId="39" fillId="0" borderId="0" xfId="0" applyNumberFormat="1" applyFont="1"/>
    <xf numFmtId="1" fontId="40" fillId="0" borderId="0" xfId="0" applyNumberFormat="1" applyFont="1"/>
    <xf numFmtId="3" fontId="32" fillId="0" borderId="80" xfId="0" applyNumberFormat="1" applyFont="1" applyBorder="1" applyAlignment="1" applyProtection="1">
      <alignment horizontal="center" vertical="center" shrinkToFit="1"/>
      <protection hidden="1"/>
    </xf>
    <xf numFmtId="3" fontId="32" fillId="0" borderId="32" xfId="0" applyNumberFormat="1" applyFont="1" applyBorder="1" applyAlignment="1" applyProtection="1">
      <alignment horizontal="center" vertical="center" shrinkToFit="1"/>
      <protection hidden="1"/>
    </xf>
    <xf numFmtId="3" fontId="32" fillId="0" borderId="81" xfId="0" applyNumberFormat="1" applyFont="1" applyBorder="1" applyAlignment="1" applyProtection="1">
      <alignment horizontal="center" vertical="center" shrinkToFit="1"/>
      <protection hidden="1"/>
    </xf>
    <xf numFmtId="0" fontId="30" fillId="0" borderId="0" xfId="0" applyFont="1"/>
    <xf numFmtId="0" fontId="30" fillId="0" borderId="0" xfId="0" applyFont="1" applyAlignment="1">
      <alignment horizontal="left" indent="16"/>
    </xf>
    <xf numFmtId="0" fontId="42" fillId="0" borderId="17" xfId="0" applyFont="1" applyBorder="1"/>
    <xf numFmtId="0" fontId="43" fillId="0" borderId="134" xfId="0" applyFont="1" applyBorder="1" applyAlignment="1">
      <alignment horizontal="center" wrapText="1"/>
    </xf>
    <xf numFmtId="0" fontId="43" fillId="0" borderId="49" xfId="0" applyFont="1" applyBorder="1" applyAlignment="1">
      <alignment horizontal="center" wrapText="1"/>
    </xf>
    <xf numFmtId="0" fontId="43" fillId="0" borderId="70" xfId="0" applyFont="1" applyBorder="1" applyAlignment="1">
      <alignment horizontal="center" wrapText="1"/>
    </xf>
    <xf numFmtId="0" fontId="43" fillId="0" borderId="83" xfId="0" applyFont="1" applyBorder="1" applyAlignment="1">
      <alignment horizontal="center" wrapText="1"/>
    </xf>
    <xf numFmtId="0" fontId="43" fillId="0" borderId="77" xfId="0" applyFont="1" applyBorder="1" applyAlignment="1">
      <alignment horizontal="center" wrapText="1"/>
    </xf>
    <xf numFmtId="0" fontId="35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 indent="2"/>
    </xf>
    <xf numFmtId="0" fontId="30" fillId="0" borderId="0" xfId="0" applyFont="1" applyAlignment="1">
      <alignment horizontal="left" vertical="center" wrapText="1" indent="2"/>
    </xf>
    <xf numFmtId="0" fontId="30" fillId="0" borderId="45" xfId="0" applyFont="1" applyBorder="1" applyAlignment="1">
      <alignment horizontal="left" vertical="center" wrapText="1" indent="2"/>
    </xf>
    <xf numFmtId="0" fontId="33" fillId="0" borderId="0" xfId="0" applyFont="1" applyAlignment="1">
      <alignment horizontal="left" vertical="center" wrapText="1" indent="2"/>
    </xf>
    <xf numFmtId="0" fontId="30" fillId="0" borderId="25" xfId="0" applyFont="1" applyBorder="1" applyAlignment="1">
      <alignment horizontal="left" vertical="center" wrapText="1" indent="2"/>
    </xf>
    <xf numFmtId="0" fontId="35" fillId="0" borderId="26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3" fontId="43" fillId="0" borderId="0" xfId="0" applyNumberFormat="1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left" vertical="center" wrapText="1" indent="2"/>
      <protection hidden="1"/>
    </xf>
    <xf numFmtId="0" fontId="35" fillId="0" borderId="0" xfId="0" applyFont="1" applyAlignment="1" applyProtection="1">
      <alignment horizontal="center" wrapText="1"/>
      <protection hidden="1"/>
    </xf>
    <xf numFmtId="0" fontId="33" fillId="0" borderId="0" xfId="0" applyFont="1"/>
    <xf numFmtId="0" fontId="42" fillId="0" borderId="0" xfId="0" applyFont="1" applyAlignment="1">
      <alignment horizontal="left" indent="2"/>
    </xf>
    <xf numFmtId="0" fontId="42" fillId="0" borderId="0" xfId="0" applyFont="1" applyAlignment="1">
      <alignment wrapText="1"/>
    </xf>
    <xf numFmtId="0" fontId="33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0" fontId="32" fillId="2" borderId="110" xfId="0" applyFont="1" applyFill="1" applyBorder="1" applyAlignment="1" applyProtection="1">
      <alignment horizontal="center" vertical="center"/>
      <protection hidden="1"/>
    </xf>
    <xf numFmtId="0" fontId="32" fillId="2" borderId="53" xfId="0" applyFont="1" applyFill="1" applyBorder="1" applyAlignment="1" applyProtection="1">
      <alignment horizontal="center" vertical="center"/>
      <protection hidden="1"/>
    </xf>
    <xf numFmtId="0" fontId="32" fillId="2" borderId="10" xfId="0" applyFont="1" applyFill="1" applyBorder="1" applyAlignment="1" applyProtection="1">
      <alignment horizontal="center" vertical="center"/>
      <protection hidden="1"/>
    </xf>
    <xf numFmtId="0" fontId="32" fillId="4" borderId="162" xfId="0" applyFont="1" applyFill="1" applyBorder="1" applyAlignment="1" applyProtection="1">
      <alignment horizontal="center" vertical="center"/>
      <protection locked="0"/>
    </xf>
    <xf numFmtId="0" fontId="32" fillId="4" borderId="163" xfId="0" applyFont="1" applyFill="1" applyBorder="1" applyAlignment="1" applyProtection="1">
      <alignment horizontal="center" vertical="center"/>
      <protection locked="0"/>
    </xf>
    <xf numFmtId="0" fontId="32" fillId="4" borderId="40" xfId="0" applyFont="1" applyFill="1" applyBorder="1" applyAlignment="1" applyProtection="1">
      <alignment horizontal="center" vertical="center"/>
      <protection locked="0"/>
    </xf>
    <xf numFmtId="0" fontId="32" fillId="4" borderId="112" xfId="0" applyFont="1" applyFill="1" applyBorder="1" applyAlignment="1" applyProtection="1">
      <alignment horizontal="center" vertical="center"/>
      <protection locked="0"/>
    </xf>
    <xf numFmtId="0" fontId="32" fillId="4" borderId="30" xfId="0" applyFont="1" applyFill="1" applyBorder="1" applyAlignment="1" applyProtection="1">
      <alignment horizontal="center" vertical="center"/>
      <protection locked="0"/>
    </xf>
    <xf numFmtId="0" fontId="32" fillId="4" borderId="32" xfId="0" applyFont="1" applyFill="1" applyBorder="1" applyAlignment="1" applyProtection="1">
      <alignment horizontal="center" vertical="center"/>
      <protection locked="0"/>
    </xf>
    <xf numFmtId="0" fontId="32" fillId="2" borderId="113" xfId="0" applyFont="1" applyFill="1" applyBorder="1" applyAlignment="1" applyProtection="1">
      <alignment horizontal="center" vertical="center"/>
      <protection hidden="1"/>
    </xf>
    <xf numFmtId="0" fontId="32" fillId="2" borderId="60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Alignment="1" applyProtection="1">
      <alignment horizontal="center" vertical="center"/>
      <protection hidden="1"/>
    </xf>
    <xf numFmtId="0" fontId="43" fillId="0" borderId="0" xfId="0" applyFont="1" applyAlignment="1">
      <alignment horizontal="right"/>
    </xf>
    <xf numFmtId="0" fontId="43" fillId="0" borderId="32" xfId="0" applyFont="1" applyBorder="1" applyAlignment="1">
      <alignment horizontal="right"/>
    </xf>
    <xf numFmtId="0" fontId="32" fillId="4" borderId="114" xfId="0" applyFont="1" applyFill="1" applyBorder="1" applyAlignment="1" applyProtection="1">
      <alignment horizontal="center" vertical="center"/>
      <protection locked="0"/>
    </xf>
    <xf numFmtId="0" fontId="32" fillId="4" borderId="71" xfId="0" applyFont="1" applyFill="1" applyBorder="1" applyAlignment="1" applyProtection="1">
      <alignment horizontal="center" vertical="center"/>
      <protection locked="0"/>
    </xf>
    <xf numFmtId="0" fontId="32" fillId="4" borderId="67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vertical="center"/>
      <protection hidden="1"/>
    </xf>
    <xf numFmtId="0" fontId="30" fillId="0" borderId="0" xfId="0" applyFont="1" applyProtection="1"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indent="1"/>
      <protection hidden="1"/>
    </xf>
    <xf numFmtId="0" fontId="30" fillId="0" borderId="0" xfId="0" applyFont="1" applyAlignment="1" applyProtection="1">
      <alignment horizontal="left" vertical="center" indent="1"/>
      <protection hidden="1"/>
    </xf>
    <xf numFmtId="0" fontId="33" fillId="0" borderId="0" xfId="0" applyFont="1" applyProtection="1">
      <protection hidden="1"/>
    </xf>
    <xf numFmtId="0" fontId="42" fillId="0" borderId="0" xfId="0" applyFont="1" applyAlignment="1">
      <alignment horizontal="left" wrapText="1" indent="2"/>
    </xf>
    <xf numFmtId="0" fontId="33" fillId="0" borderId="0" xfId="0" applyFont="1" applyAlignment="1">
      <alignment horizontal="left"/>
    </xf>
    <xf numFmtId="0" fontId="43" fillId="0" borderId="76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30" fillId="4" borderId="133" xfId="0" applyFont="1" applyFill="1" applyBorder="1" applyAlignment="1" applyProtection="1">
      <alignment horizontal="center" vertical="center" wrapText="1"/>
      <protection locked="0"/>
    </xf>
    <xf numFmtId="0" fontId="30" fillId="0" borderId="162" xfId="0" applyFont="1" applyBorder="1" applyAlignment="1">
      <alignment horizontal="center" vertical="center" wrapText="1"/>
    </xf>
    <xf numFmtId="0" fontId="30" fillId="4" borderId="163" xfId="0" applyFont="1" applyFill="1" applyBorder="1" applyAlignment="1" applyProtection="1">
      <alignment horizontal="center" vertical="center" wrapText="1"/>
      <protection locked="0"/>
    </xf>
    <xf numFmtId="0" fontId="30" fillId="4" borderId="39" xfId="0" applyFont="1" applyFill="1" applyBorder="1" applyAlignment="1" applyProtection="1">
      <alignment horizontal="center" vertical="center" wrapText="1"/>
      <protection locked="0"/>
    </xf>
    <xf numFmtId="0" fontId="30" fillId="4" borderId="30" xfId="0" applyFont="1" applyFill="1" applyBorder="1" applyAlignment="1" applyProtection="1">
      <alignment horizontal="center" vertical="center" wrapText="1"/>
      <protection locked="0"/>
    </xf>
    <xf numFmtId="0" fontId="30" fillId="4" borderId="3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/>
    </xf>
    <xf numFmtId="0" fontId="32" fillId="0" borderId="30" xfId="0" applyFont="1" applyBorder="1" applyAlignment="1">
      <alignment horizontal="center" vertical="center"/>
    </xf>
    <xf numFmtId="0" fontId="43" fillId="0" borderId="0" xfId="0" applyFont="1" applyAlignment="1">
      <alignment horizontal="right" indent="1"/>
    </xf>
    <xf numFmtId="0" fontId="33" fillId="0" borderId="0" xfId="0" applyFont="1" applyAlignment="1" applyProtection="1">
      <alignment horizontal="center"/>
      <protection hidden="1"/>
    </xf>
    <xf numFmtId="0" fontId="33" fillId="0" borderId="0" xfId="0" applyFont="1" applyAlignment="1" applyProtection="1">
      <alignment horizontal="left"/>
      <protection hidden="1"/>
    </xf>
    <xf numFmtId="0" fontId="47" fillId="0" borderId="0" xfId="0" applyFont="1"/>
    <xf numFmtId="0" fontId="42" fillId="0" borderId="0" xfId="0" applyFont="1" applyAlignment="1" applyProtection="1">
      <alignment horizontal="left" indent="4"/>
      <protection hidden="1"/>
    </xf>
    <xf numFmtId="0" fontId="42" fillId="0" borderId="0" xfId="0" applyFont="1" applyProtection="1">
      <protection hidden="1"/>
    </xf>
    <xf numFmtId="0" fontId="37" fillId="0" borderId="10" xfId="0" applyFont="1" applyBorder="1" applyAlignment="1" applyProtection="1">
      <alignment horizontal="left" vertical="center" wrapText="1" indent="2"/>
      <protection hidden="1"/>
    </xf>
    <xf numFmtId="0" fontId="33" fillId="0" borderId="17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42" fillId="0" borderId="0" xfId="0" applyFont="1" applyAlignment="1">
      <alignment horizontal="left" indent="13"/>
    </xf>
    <xf numFmtId="0" fontId="42" fillId="0" borderId="17" xfId="0" applyFont="1" applyBorder="1" applyAlignment="1">
      <alignment horizontal="left" indent="13"/>
    </xf>
    <xf numFmtId="0" fontId="43" fillId="0" borderId="43" xfId="0" applyFont="1" applyBorder="1" applyAlignment="1">
      <alignment horizontal="center" wrapText="1"/>
    </xf>
    <xf numFmtId="0" fontId="43" fillId="0" borderId="17" xfId="0" applyFont="1" applyBorder="1" applyAlignment="1">
      <alignment horizontal="center" wrapText="1"/>
    </xf>
    <xf numFmtId="0" fontId="32" fillId="0" borderId="21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0" borderId="87" xfId="0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>
      <alignment horizontal="left"/>
    </xf>
    <xf numFmtId="0" fontId="42" fillId="0" borderId="0" xfId="0" applyFont="1"/>
    <xf numFmtId="0" fontId="33" fillId="0" borderId="0" xfId="0" applyFont="1" applyAlignment="1">
      <alignment horizontal="justify"/>
    </xf>
    <xf numFmtId="0" fontId="42" fillId="0" borderId="0" xfId="0" applyFont="1" applyAlignment="1">
      <alignment horizontal="left" indent="10"/>
    </xf>
    <xf numFmtId="0" fontId="35" fillId="0" borderId="11" xfId="0" applyFont="1" applyBorder="1" applyAlignment="1">
      <alignment horizontal="left" vertical="center" wrapText="1" indent="1"/>
    </xf>
    <xf numFmtId="0" fontId="35" fillId="0" borderId="32" xfId="0" applyFont="1" applyBorder="1" applyAlignment="1">
      <alignment horizontal="left" vertical="center" wrapText="1" indent="1"/>
    </xf>
    <xf numFmtId="0" fontId="35" fillId="0" borderId="17" xfId="0" applyFont="1" applyBorder="1" applyAlignment="1">
      <alignment horizontal="left" vertical="center" wrapText="1" indent="1"/>
    </xf>
    <xf numFmtId="0" fontId="42" fillId="0" borderId="0" xfId="0" applyFont="1" applyAlignment="1">
      <alignment horizontal="left" indent="19"/>
    </xf>
    <xf numFmtId="0" fontId="42" fillId="0" borderId="17" xfId="0" applyFont="1" applyBorder="1" applyAlignment="1">
      <alignment horizontal="left" indent="19"/>
    </xf>
    <xf numFmtId="0" fontId="33" fillId="0" borderId="0" xfId="0" applyFont="1" applyAlignment="1" applyProtection="1">
      <alignment horizontal="justify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5" fillId="0" borderId="40" xfId="0" applyFont="1" applyBorder="1" applyAlignment="1" applyProtection="1">
      <alignment vertical="center"/>
      <protection hidden="1"/>
    </xf>
    <xf numFmtId="0" fontId="30" fillId="0" borderId="0" xfId="0" applyFont="1" applyAlignment="1">
      <alignment horizontal="left" indent="11"/>
    </xf>
    <xf numFmtId="0" fontId="35" fillId="0" borderId="0" xfId="0" applyFont="1" applyAlignment="1">
      <alignment horizontal="left" vertical="center" wrapText="1" indent="2"/>
    </xf>
    <xf numFmtId="0" fontId="37" fillId="0" borderId="0" xfId="0" applyFont="1" applyAlignment="1">
      <alignment wrapText="1"/>
    </xf>
    <xf numFmtId="0" fontId="35" fillId="0" borderId="0" xfId="0" applyFont="1"/>
    <xf numFmtId="0" fontId="32" fillId="0" borderId="0" xfId="0" applyFont="1"/>
    <xf numFmtId="0" fontId="28" fillId="0" borderId="0" xfId="0" applyFont="1" applyAlignment="1">
      <alignment horizontal="centerContinuous"/>
    </xf>
    <xf numFmtId="0" fontId="30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30" fillId="0" borderId="22" xfId="0" applyFont="1" applyBorder="1"/>
    <xf numFmtId="0" fontId="33" fillId="0" borderId="22" xfId="0" applyFont="1" applyBorder="1" applyAlignment="1">
      <alignment horizontal="right" vertical="center"/>
    </xf>
    <xf numFmtId="0" fontId="30" fillId="0" borderId="12" xfId="0" applyFont="1" applyBorder="1" applyAlignment="1">
      <alignment vertical="center"/>
    </xf>
    <xf numFmtId="0" fontId="47" fillId="0" borderId="0" xfId="0" applyFont="1" applyAlignment="1">
      <alignment horizontal="right" vertical="center"/>
    </xf>
    <xf numFmtId="0" fontId="51" fillId="0" borderId="0" xfId="0" applyFont="1"/>
    <xf numFmtId="0" fontId="43" fillId="0" borderId="67" xfId="0" applyFont="1" applyBorder="1" applyAlignment="1">
      <alignment horizontal="right"/>
    </xf>
    <xf numFmtId="3" fontId="53" fillId="0" borderId="0" xfId="0" applyNumberFormat="1" applyFont="1" applyAlignment="1" applyProtection="1">
      <alignment horizontal="center" vertical="center" wrapText="1"/>
      <protection hidden="1"/>
    </xf>
    <xf numFmtId="0" fontId="35" fillId="0" borderId="68" xfId="0" applyFont="1" applyBorder="1" applyAlignment="1">
      <alignment horizontal="left" vertical="center" wrapText="1" indent="2"/>
    </xf>
    <xf numFmtId="3" fontId="32" fillId="0" borderId="50" xfId="0" applyNumberFormat="1" applyFont="1" applyBorder="1" applyAlignment="1" applyProtection="1">
      <alignment horizontal="center" vertical="center" shrinkToFit="1"/>
      <protection hidden="1"/>
    </xf>
    <xf numFmtId="3" fontId="32" fillId="0" borderId="59" xfId="0" applyNumberFormat="1" applyFont="1" applyBorder="1" applyAlignment="1" applyProtection="1">
      <alignment horizontal="center" vertical="center" shrinkToFit="1"/>
      <protection hidden="1"/>
    </xf>
    <xf numFmtId="3" fontId="32" fillId="0" borderId="20" xfId="0" applyNumberFormat="1" applyFont="1" applyBorder="1" applyAlignment="1" applyProtection="1">
      <alignment horizontal="center" vertical="center" shrinkToFit="1"/>
      <protection hidden="1"/>
    </xf>
    <xf numFmtId="3" fontId="32" fillId="0" borderId="98" xfId="0" applyNumberFormat="1" applyFont="1" applyBorder="1" applyAlignment="1" applyProtection="1">
      <alignment horizontal="center" vertical="center" shrinkToFit="1"/>
      <protection hidden="1"/>
    </xf>
    <xf numFmtId="3" fontId="32" fillId="0" borderId="99" xfId="0" applyNumberFormat="1" applyFont="1" applyBorder="1" applyAlignment="1" applyProtection="1">
      <alignment horizontal="center" vertical="center" shrinkToFit="1"/>
      <protection hidden="1"/>
    </xf>
    <xf numFmtId="3" fontId="32" fillId="0" borderId="14" xfId="0" applyNumberFormat="1" applyFont="1" applyBorder="1" applyAlignment="1" applyProtection="1">
      <alignment horizontal="center" vertical="center" shrinkToFit="1"/>
      <protection hidden="1"/>
    </xf>
    <xf numFmtId="3" fontId="32" fillId="0" borderId="53" xfId="0" applyNumberFormat="1" applyFont="1" applyBorder="1" applyAlignment="1" applyProtection="1">
      <alignment horizontal="center" vertical="center" shrinkToFit="1"/>
      <protection hidden="1"/>
    </xf>
    <xf numFmtId="3" fontId="32" fillId="0" borderId="10" xfId="0" applyNumberFormat="1" applyFont="1" applyBorder="1" applyAlignment="1" applyProtection="1">
      <alignment horizontal="center" vertical="center" shrinkToFit="1"/>
      <protection hidden="1"/>
    </xf>
    <xf numFmtId="3" fontId="32" fillId="0" borderId="88" xfId="0" applyNumberFormat="1" applyFont="1" applyBorder="1" applyAlignment="1" applyProtection="1">
      <alignment horizontal="center" vertical="center" shrinkToFit="1"/>
      <protection hidden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33" fillId="0" borderId="12" xfId="0" applyFont="1" applyBorder="1" applyAlignment="1">
      <alignment horizontal="right" vertical="center"/>
    </xf>
    <xf numFmtId="165" fontId="27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49" fontId="26" fillId="4" borderId="30" xfId="0" applyNumberFormat="1" applyFont="1" applyFill="1" applyBorder="1" applyAlignment="1" applyProtection="1">
      <alignment horizontal="center" vertical="center"/>
      <protection locked="0"/>
    </xf>
    <xf numFmtId="164" fontId="27" fillId="4" borderId="3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2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3" fontId="32" fillId="0" borderId="110" xfId="0" applyNumberFormat="1" applyFont="1" applyBorder="1" applyAlignment="1" applyProtection="1">
      <alignment horizontal="center" vertical="center" wrapText="1"/>
      <protection hidden="1"/>
    </xf>
    <xf numFmtId="3" fontId="32" fillId="0" borderId="184" xfId="0" applyNumberFormat="1" applyFont="1" applyBorder="1" applyAlignment="1" applyProtection="1">
      <alignment horizontal="center" vertical="center" wrapText="1"/>
      <protection hidden="1"/>
    </xf>
    <xf numFmtId="3" fontId="32" fillId="0" borderId="185" xfId="0" applyNumberFormat="1" applyFont="1" applyBorder="1" applyAlignment="1" applyProtection="1">
      <alignment horizontal="center" vertical="center" wrapText="1"/>
      <protection hidden="1"/>
    </xf>
    <xf numFmtId="3" fontId="32" fillId="4" borderId="112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86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87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43" xfId="0" applyNumberFormat="1" applyFont="1" applyBorder="1" applyAlignment="1" applyProtection="1">
      <alignment horizontal="center" vertical="center" wrapText="1"/>
      <protection hidden="1"/>
    </xf>
    <xf numFmtId="3" fontId="32" fillId="0" borderId="157" xfId="0" applyNumberFormat="1" applyFont="1" applyBorder="1" applyAlignment="1" applyProtection="1">
      <alignment horizontal="center" vertical="center" wrapText="1"/>
      <protection hidden="1"/>
    </xf>
    <xf numFmtId="3" fontId="32" fillId="4" borderId="109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82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83" xfId="0" applyNumberFormat="1" applyFont="1" applyFill="1" applyBorder="1" applyAlignment="1" applyProtection="1">
      <alignment horizontal="center" vertical="center" wrapText="1"/>
      <protection locked="0"/>
    </xf>
    <xf numFmtId="1" fontId="40" fillId="36" borderId="0" xfId="0" applyNumberFormat="1" applyFont="1" applyFill="1"/>
    <xf numFmtId="1" fontId="40" fillId="38" borderId="0" xfId="0" applyNumberFormat="1" applyFont="1" applyFill="1"/>
    <xf numFmtId="1" fontId="40" fillId="37" borderId="0" xfId="0" applyNumberFormat="1" applyFont="1" applyFill="1"/>
    <xf numFmtId="0" fontId="56" fillId="2" borderId="0" xfId="0" applyFont="1" applyFill="1"/>
    <xf numFmtId="0" fontId="57" fillId="0" borderId="0" xfId="0" applyFont="1" applyAlignment="1">
      <alignment horizontal="left" indent="7"/>
    </xf>
    <xf numFmtId="0" fontId="57" fillId="0" borderId="0" xfId="0" applyFont="1"/>
    <xf numFmtId="0" fontId="57" fillId="0" borderId="17" xfId="0" applyFont="1" applyBorder="1"/>
    <xf numFmtId="0" fontId="61" fillId="0" borderId="134" xfId="0" applyFont="1" applyBorder="1" applyAlignment="1">
      <alignment horizontal="center" wrapText="1"/>
    </xf>
    <xf numFmtId="0" fontId="61" fillId="0" borderId="49" xfId="0" applyFont="1" applyBorder="1" applyAlignment="1">
      <alignment horizontal="center" wrapText="1"/>
    </xf>
    <xf numFmtId="0" fontId="61" fillId="0" borderId="70" xfId="0" applyFont="1" applyBorder="1" applyAlignment="1">
      <alignment horizontal="center" wrapText="1"/>
    </xf>
    <xf numFmtId="0" fontId="61" fillId="0" borderId="83" xfId="0" applyFont="1" applyBorder="1" applyAlignment="1">
      <alignment horizontal="center" wrapText="1"/>
    </xf>
    <xf numFmtId="0" fontId="61" fillId="0" borderId="77" xfId="0" applyFont="1" applyBorder="1" applyAlignment="1">
      <alignment horizontal="center" wrapText="1"/>
    </xf>
    <xf numFmtId="0" fontId="33" fillId="0" borderId="0" xfId="0" applyFont="1" applyAlignment="1">
      <alignment horizontal="left" vertical="center" wrapText="1" indent="1"/>
    </xf>
    <xf numFmtId="0" fontId="33" fillId="0" borderId="32" xfId="0" applyFont="1" applyBorder="1" applyAlignment="1">
      <alignment horizontal="left" vertical="center" wrapText="1" indent="1"/>
    </xf>
    <xf numFmtId="0" fontId="60" fillId="0" borderId="0" xfId="0" applyFont="1" applyAlignment="1">
      <alignment horizontal="justify"/>
    </xf>
    <xf numFmtId="0" fontId="31" fillId="0" borderId="0" xfId="0" applyFont="1" applyAlignment="1">
      <alignment horizontal="left"/>
    </xf>
    <xf numFmtId="0" fontId="60" fillId="0" borderId="0" xfId="0" applyFont="1"/>
    <xf numFmtId="0" fontId="35" fillId="0" borderId="40" xfId="0" applyFont="1" applyBorder="1" applyAlignment="1" applyProtection="1">
      <alignment vertical="center" wrapText="1"/>
      <protection hidden="1"/>
    </xf>
    <xf numFmtId="3" fontId="32" fillId="0" borderId="61" xfId="0" applyNumberFormat="1" applyFont="1" applyBorder="1" applyAlignment="1" applyProtection="1">
      <alignment horizontal="center" vertical="center" wrapText="1"/>
      <protection hidden="1"/>
    </xf>
    <xf numFmtId="3" fontId="32" fillId="0" borderId="17" xfId="0" applyNumberFormat="1" applyFont="1" applyBorder="1" applyAlignment="1" applyProtection="1">
      <alignment horizontal="center" vertical="center" wrapText="1"/>
      <protection hidden="1"/>
    </xf>
    <xf numFmtId="3" fontId="32" fillId="0" borderId="76" xfId="0" applyNumberFormat="1" applyFont="1" applyBorder="1" applyAlignment="1" applyProtection="1">
      <alignment horizontal="center" vertical="center" wrapText="1"/>
      <protection hidden="1"/>
    </xf>
    <xf numFmtId="3" fontId="32" fillId="4" borderId="61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82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189" xfId="0" applyFont="1" applyFill="1" applyBorder="1" applyAlignment="1" applyProtection="1">
      <alignment horizontal="center" vertical="center" wrapText="1"/>
      <protection locked="0"/>
    </xf>
    <xf numFmtId="0" fontId="30" fillId="0" borderId="109" xfId="0" applyFont="1" applyBorder="1" applyAlignment="1">
      <alignment horizontal="center" vertical="center" wrapText="1"/>
    </xf>
    <xf numFmtId="0" fontId="30" fillId="4" borderId="61" xfId="0" applyFont="1" applyFill="1" applyBorder="1" applyAlignment="1" applyProtection="1">
      <alignment horizontal="center" vertical="center" wrapText="1"/>
      <protection locked="0"/>
    </xf>
    <xf numFmtId="0" fontId="30" fillId="4" borderId="157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/>
    <xf numFmtId="3" fontId="32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69" xfId="0" applyNumberFormat="1" applyFont="1" applyBorder="1" applyAlignment="1" applyProtection="1">
      <alignment horizontal="center" vertical="center" wrapText="1"/>
      <protection hidden="1"/>
    </xf>
    <xf numFmtId="3" fontId="32" fillId="4" borderId="10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>
      <alignment horizontal="left" vertical="center" indent="3"/>
    </xf>
    <xf numFmtId="0" fontId="28" fillId="0" borderId="142" xfId="0" applyFont="1" applyBorder="1" applyAlignment="1">
      <alignment horizontal="left" vertical="center" wrapText="1" indent="3"/>
    </xf>
    <xf numFmtId="0" fontId="57" fillId="0" borderId="0" xfId="0" applyFont="1" applyAlignment="1">
      <alignment horizontal="left" indent="8"/>
    </xf>
    <xf numFmtId="0" fontId="64" fillId="0" borderId="0" xfId="0" applyFont="1" applyAlignment="1">
      <alignment horizontal="center" vertical="center"/>
    </xf>
    <xf numFmtId="0" fontId="57" fillId="0" borderId="40" xfId="0" applyFont="1" applyBorder="1" applyAlignment="1">
      <alignment horizontal="left" indent="8"/>
    </xf>
    <xf numFmtId="0" fontId="59" fillId="0" borderId="18" xfId="0" applyFont="1" applyBorder="1" applyAlignment="1">
      <alignment horizontal="center" vertical="center" wrapText="1"/>
    </xf>
    <xf numFmtId="0" fontId="59" fillId="0" borderId="158" xfId="0" applyFont="1" applyBorder="1" applyAlignment="1">
      <alignment horizontal="center" vertical="center" wrapText="1"/>
    </xf>
    <xf numFmtId="0" fontId="60" fillId="0" borderId="190" xfId="0" applyFont="1" applyBorder="1" applyAlignment="1">
      <alignment horizontal="center" vertical="center" wrapText="1"/>
    </xf>
    <xf numFmtId="0" fontId="60" fillId="0" borderId="173" xfId="0" applyFont="1" applyBorder="1" applyAlignment="1">
      <alignment horizontal="center" vertical="center" wrapText="1"/>
    </xf>
    <xf numFmtId="0" fontId="60" fillId="0" borderId="174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3" fontId="1" fillId="0" borderId="0" xfId="0" applyNumberFormat="1" applyFont="1"/>
    <xf numFmtId="0" fontId="65" fillId="0" borderId="47" xfId="0" applyFont="1" applyBorder="1" applyAlignment="1">
      <alignment horizontal="left" vertical="center" wrapText="1" indent="2"/>
    </xf>
    <xf numFmtId="0" fontId="65" fillId="0" borderId="137" xfId="0" applyFont="1" applyBorder="1" applyAlignment="1">
      <alignment horizontal="left" vertical="center" wrapText="1" indent="2"/>
    </xf>
    <xf numFmtId="0" fontId="28" fillId="0" borderId="47" xfId="0" applyFont="1" applyBorder="1" applyAlignment="1">
      <alignment horizontal="left" vertical="center" wrapText="1" indent="2"/>
    </xf>
    <xf numFmtId="0" fontId="1" fillId="0" borderId="142" xfId="0" applyFont="1" applyBorder="1" applyAlignment="1">
      <alignment horizontal="left" vertical="center" wrapText="1" indent="4"/>
    </xf>
    <xf numFmtId="0" fontId="1" fillId="0" borderId="137" xfId="0" applyFont="1" applyBorder="1" applyAlignment="1">
      <alignment horizontal="left" vertical="center" wrapText="1" indent="4"/>
    </xf>
    <xf numFmtId="0" fontId="33" fillId="0" borderId="164" xfId="0" applyFont="1" applyBorder="1" applyAlignment="1">
      <alignment horizontal="left" vertical="center" wrapText="1"/>
    </xf>
    <xf numFmtId="3" fontId="32" fillId="0" borderId="166" xfId="0" applyNumberFormat="1" applyFont="1" applyBorder="1" applyAlignment="1" applyProtection="1">
      <alignment horizontal="center" vertical="center" wrapText="1"/>
      <protection hidden="1"/>
    </xf>
    <xf numFmtId="3" fontId="32" fillId="0" borderId="167" xfId="0" applyNumberFormat="1" applyFont="1" applyBorder="1" applyAlignment="1" applyProtection="1">
      <alignment horizontal="center" vertical="center" wrapText="1"/>
      <protection hidden="1"/>
    </xf>
    <xf numFmtId="3" fontId="32" fillId="0" borderId="168" xfId="0" applyNumberFormat="1" applyFont="1" applyBorder="1" applyAlignment="1" applyProtection="1">
      <alignment horizontal="center" vertical="center" wrapText="1"/>
      <protection hidden="1"/>
    </xf>
    <xf numFmtId="0" fontId="28" fillId="0" borderId="164" xfId="0" applyFont="1" applyBorder="1" applyAlignment="1">
      <alignment horizontal="left" vertical="center" wrapText="1" indent="2"/>
    </xf>
    <xf numFmtId="0" fontId="28" fillId="0" borderId="137" xfId="0" applyFont="1" applyBorder="1" applyAlignment="1">
      <alignment horizontal="left" vertical="center" wrapText="1" indent="2"/>
    </xf>
    <xf numFmtId="0" fontId="60" fillId="0" borderId="45" xfId="0" applyFont="1" applyBorder="1" applyAlignment="1">
      <alignment horizontal="left" vertical="center" wrapText="1"/>
    </xf>
    <xf numFmtId="0" fontId="65" fillId="0" borderId="164" xfId="0" applyFont="1" applyBorder="1" applyAlignment="1">
      <alignment horizontal="left" vertical="center" wrapText="1" indent="2"/>
    </xf>
    <xf numFmtId="0" fontId="65" fillId="0" borderId="68" xfId="0" applyFont="1" applyBorder="1" applyAlignment="1">
      <alignment horizontal="left" vertical="center" wrapText="1" indent="2"/>
    </xf>
    <xf numFmtId="0" fontId="59" fillId="0" borderId="0" xfId="0" applyFont="1" applyAlignment="1">
      <alignment horizontal="justify"/>
    </xf>
    <xf numFmtId="0" fontId="66" fillId="0" borderId="0" xfId="0" applyFont="1"/>
    <xf numFmtId="0" fontId="42" fillId="0" borderId="0" xfId="0" applyFont="1" applyAlignment="1">
      <alignment horizontal="center" wrapText="1"/>
    </xf>
    <xf numFmtId="0" fontId="58" fillId="0" borderId="0" xfId="0" applyFont="1" applyAlignment="1">
      <alignment horizontal="center" vertical="center" wrapText="1"/>
    </xf>
    <xf numFmtId="0" fontId="56" fillId="0" borderId="0" xfId="0" applyFont="1"/>
    <xf numFmtId="0" fontId="33" fillId="0" borderId="0" xfId="0" applyFont="1" applyAlignment="1">
      <alignment vertical="center" wrapText="1"/>
    </xf>
    <xf numFmtId="0" fontId="32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0" fillId="4" borderId="30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hidden="1"/>
    </xf>
    <xf numFmtId="3" fontId="32" fillId="0" borderId="154" xfId="0" applyNumberFormat="1" applyFont="1" applyBorder="1" applyAlignment="1" applyProtection="1">
      <alignment horizontal="center" vertical="center" wrapText="1"/>
      <protection hidden="1"/>
    </xf>
    <xf numFmtId="3" fontId="32" fillId="0" borderId="14" xfId="0" applyNumberFormat="1" applyFont="1" applyBorder="1" applyAlignment="1" applyProtection="1">
      <alignment horizontal="center" vertical="center" wrapText="1"/>
      <protection hidden="1"/>
    </xf>
    <xf numFmtId="0" fontId="31" fillId="0" borderId="40" xfId="0" applyFont="1" applyBorder="1" applyAlignment="1">
      <alignment vertical="center"/>
    </xf>
    <xf numFmtId="3" fontId="32" fillId="0" borderId="0" xfId="0" applyNumberFormat="1" applyFont="1" applyAlignment="1" applyProtection="1">
      <alignment horizontal="center" vertical="center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>
      <alignment horizontal="left"/>
    </xf>
    <xf numFmtId="0" fontId="42" fillId="0" borderId="17" xfId="0" applyFont="1" applyBorder="1" applyAlignment="1">
      <alignment horizontal="left"/>
    </xf>
    <xf numFmtId="0" fontId="57" fillId="0" borderId="0" xfId="0" applyFont="1" applyAlignment="1">
      <alignment horizontal="left"/>
    </xf>
    <xf numFmtId="0" fontId="57" fillId="0" borderId="17" xfId="0" applyFont="1" applyBorder="1" applyAlignment="1">
      <alignment horizontal="left"/>
    </xf>
    <xf numFmtId="0" fontId="57" fillId="0" borderId="40" xfId="0" applyFont="1" applyBorder="1" applyAlignment="1">
      <alignment horizontal="left"/>
    </xf>
    <xf numFmtId="0" fontId="31" fillId="0" borderId="0" xfId="0" applyFont="1" applyAlignment="1">
      <alignment vertical="center"/>
    </xf>
    <xf numFmtId="0" fontId="43" fillId="0" borderId="181" xfId="0" applyFont="1" applyBorder="1" applyAlignment="1" applyProtection="1">
      <alignment horizontal="center" vertical="center" wrapText="1"/>
      <protection hidden="1"/>
    </xf>
    <xf numFmtId="0" fontId="43" fillId="0" borderId="157" xfId="0" applyFont="1" applyBorder="1" applyAlignment="1" applyProtection="1">
      <alignment horizontal="center" vertical="center" wrapText="1"/>
      <protection hidden="1"/>
    </xf>
    <xf numFmtId="0" fontId="43" fillId="0" borderId="109" xfId="0" applyFont="1" applyBorder="1" applyAlignment="1" applyProtection="1">
      <alignment horizontal="center" vertical="center" wrapText="1"/>
      <protection hidden="1"/>
    </xf>
    <xf numFmtId="0" fontId="43" fillId="0" borderId="182" xfId="0" applyFont="1" applyBorder="1" applyAlignment="1" applyProtection="1">
      <alignment horizontal="center" vertical="center" wrapText="1"/>
      <protection hidden="1"/>
    </xf>
    <xf numFmtId="0" fontId="43" fillId="0" borderId="183" xfId="0" applyFont="1" applyBorder="1" applyAlignment="1" applyProtection="1">
      <alignment horizontal="center" vertical="center" wrapText="1"/>
      <protection hidden="1"/>
    </xf>
    <xf numFmtId="0" fontId="43" fillId="0" borderId="153" xfId="0" applyFont="1" applyBorder="1" applyAlignment="1" applyProtection="1">
      <alignment horizontal="center" vertical="center" wrapText="1"/>
      <protection hidden="1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33" fillId="0" borderId="194" xfId="0" applyFont="1" applyBorder="1" applyAlignment="1" applyProtection="1">
      <alignment vertical="center"/>
      <protection hidden="1"/>
    </xf>
    <xf numFmtId="0" fontId="31" fillId="0" borderId="0" xfId="0" applyFont="1" applyAlignment="1">
      <alignment horizontal="center" vertical="center"/>
    </xf>
    <xf numFmtId="1" fontId="68" fillId="0" borderId="0" xfId="0" applyNumberFormat="1" applyFont="1"/>
    <xf numFmtId="0" fontId="1" fillId="0" borderId="0" xfId="0" applyFont="1" applyAlignment="1">
      <alignment horizontal="right" vertical="center" wrapText="1"/>
    </xf>
    <xf numFmtId="1" fontId="69" fillId="36" borderId="0" xfId="0" applyNumberFormat="1" applyFont="1" applyFill="1"/>
    <xf numFmtId="1" fontId="69" fillId="38" borderId="0" xfId="0" applyNumberFormat="1" applyFont="1" applyFill="1"/>
    <xf numFmtId="1" fontId="69" fillId="37" borderId="0" xfId="0" applyNumberFormat="1" applyFont="1" applyFill="1"/>
    <xf numFmtId="0" fontId="55" fillId="0" borderId="67" xfId="0" applyFont="1" applyBorder="1" applyAlignment="1">
      <alignment horizontal="left" vertical="center" wrapText="1" indent="1"/>
    </xf>
    <xf numFmtId="0" fontId="34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43" fillId="4" borderId="67" xfId="0" applyFont="1" applyFill="1" applyBorder="1" applyAlignment="1" applyProtection="1">
      <alignment horizontal="left" vertical="center" shrinkToFit="1"/>
      <protection locked="0"/>
    </xf>
    <xf numFmtId="0" fontId="43" fillId="4" borderId="32" xfId="0" applyFont="1" applyFill="1" applyBorder="1" applyAlignment="1" applyProtection="1">
      <alignment horizontal="left" vertical="center" shrinkToFit="1"/>
      <protection locked="0"/>
    </xf>
    <xf numFmtId="0" fontId="32" fillId="0" borderId="40" xfId="0" applyFont="1" applyBorder="1" applyAlignment="1">
      <alignment horizontal="center" vertical="center"/>
    </xf>
    <xf numFmtId="0" fontId="70" fillId="0" borderId="0" xfId="0" applyFont="1"/>
    <xf numFmtId="0" fontId="71" fillId="0" borderId="0" xfId="0" applyFont="1" applyAlignment="1">
      <alignment wrapText="1"/>
    </xf>
    <xf numFmtId="0" fontId="72" fillId="0" borderId="0" xfId="0" applyFont="1" applyAlignment="1">
      <alignment wrapText="1"/>
    </xf>
    <xf numFmtId="0" fontId="73" fillId="0" borderId="0" xfId="0" applyFont="1"/>
    <xf numFmtId="0" fontId="74" fillId="0" borderId="0" xfId="0" applyFont="1"/>
    <xf numFmtId="0" fontId="74" fillId="0" borderId="0" xfId="0" applyFont="1" applyAlignment="1">
      <alignment horizontal="center"/>
    </xf>
    <xf numFmtId="0" fontId="73" fillId="0" borderId="0" xfId="0" quotePrefix="1" applyFont="1"/>
    <xf numFmtId="14" fontId="73" fillId="0" borderId="0" xfId="0" quotePrefix="1" applyNumberFormat="1" applyFont="1"/>
    <xf numFmtId="0" fontId="39" fillId="0" borderId="206" xfId="0" applyFont="1" applyBorder="1"/>
    <xf numFmtId="1" fontId="75" fillId="38" borderId="0" xfId="0" applyNumberFormat="1" applyFont="1" applyFill="1"/>
    <xf numFmtId="1" fontId="75" fillId="36" borderId="0" xfId="0" applyNumberFormat="1" applyFont="1" applyFill="1"/>
    <xf numFmtId="1" fontId="75" fillId="37" borderId="0" xfId="0" applyNumberFormat="1" applyFont="1" applyFill="1"/>
    <xf numFmtId="0" fontId="39" fillId="0" borderId="0" xfId="0" quotePrefix="1" applyFont="1"/>
    <xf numFmtId="3" fontId="32" fillId="0" borderId="195" xfId="0" applyNumberFormat="1" applyFont="1" applyBorder="1" applyAlignment="1" applyProtection="1">
      <alignment horizontal="center" vertical="center" wrapText="1"/>
      <protection hidden="1"/>
    </xf>
    <xf numFmtId="0" fontId="30" fillId="0" borderId="196" xfId="0" applyFont="1" applyBorder="1" applyAlignment="1" applyProtection="1">
      <alignment horizontal="right" vertical="center"/>
      <protection hidden="1"/>
    </xf>
    <xf numFmtId="3" fontId="32" fillId="0" borderId="197" xfId="0" applyNumberFormat="1" applyFont="1" applyBorder="1" applyAlignment="1" applyProtection="1">
      <alignment horizontal="center" vertical="center" wrapText="1"/>
      <protection hidden="1"/>
    </xf>
    <xf numFmtId="0" fontId="30" fillId="0" borderId="198" xfId="0" applyFont="1" applyBorder="1" applyAlignment="1" applyProtection="1">
      <alignment horizontal="right" vertical="center"/>
      <protection hidden="1"/>
    </xf>
    <xf numFmtId="0" fontId="1" fillId="0" borderId="22" xfId="0" applyFont="1" applyBorder="1" applyAlignment="1" applyProtection="1">
      <alignment horizontal="center" vertical="center"/>
      <protection locked="0"/>
    </xf>
    <xf numFmtId="3" fontId="32" fillId="0" borderId="22" xfId="0" applyNumberFormat="1" applyFont="1" applyBorder="1" applyAlignment="1" applyProtection="1">
      <alignment horizontal="center" vertical="center" wrapText="1"/>
      <protection hidden="1"/>
    </xf>
    <xf numFmtId="3" fontId="32" fillId="0" borderId="199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>
      <alignment horizontal="left" vertical="center" wrapText="1" indent="4"/>
    </xf>
    <xf numFmtId="0" fontId="30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16" fontId="76" fillId="0" borderId="0" xfId="0" applyNumberFormat="1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/>
    </xf>
    <xf numFmtId="0" fontId="35" fillId="0" borderId="10" xfId="0" applyFont="1" applyBorder="1" applyAlignment="1">
      <alignment vertical="center"/>
    </xf>
    <xf numFmtId="0" fontId="43" fillId="0" borderId="32" xfId="0" applyFont="1" applyBorder="1" applyAlignment="1">
      <alignment horizontal="left" vertical="center" wrapText="1"/>
    </xf>
    <xf numFmtId="0" fontId="43" fillId="0" borderId="32" xfId="0" applyFont="1" applyBorder="1" applyAlignment="1">
      <alignment vertical="center" wrapText="1"/>
    </xf>
    <xf numFmtId="0" fontId="76" fillId="0" borderId="10" xfId="0" applyFont="1" applyBorder="1" applyAlignment="1">
      <alignment horizontal="center"/>
    </xf>
    <xf numFmtId="0" fontId="76" fillId="0" borderId="40" xfId="0" applyFont="1" applyBorder="1" applyAlignment="1">
      <alignment horizontal="center" vertical="center"/>
    </xf>
    <xf numFmtId="0" fontId="76" fillId="0" borderId="32" xfId="0" applyFont="1" applyBorder="1" applyAlignment="1">
      <alignment horizontal="center" vertical="center"/>
    </xf>
    <xf numFmtId="0" fontId="27" fillId="4" borderId="31" xfId="0" applyFont="1" applyFill="1" applyBorder="1" applyAlignment="1" applyProtection="1">
      <alignment horizontal="center" vertical="center"/>
      <protection locked="0"/>
    </xf>
    <xf numFmtId="0" fontId="27" fillId="4" borderId="32" xfId="0" applyFont="1" applyFill="1" applyBorder="1" applyAlignment="1" applyProtection="1">
      <alignment horizontal="center" vertical="center"/>
      <protection locked="0"/>
    </xf>
    <xf numFmtId="0" fontId="27" fillId="4" borderId="33" xfId="0" applyFont="1" applyFill="1" applyBorder="1" applyAlignment="1" applyProtection="1">
      <alignment horizontal="center" vertical="center"/>
      <protection locked="0"/>
    </xf>
    <xf numFmtId="164" fontId="27" fillId="4" borderId="31" xfId="0" applyNumberFormat="1" applyFont="1" applyFill="1" applyBorder="1" applyAlignment="1" applyProtection="1">
      <alignment horizontal="center" vertical="center"/>
      <protection locked="0"/>
    </xf>
    <xf numFmtId="164" fontId="27" fillId="4" borderId="32" xfId="0" applyNumberFormat="1" applyFont="1" applyFill="1" applyBorder="1" applyAlignment="1" applyProtection="1">
      <alignment horizontal="center" vertical="center"/>
      <protection locked="0"/>
    </xf>
    <xf numFmtId="164" fontId="27" fillId="4" borderId="33" xfId="0" applyNumberFormat="1" applyFont="1" applyFill="1" applyBorder="1" applyAlignment="1" applyProtection="1">
      <alignment horizontal="center" vertical="center"/>
      <protection locked="0"/>
    </xf>
    <xf numFmtId="0" fontId="63" fillId="0" borderId="34" xfId="0" applyFont="1" applyBorder="1" applyAlignment="1">
      <alignment horizontal="center" vertical="center" wrapText="1"/>
    </xf>
    <xf numFmtId="0" fontId="63" fillId="0" borderId="35" xfId="0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 vertical="center" wrapText="1"/>
    </xf>
    <xf numFmtId="0" fontId="63" fillId="0" borderId="37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38" xfId="0" applyFont="1" applyBorder="1" applyAlignment="1">
      <alignment horizontal="center" vertical="center" wrapText="1"/>
    </xf>
    <xf numFmtId="0" fontId="63" fillId="0" borderId="39" xfId="0" applyFont="1" applyBorder="1" applyAlignment="1">
      <alignment horizontal="center" vertical="center" wrapText="1"/>
    </xf>
    <xf numFmtId="0" fontId="63" fillId="0" borderId="40" xfId="0" applyFont="1" applyBorder="1" applyAlignment="1">
      <alignment horizontal="center" vertical="center" wrapText="1"/>
    </xf>
    <xf numFmtId="0" fontId="63" fillId="0" borderId="4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28" fillId="4" borderId="31" xfId="0" applyFont="1" applyFill="1" applyBorder="1" applyAlignment="1" applyProtection="1">
      <alignment horizontal="left" vertical="center" shrinkToFit="1"/>
      <protection locked="0"/>
    </xf>
    <xf numFmtId="0" fontId="28" fillId="4" borderId="32" xfId="0" applyFont="1" applyFill="1" applyBorder="1" applyAlignment="1" applyProtection="1">
      <alignment horizontal="left" vertical="center" shrinkToFit="1"/>
      <protection locked="0"/>
    </xf>
    <xf numFmtId="0" fontId="28" fillId="4" borderId="33" xfId="0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38" xfId="0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/>
    </xf>
    <xf numFmtId="0" fontId="30" fillId="0" borderId="24" xfId="0" applyFont="1" applyBorder="1" applyAlignment="1">
      <alignment horizontal="right" vertical="center"/>
    </xf>
    <xf numFmtId="0" fontId="49" fillId="0" borderId="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top"/>
    </xf>
    <xf numFmtId="0" fontId="41" fillId="4" borderId="31" xfId="0" applyFont="1" applyFill="1" applyBorder="1" applyAlignment="1" applyProtection="1">
      <alignment horizontal="center" vertical="center" shrinkToFit="1"/>
      <protection locked="0"/>
    </xf>
    <xf numFmtId="0" fontId="41" fillId="4" borderId="32" xfId="0" applyFont="1" applyFill="1" applyBorder="1" applyAlignment="1" applyProtection="1">
      <alignment horizontal="center" vertical="center" shrinkToFit="1"/>
      <protection locked="0"/>
    </xf>
    <xf numFmtId="0" fontId="41" fillId="4" borderId="33" xfId="0" applyFont="1" applyFill="1" applyBorder="1" applyAlignment="1" applyProtection="1">
      <alignment horizontal="center" vertical="center" shrinkToFit="1"/>
      <protection locked="0"/>
    </xf>
    <xf numFmtId="0" fontId="30" fillId="4" borderId="34" xfId="0" applyFont="1" applyFill="1" applyBorder="1" applyAlignment="1" applyProtection="1">
      <alignment horizontal="left" vertical="top" wrapText="1"/>
      <protection locked="0"/>
    </xf>
    <xf numFmtId="0" fontId="30" fillId="4" borderId="35" xfId="0" applyFont="1" applyFill="1" applyBorder="1" applyAlignment="1" applyProtection="1">
      <alignment horizontal="left" vertical="top" wrapText="1"/>
      <protection locked="0"/>
    </xf>
    <xf numFmtId="0" fontId="30" fillId="4" borderId="36" xfId="0" applyFont="1" applyFill="1" applyBorder="1" applyAlignment="1" applyProtection="1">
      <alignment horizontal="left" vertical="top" wrapText="1"/>
      <protection locked="0"/>
    </xf>
    <xf numFmtId="0" fontId="30" fillId="4" borderId="37" xfId="0" applyFont="1" applyFill="1" applyBorder="1" applyAlignment="1" applyProtection="1">
      <alignment horizontal="left" vertical="top" wrapText="1"/>
      <protection locked="0"/>
    </xf>
    <xf numFmtId="0" fontId="30" fillId="4" borderId="0" xfId="0" applyFont="1" applyFill="1" applyAlignment="1" applyProtection="1">
      <alignment horizontal="left" vertical="top" wrapText="1"/>
      <protection locked="0"/>
    </xf>
    <xf numFmtId="0" fontId="30" fillId="4" borderId="38" xfId="0" applyFont="1" applyFill="1" applyBorder="1" applyAlignment="1" applyProtection="1">
      <alignment horizontal="left" vertical="top" wrapText="1"/>
      <protection locked="0"/>
    </xf>
    <xf numFmtId="0" fontId="30" fillId="4" borderId="39" xfId="0" applyFont="1" applyFill="1" applyBorder="1" applyAlignment="1" applyProtection="1">
      <alignment horizontal="left" vertical="top" wrapText="1"/>
      <protection locked="0"/>
    </xf>
    <xf numFmtId="0" fontId="30" fillId="4" borderId="40" xfId="0" applyFont="1" applyFill="1" applyBorder="1" applyAlignment="1" applyProtection="1">
      <alignment horizontal="left" vertical="top" wrapText="1"/>
      <protection locked="0"/>
    </xf>
    <xf numFmtId="0" fontId="30" fillId="4" borderId="41" xfId="0" applyFont="1" applyFill="1" applyBorder="1" applyAlignment="1" applyProtection="1">
      <alignment horizontal="left" vertical="top" wrapText="1"/>
      <protection locked="0"/>
    </xf>
    <xf numFmtId="3" fontId="32" fillId="4" borderId="91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93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90" xfId="0" applyNumberFormat="1" applyFont="1" applyBorder="1" applyAlignment="1" applyProtection="1">
      <alignment horizontal="center" vertical="center" shrinkToFit="1"/>
      <protection hidden="1"/>
    </xf>
    <xf numFmtId="3" fontId="32" fillId="0" borderId="92" xfId="0" applyNumberFormat="1" applyFont="1" applyBorder="1" applyAlignment="1" applyProtection="1">
      <alignment horizontal="center" vertical="center" shrinkToFit="1"/>
      <protection hidden="1"/>
    </xf>
    <xf numFmtId="3" fontId="32" fillId="4" borderId="62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63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29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28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3" xfId="0" applyNumberFormat="1" applyFont="1" applyBorder="1" applyAlignment="1" applyProtection="1">
      <alignment horizontal="center" vertical="center" shrinkToFit="1"/>
      <protection hidden="1"/>
    </xf>
    <xf numFmtId="3" fontId="32" fillId="0" borderId="23" xfId="0" applyNumberFormat="1" applyFont="1" applyBorder="1" applyAlignment="1" applyProtection="1">
      <alignment horizontal="center" vertical="center" shrinkToFit="1"/>
      <protection hidden="1"/>
    </xf>
    <xf numFmtId="3" fontId="32" fillId="0" borderId="16" xfId="0" applyNumberFormat="1" applyFont="1" applyBorder="1" applyAlignment="1" applyProtection="1">
      <alignment horizontal="center" vertical="center" shrinkToFit="1"/>
      <protection hidden="1"/>
    </xf>
    <xf numFmtId="3" fontId="32" fillId="0" borderId="27" xfId="0" applyNumberFormat="1" applyFont="1" applyBorder="1" applyAlignment="1" applyProtection="1">
      <alignment horizontal="center" vertical="center" shrinkToFit="1"/>
      <protection hidden="1"/>
    </xf>
    <xf numFmtId="3" fontId="32" fillId="0" borderId="58" xfId="0" applyNumberFormat="1" applyFont="1" applyBorder="1" applyAlignment="1" applyProtection="1">
      <alignment horizontal="center" vertical="center" shrinkToFit="1"/>
      <protection hidden="1"/>
    </xf>
    <xf numFmtId="3" fontId="32" fillId="0" borderId="55" xfId="0" applyNumberFormat="1" applyFont="1" applyBorder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left" vertical="center" wrapText="1" indent="2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3" fontId="32" fillId="4" borderId="95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97" xfId="0" applyNumberFormat="1" applyFont="1" applyFill="1" applyBorder="1" applyAlignment="1" applyProtection="1">
      <alignment horizontal="center" vertical="center" shrinkToFit="1"/>
      <protection locked="0"/>
    </xf>
    <xf numFmtId="3" fontId="32" fillId="0" borderId="94" xfId="0" applyNumberFormat="1" applyFont="1" applyBorder="1" applyAlignment="1" applyProtection="1">
      <alignment horizontal="center" vertical="center" shrinkToFit="1"/>
      <protection hidden="1"/>
    </xf>
    <xf numFmtId="3" fontId="32" fillId="0" borderId="96" xfId="0" applyNumberFormat="1" applyFont="1" applyBorder="1" applyAlignment="1" applyProtection="1">
      <alignment horizontal="center" vertical="center" shrinkToFit="1"/>
      <protection hidden="1"/>
    </xf>
    <xf numFmtId="3" fontId="32" fillId="0" borderId="44" xfId="0" applyNumberFormat="1" applyFont="1" applyBorder="1" applyAlignment="1" applyProtection="1">
      <alignment horizontal="center" vertical="center" shrinkToFit="1"/>
      <protection hidden="1"/>
    </xf>
    <xf numFmtId="3" fontId="32" fillId="0" borderId="46" xfId="0" applyNumberFormat="1" applyFont="1" applyBorder="1" applyAlignment="1" applyProtection="1">
      <alignment horizontal="center" vertical="center" shrinkToFit="1"/>
      <protection hidden="1"/>
    </xf>
    <xf numFmtId="3" fontId="32" fillId="0" borderId="56" xfId="0" applyNumberFormat="1" applyFont="1" applyBorder="1" applyAlignment="1" applyProtection="1">
      <alignment horizontal="center" vertical="center" shrinkToFit="1"/>
      <protection hidden="1"/>
    </xf>
    <xf numFmtId="3" fontId="32" fillId="0" borderId="57" xfId="0" applyNumberFormat="1" applyFont="1" applyBorder="1" applyAlignment="1" applyProtection="1">
      <alignment horizontal="center" vertical="center" shrinkToFit="1"/>
      <protection hidden="1"/>
    </xf>
    <xf numFmtId="3" fontId="32" fillId="0" borderId="85" xfId="0" applyNumberFormat="1" applyFont="1" applyBorder="1" applyAlignment="1" applyProtection="1">
      <alignment horizontal="center" vertical="center" shrinkToFit="1"/>
      <protection hidden="1"/>
    </xf>
    <xf numFmtId="3" fontId="32" fillId="0" borderId="86" xfId="0" applyNumberFormat="1" applyFont="1" applyBorder="1" applyAlignment="1" applyProtection="1">
      <alignment horizontal="center" vertical="center" shrinkToFit="1"/>
      <protection hidden="1"/>
    </xf>
    <xf numFmtId="3" fontId="32" fillId="4" borderId="64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65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51" xfId="0" applyNumberFormat="1" applyFont="1" applyFill="1" applyBorder="1" applyAlignment="1" applyProtection="1">
      <alignment horizontal="center" vertical="center" shrinkToFit="1"/>
      <protection locked="0"/>
    </xf>
    <xf numFmtId="3" fontId="32" fillId="4" borderId="52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 wrapText="1"/>
    </xf>
    <xf numFmtId="3" fontId="32" fillId="0" borderId="15" xfId="0" applyNumberFormat="1" applyFont="1" applyBorder="1" applyAlignment="1" applyProtection="1">
      <alignment horizontal="center" vertical="center" shrinkToFit="1"/>
      <protection hidden="1"/>
    </xf>
    <xf numFmtId="3" fontId="32" fillId="0" borderId="54" xfId="0" applyNumberFormat="1" applyFont="1" applyBorder="1" applyAlignment="1" applyProtection="1">
      <alignment horizontal="center" vertical="center" shrinkToFit="1"/>
      <protection hidden="1"/>
    </xf>
    <xf numFmtId="3" fontId="32" fillId="0" borderId="13" xfId="0" applyNumberFormat="1" applyFont="1" applyBorder="1" applyAlignment="1" applyProtection="1">
      <alignment horizontal="center" vertical="center" shrinkToFit="1"/>
      <protection hidden="1"/>
    </xf>
    <xf numFmtId="0" fontId="30" fillId="4" borderId="34" xfId="0" applyFont="1" applyFill="1" applyBorder="1" applyAlignment="1" applyProtection="1">
      <alignment horizontal="left" vertical="top" wrapText="1" shrinkToFit="1"/>
      <protection locked="0"/>
    </xf>
    <xf numFmtId="0" fontId="30" fillId="4" borderId="35" xfId="0" applyFont="1" applyFill="1" applyBorder="1" applyAlignment="1" applyProtection="1">
      <alignment horizontal="left" vertical="top" wrapText="1" shrinkToFit="1"/>
      <protection locked="0"/>
    </xf>
    <xf numFmtId="0" fontId="30" fillId="4" borderId="36" xfId="0" applyFont="1" applyFill="1" applyBorder="1" applyAlignment="1" applyProtection="1">
      <alignment horizontal="left" vertical="top" wrapText="1" shrinkToFit="1"/>
      <protection locked="0"/>
    </xf>
    <xf numFmtId="0" fontId="30" fillId="4" borderId="37" xfId="0" applyFont="1" applyFill="1" applyBorder="1" applyAlignment="1" applyProtection="1">
      <alignment horizontal="left" vertical="top" wrapText="1" shrinkToFit="1"/>
      <protection locked="0"/>
    </xf>
    <xf numFmtId="0" fontId="30" fillId="4" borderId="0" xfId="0" applyFont="1" applyFill="1" applyAlignment="1" applyProtection="1">
      <alignment horizontal="left" vertical="top" wrapText="1" shrinkToFit="1"/>
      <protection locked="0"/>
    </xf>
    <xf numFmtId="0" fontId="30" fillId="4" borderId="38" xfId="0" applyFont="1" applyFill="1" applyBorder="1" applyAlignment="1" applyProtection="1">
      <alignment horizontal="left" vertical="top" wrapText="1" shrinkToFit="1"/>
      <protection locked="0"/>
    </xf>
    <xf numFmtId="0" fontId="30" fillId="4" borderId="39" xfId="0" applyFont="1" applyFill="1" applyBorder="1" applyAlignment="1" applyProtection="1">
      <alignment horizontal="left" vertical="top" wrapText="1" shrinkToFit="1"/>
      <protection locked="0"/>
    </xf>
    <xf numFmtId="0" fontId="30" fillId="4" borderId="40" xfId="0" applyFont="1" applyFill="1" applyBorder="1" applyAlignment="1" applyProtection="1">
      <alignment horizontal="left" vertical="top" wrapText="1" shrinkToFit="1"/>
      <protection locked="0"/>
    </xf>
    <xf numFmtId="0" fontId="30" fillId="4" borderId="41" xfId="0" applyFont="1" applyFill="1" applyBorder="1" applyAlignment="1" applyProtection="1">
      <alignment horizontal="left" vertical="top" wrapText="1" shrinkToFit="1"/>
      <protection locked="0"/>
    </xf>
    <xf numFmtId="3" fontId="32" fillId="0" borderId="80" xfId="0" applyNumberFormat="1" applyFont="1" applyBorder="1" applyAlignment="1" applyProtection="1">
      <alignment horizontal="center" vertical="center" shrinkToFit="1"/>
      <protection hidden="1"/>
    </xf>
    <xf numFmtId="3" fontId="32" fillId="0" borderId="32" xfId="0" applyNumberFormat="1" applyFont="1" applyBorder="1" applyAlignment="1" applyProtection="1">
      <alignment horizontal="center" vertical="center" shrinkToFit="1"/>
      <protection hidden="1"/>
    </xf>
    <xf numFmtId="3" fontId="32" fillId="0" borderId="81" xfId="0" applyNumberFormat="1" applyFont="1" applyBorder="1" applyAlignment="1" applyProtection="1">
      <alignment horizontal="center" vertical="center" shrinkToFit="1"/>
      <protection hidden="1"/>
    </xf>
    <xf numFmtId="0" fontId="35" fillId="0" borderId="19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7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105" xfId="0" applyFont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left" vertical="center" wrapText="1" indent="3"/>
    </xf>
    <xf numFmtId="0" fontId="28" fillId="0" borderId="47" xfId="0" applyFont="1" applyBorder="1" applyAlignment="1">
      <alignment horizontal="left" vertical="center" wrapText="1" indent="3"/>
    </xf>
    <xf numFmtId="0" fontId="28" fillId="0" borderId="136" xfId="0" applyFont="1" applyBorder="1" applyAlignment="1">
      <alignment horizontal="left" vertical="center" wrapText="1" indent="3"/>
    </xf>
    <xf numFmtId="0" fontId="28" fillId="0" borderId="137" xfId="0" applyFont="1" applyBorder="1" applyAlignment="1">
      <alignment horizontal="left" vertical="center" wrapText="1" indent="3"/>
    </xf>
    <xf numFmtId="0" fontId="33" fillId="0" borderId="17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150" xfId="0" applyFont="1" applyBorder="1" applyAlignment="1">
      <alignment horizontal="left" vertical="center" wrapText="1"/>
    </xf>
    <xf numFmtId="0" fontId="33" fillId="0" borderId="188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143" xfId="0" applyFont="1" applyBorder="1" applyAlignment="1">
      <alignment horizontal="left" vertical="center" wrapText="1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 wrapText="1"/>
      <protection locked="0"/>
    </xf>
    <xf numFmtId="0" fontId="1" fillId="4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 applyProtection="1">
      <alignment horizontal="left" vertical="top" wrapText="1"/>
      <protection locked="0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60" fillId="0" borderId="74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60" fillId="0" borderId="75" xfId="0" applyFont="1" applyBorder="1" applyAlignment="1">
      <alignment horizontal="center" vertical="center" wrapText="1"/>
    </xf>
    <xf numFmtId="3" fontId="32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78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79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54" xfId="0" applyNumberFormat="1" applyFont="1" applyBorder="1" applyAlignment="1" applyProtection="1">
      <alignment horizontal="center" vertical="center" wrapText="1"/>
      <protection hidden="1"/>
    </xf>
    <xf numFmtId="3" fontId="32" fillId="0" borderId="10" xfId="0" applyNumberFormat="1" applyFont="1" applyBorder="1" applyAlignment="1" applyProtection="1">
      <alignment horizontal="center" vertical="center" wrapText="1"/>
      <protection hidden="1"/>
    </xf>
    <xf numFmtId="0" fontId="35" fillId="0" borderId="192" xfId="0" applyFont="1" applyBorder="1" applyAlignment="1" applyProtection="1">
      <alignment horizontal="center" vertical="center" wrapText="1"/>
      <protection hidden="1"/>
    </xf>
    <xf numFmtId="0" fontId="35" fillId="0" borderId="174" xfId="0" applyFont="1" applyBorder="1" applyAlignment="1" applyProtection="1">
      <alignment horizontal="center" vertical="center" wrapText="1"/>
      <protection hidden="1"/>
    </xf>
    <xf numFmtId="3" fontId="32" fillId="0" borderId="176" xfId="0" applyNumberFormat="1" applyFont="1" applyBorder="1" applyAlignment="1" applyProtection="1">
      <alignment horizontal="center" vertical="center" wrapText="1"/>
      <protection hidden="1"/>
    </xf>
    <xf numFmtId="3" fontId="32" fillId="0" borderId="172" xfId="0" applyNumberFormat="1" applyFont="1" applyBorder="1" applyAlignment="1" applyProtection="1">
      <alignment horizontal="center" vertical="center" wrapText="1"/>
      <protection hidden="1"/>
    </xf>
    <xf numFmtId="3" fontId="32" fillId="4" borderId="177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11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14" xfId="0" applyNumberFormat="1" applyFont="1" applyBorder="1" applyAlignment="1" applyProtection="1">
      <alignment horizontal="center" vertical="center" wrapText="1"/>
      <protection hidden="1"/>
    </xf>
    <xf numFmtId="3" fontId="32" fillId="0" borderId="89" xfId="0" applyNumberFormat="1" applyFont="1" applyBorder="1" applyAlignment="1" applyProtection="1">
      <alignment horizontal="center" vertical="center" wrapText="1"/>
      <protection hidden="1"/>
    </xf>
    <xf numFmtId="3" fontId="32" fillId="0" borderId="88" xfId="0" applyNumberFormat="1" applyFont="1" applyBorder="1" applyAlignment="1" applyProtection="1">
      <alignment horizontal="center" vertical="center" wrapText="1"/>
      <protection hidden="1"/>
    </xf>
    <xf numFmtId="0" fontId="35" fillId="0" borderId="158" xfId="0" applyFont="1" applyBorder="1" applyAlignment="1" applyProtection="1">
      <alignment horizontal="center" vertical="center" wrapText="1"/>
      <protection hidden="1"/>
    </xf>
    <xf numFmtId="0" fontId="35" fillId="0" borderId="191" xfId="0" applyFont="1" applyBorder="1" applyAlignment="1" applyProtection="1">
      <alignment horizontal="center" vertical="center" wrapText="1"/>
      <protection hidden="1"/>
    </xf>
    <xf numFmtId="0" fontId="35" fillId="0" borderId="193" xfId="0" applyFont="1" applyBorder="1" applyAlignment="1" applyProtection="1">
      <alignment horizontal="center" vertical="center" wrapText="1"/>
      <protection hidden="1"/>
    </xf>
    <xf numFmtId="3" fontId="32" fillId="0" borderId="175" xfId="0" applyNumberFormat="1" applyFont="1" applyBorder="1" applyAlignment="1" applyProtection="1">
      <alignment horizontal="center" vertical="center" wrapText="1"/>
      <protection hidden="1"/>
    </xf>
    <xf numFmtId="3" fontId="32" fillId="0" borderId="48" xfId="0" applyNumberFormat="1" applyFont="1" applyBorder="1" applyAlignment="1" applyProtection="1">
      <alignment horizontal="center" vertical="center" wrapText="1"/>
      <protection hidden="1"/>
    </xf>
    <xf numFmtId="3" fontId="32" fillId="0" borderId="81" xfId="0" applyNumberFormat="1" applyFont="1" applyBorder="1" applyAlignment="1" applyProtection="1">
      <alignment horizontal="center" vertical="center" wrapText="1"/>
      <protection hidden="1"/>
    </xf>
    <xf numFmtId="3" fontId="32" fillId="4" borderId="80" xfId="0" applyNumberFormat="1" applyFont="1" applyFill="1" applyBorder="1" applyAlignment="1" applyProtection="1">
      <alignment horizontal="center" vertical="center" wrapText="1"/>
      <protection locked="0"/>
    </xf>
    <xf numFmtId="3" fontId="32" fillId="0" borderId="69" xfId="0" applyNumberFormat="1" applyFont="1" applyBorder="1" applyAlignment="1" applyProtection="1">
      <alignment horizontal="center" vertical="center" wrapText="1"/>
      <protection hidden="1"/>
    </xf>
    <xf numFmtId="3" fontId="32" fillId="0" borderId="102" xfId="0" applyNumberFormat="1" applyFont="1" applyBorder="1" applyAlignment="1" applyProtection="1">
      <alignment horizontal="center" vertical="center" wrapText="1"/>
      <protection hidden="1"/>
    </xf>
    <xf numFmtId="3" fontId="32" fillId="4" borderId="101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67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07" xfId="0" applyNumberFormat="1" applyFont="1" applyFill="1" applyBorder="1" applyAlignment="1" applyProtection="1">
      <alignment horizontal="center" vertical="center" wrapText="1"/>
      <protection locked="0"/>
    </xf>
    <xf numFmtId="3" fontId="32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hidden="1"/>
    </xf>
    <xf numFmtId="0" fontId="37" fillId="0" borderId="205" xfId="0" applyFont="1" applyBorder="1" applyAlignment="1" applyProtection="1">
      <alignment horizontal="center" vertical="center" wrapText="1"/>
      <protection hidden="1"/>
    </xf>
    <xf numFmtId="0" fontId="37" fillId="0" borderId="201" xfId="0" applyFont="1" applyBorder="1" applyAlignment="1" applyProtection="1">
      <alignment horizontal="center" vertical="center" wrapText="1"/>
      <protection hidden="1"/>
    </xf>
    <xf numFmtId="0" fontId="35" fillId="0" borderId="6" xfId="0" applyFont="1" applyBorder="1" applyAlignment="1" applyProtection="1">
      <alignment horizontal="center" wrapText="1"/>
      <protection hidden="1"/>
    </xf>
    <xf numFmtId="0" fontId="35" fillId="0" borderId="7" xfId="0" applyFont="1" applyBorder="1" applyAlignment="1" applyProtection="1">
      <alignment horizontal="center" wrapText="1"/>
      <protection hidden="1"/>
    </xf>
    <xf numFmtId="0" fontId="35" fillId="0" borderId="200" xfId="0" applyFont="1" applyBorder="1" applyAlignment="1" applyProtection="1">
      <alignment horizontal="center" vertical="center" wrapText="1"/>
      <protection hidden="1"/>
    </xf>
    <xf numFmtId="0" fontId="35" fillId="0" borderId="201" xfId="0" applyFont="1" applyBorder="1" applyAlignment="1" applyProtection="1">
      <alignment horizontal="center" vertical="center" wrapText="1"/>
      <protection hidden="1"/>
    </xf>
    <xf numFmtId="0" fontId="35" fillId="0" borderId="202" xfId="0" applyFont="1" applyBorder="1" applyAlignment="1" applyProtection="1">
      <alignment horizontal="center" vertical="center" wrapText="1"/>
      <protection hidden="1"/>
    </xf>
    <xf numFmtId="0" fontId="35" fillId="0" borderId="203" xfId="0" applyFont="1" applyBorder="1" applyAlignment="1" applyProtection="1">
      <alignment horizontal="center" vertical="center" wrapText="1"/>
      <protection hidden="1"/>
    </xf>
    <xf numFmtId="0" fontId="35" fillId="0" borderId="204" xfId="0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69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Alignment="1">
      <alignment horizontal="center" vertical="top" wrapText="1"/>
    </xf>
    <xf numFmtId="0" fontId="30" fillId="0" borderId="0" xfId="0" applyFont="1" applyAlignment="1">
      <alignment horizontal="left" wrapText="1"/>
    </xf>
    <xf numFmtId="0" fontId="30" fillId="0" borderId="32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70" xfId="0" applyFont="1" applyBorder="1" applyAlignment="1">
      <alignment horizontal="center" vertical="center" wrapText="1"/>
    </xf>
    <xf numFmtId="0" fontId="33" fillId="0" borderId="171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left" vertical="center" wrapText="1"/>
    </xf>
    <xf numFmtId="0" fontId="30" fillId="0" borderId="67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/>
    </xf>
    <xf numFmtId="0" fontId="30" fillId="0" borderId="0" xfId="0" applyFont="1" applyAlignment="1" applyProtection="1">
      <alignment horizontal="left" wrapText="1" indent="1"/>
      <protection hidden="1"/>
    </xf>
    <xf numFmtId="0" fontId="33" fillId="0" borderId="19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 wrapText="1"/>
    </xf>
    <xf numFmtId="0" fontId="33" fillId="0" borderId="109" xfId="0" applyFont="1" applyBorder="1" applyAlignment="1">
      <alignment horizontal="center" vertical="center" wrapText="1"/>
    </xf>
    <xf numFmtId="0" fontId="33" fillId="0" borderId="72" xfId="0" applyFont="1" applyBorder="1" applyAlignment="1">
      <alignment horizontal="center" vertical="center" wrapText="1"/>
    </xf>
    <xf numFmtId="0" fontId="33" fillId="0" borderId="61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0</xdr:rowOff>
    </xdr:from>
    <xdr:to>
      <xdr:col>17</xdr:col>
      <xdr:colOff>38100</xdr:colOff>
      <xdr:row>13</xdr:row>
      <xdr:rowOff>0</xdr:rowOff>
    </xdr:to>
    <xdr:sp macro="" textlink="">
      <xdr:nvSpPr>
        <xdr:cNvPr id="2" name="Cerrar llave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924800" y="3867150"/>
          <a:ext cx="323850" cy="3390900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C000"/>
  </sheetPr>
  <dimension ref="A1:F492"/>
  <sheetViews>
    <sheetView workbookViewId="0">
      <pane ySplit="1" topLeftCell="A2" activePane="bottomLeft" state="frozen"/>
      <selection pane="bottomLeft" sqref="A1:F492"/>
    </sheetView>
  </sheetViews>
  <sheetFormatPr baseColWidth="10" defaultColWidth="11.44140625" defaultRowHeight="13.8" x14ac:dyDescent="0.25"/>
  <cols>
    <col min="1" max="1" width="7.77734375" style="311" customWidth="1"/>
    <col min="2" max="2" width="38.77734375" style="311" customWidth="1"/>
    <col min="3" max="3" width="7.5546875" style="311" customWidth="1"/>
    <col min="4" max="4" width="7.5546875" style="1" customWidth="1"/>
    <col min="5" max="5" width="50" style="311" bestFit="1" customWidth="1"/>
    <col min="6" max="6" width="11.44140625" style="311"/>
    <col min="7" max="16384" width="11.44140625" style="6"/>
  </cols>
  <sheetData>
    <row r="1" spans="1:6" ht="16.8" x14ac:dyDescent="0.4">
      <c r="A1" s="385" t="s">
        <v>66</v>
      </c>
      <c r="B1" s="386" t="s">
        <v>993</v>
      </c>
      <c r="C1" s="386"/>
      <c r="D1" s="387"/>
      <c r="E1" s="386" t="s">
        <v>993</v>
      </c>
      <c r="F1" s="385" t="s">
        <v>66</v>
      </c>
    </row>
    <row r="2" spans="1:6" ht="15" x14ac:dyDescent="0.35">
      <c r="A2" s="388" t="s">
        <v>67</v>
      </c>
      <c r="B2" s="388" t="s">
        <v>994</v>
      </c>
      <c r="C2" s="388"/>
      <c r="D2" s="389"/>
      <c r="E2" s="388" t="s">
        <v>994</v>
      </c>
      <c r="F2" s="388" t="s">
        <v>67</v>
      </c>
    </row>
    <row r="3" spans="1:6" ht="15" x14ac:dyDescent="0.35">
      <c r="A3" s="388" t="s">
        <v>188</v>
      </c>
      <c r="B3" s="388" t="s">
        <v>727</v>
      </c>
      <c r="C3" s="388"/>
      <c r="D3" s="389"/>
      <c r="E3" s="388" t="s">
        <v>995</v>
      </c>
      <c r="F3" s="388" t="s">
        <v>68</v>
      </c>
    </row>
    <row r="4" spans="1:6" ht="15" x14ac:dyDescent="0.35">
      <c r="A4" s="388" t="s">
        <v>300</v>
      </c>
      <c r="B4" s="388" t="s">
        <v>728</v>
      </c>
      <c r="C4" s="388"/>
      <c r="D4" s="389"/>
      <c r="E4" s="388" t="s">
        <v>996</v>
      </c>
      <c r="F4" s="388" t="s">
        <v>69</v>
      </c>
    </row>
    <row r="5" spans="1:6" ht="15" x14ac:dyDescent="0.35">
      <c r="A5" s="388" t="s">
        <v>351</v>
      </c>
      <c r="B5" s="388" t="s">
        <v>729</v>
      </c>
      <c r="C5" s="388"/>
      <c r="D5" s="389"/>
      <c r="E5" s="388" t="s">
        <v>997</v>
      </c>
      <c r="F5" s="388" t="s">
        <v>70</v>
      </c>
    </row>
    <row r="6" spans="1:6" ht="15" x14ac:dyDescent="0.35">
      <c r="A6" s="388" t="s">
        <v>398</v>
      </c>
      <c r="B6" s="388" t="s">
        <v>730</v>
      </c>
      <c r="C6" s="388"/>
      <c r="D6" s="389"/>
      <c r="E6" s="388" t="s">
        <v>998</v>
      </c>
      <c r="F6" s="388" t="s">
        <v>71</v>
      </c>
    </row>
    <row r="7" spans="1:6" ht="15" x14ac:dyDescent="0.35">
      <c r="A7" s="388" t="s">
        <v>457</v>
      </c>
      <c r="B7" s="388" t="s">
        <v>731</v>
      </c>
      <c r="C7" s="388"/>
      <c r="D7" s="389"/>
      <c r="E7" s="388" t="s">
        <v>999</v>
      </c>
      <c r="F7" s="388" t="s">
        <v>72</v>
      </c>
    </row>
    <row r="8" spans="1:6" ht="15" x14ac:dyDescent="0.35">
      <c r="A8" s="388" t="s">
        <v>512</v>
      </c>
      <c r="B8" s="388" t="s">
        <v>1000</v>
      </c>
      <c r="C8" s="388"/>
      <c r="D8" s="389"/>
      <c r="E8" s="388" t="s">
        <v>1001</v>
      </c>
      <c r="F8" s="388" t="s">
        <v>73</v>
      </c>
    </row>
    <row r="9" spans="1:6" ht="15" x14ac:dyDescent="0.35">
      <c r="A9" s="388" t="s">
        <v>78</v>
      </c>
      <c r="B9" s="388" t="s">
        <v>1002</v>
      </c>
      <c r="C9" s="388"/>
      <c r="D9" s="389"/>
      <c r="E9" s="388" t="s">
        <v>1003</v>
      </c>
      <c r="F9" s="388" t="s">
        <v>74</v>
      </c>
    </row>
    <row r="10" spans="1:6" ht="15" x14ac:dyDescent="0.35">
      <c r="A10" s="388" t="s">
        <v>202</v>
      </c>
      <c r="B10" s="388" t="s">
        <v>1004</v>
      </c>
      <c r="C10" s="388"/>
      <c r="D10" s="389"/>
      <c r="E10" s="388" t="s">
        <v>1005</v>
      </c>
      <c r="F10" s="388" t="s">
        <v>75</v>
      </c>
    </row>
    <row r="11" spans="1:6" ht="15" x14ac:dyDescent="0.35">
      <c r="A11" s="388" t="s">
        <v>311</v>
      </c>
      <c r="B11" s="388" t="s">
        <v>1006</v>
      </c>
      <c r="C11" s="388"/>
      <c r="D11" s="389"/>
      <c r="E11" s="388" t="s">
        <v>1007</v>
      </c>
      <c r="F11" s="388" t="s">
        <v>76</v>
      </c>
    </row>
    <row r="12" spans="1:6" ht="15" x14ac:dyDescent="0.35">
      <c r="A12" s="388" t="s">
        <v>356</v>
      </c>
      <c r="B12" s="388" t="s">
        <v>732</v>
      </c>
      <c r="C12" s="388"/>
      <c r="D12" s="389"/>
      <c r="E12" s="388" t="s">
        <v>1008</v>
      </c>
      <c r="F12" s="388" t="s">
        <v>77</v>
      </c>
    </row>
    <row r="13" spans="1:6" ht="15" x14ac:dyDescent="0.35">
      <c r="A13" s="388" t="s">
        <v>403</v>
      </c>
      <c r="B13" s="388" t="s">
        <v>733</v>
      </c>
      <c r="C13" s="388"/>
      <c r="D13" s="390"/>
      <c r="E13" s="388" t="s">
        <v>1002</v>
      </c>
      <c r="F13" s="388" t="s">
        <v>78</v>
      </c>
    </row>
    <row r="14" spans="1:6" ht="15" x14ac:dyDescent="0.35">
      <c r="A14" s="388" t="s">
        <v>471</v>
      </c>
      <c r="B14" s="388" t="s">
        <v>1009</v>
      </c>
      <c r="C14" s="388"/>
      <c r="D14" s="390"/>
      <c r="E14" s="388" t="s">
        <v>1010</v>
      </c>
      <c r="F14" s="388" t="s">
        <v>79</v>
      </c>
    </row>
    <row r="15" spans="1:6" ht="15" x14ac:dyDescent="0.35">
      <c r="A15" s="388" t="s">
        <v>516</v>
      </c>
      <c r="B15" s="388" t="s">
        <v>1011</v>
      </c>
      <c r="C15" s="388"/>
      <c r="D15" s="390"/>
      <c r="E15" s="388" t="s">
        <v>1012</v>
      </c>
      <c r="F15" s="388" t="s">
        <v>80</v>
      </c>
    </row>
    <row r="16" spans="1:6" ht="15" x14ac:dyDescent="0.35">
      <c r="A16" s="388" t="s">
        <v>81</v>
      </c>
      <c r="B16" s="388" t="s">
        <v>1013</v>
      </c>
      <c r="C16" s="388"/>
      <c r="D16" s="390"/>
      <c r="E16" s="388" t="s">
        <v>1013</v>
      </c>
      <c r="F16" s="388" t="s">
        <v>81</v>
      </c>
    </row>
    <row r="17" spans="1:6" ht="15" x14ac:dyDescent="0.35">
      <c r="A17" s="388" t="s">
        <v>215</v>
      </c>
      <c r="B17" s="388" t="s">
        <v>734</v>
      </c>
      <c r="C17" s="388"/>
      <c r="D17" s="390"/>
      <c r="E17" s="388" t="s">
        <v>1014</v>
      </c>
      <c r="F17" s="388" t="s">
        <v>82</v>
      </c>
    </row>
    <row r="18" spans="1:6" ht="15" x14ac:dyDescent="0.35">
      <c r="A18" s="388" t="s">
        <v>316</v>
      </c>
      <c r="B18" s="388" t="s">
        <v>1015</v>
      </c>
      <c r="C18" s="388"/>
      <c r="D18" s="390"/>
      <c r="E18" s="388" t="s">
        <v>1016</v>
      </c>
      <c r="F18" s="388" t="s">
        <v>83</v>
      </c>
    </row>
    <row r="19" spans="1:6" ht="15" x14ac:dyDescent="0.35">
      <c r="A19" s="388" t="s">
        <v>362</v>
      </c>
      <c r="B19" s="388" t="s">
        <v>735</v>
      </c>
      <c r="C19" s="388"/>
      <c r="D19" s="390"/>
      <c r="E19" s="388" t="s">
        <v>1017</v>
      </c>
      <c r="F19" s="388" t="s">
        <v>84</v>
      </c>
    </row>
    <row r="20" spans="1:6" ht="15" x14ac:dyDescent="0.35">
      <c r="A20" s="388" t="s">
        <v>410</v>
      </c>
      <c r="B20" s="388" t="s">
        <v>736</v>
      </c>
      <c r="C20" s="388"/>
      <c r="D20" s="390"/>
      <c r="E20" s="388" t="s">
        <v>1018</v>
      </c>
      <c r="F20" s="388" t="s">
        <v>85</v>
      </c>
    </row>
    <row r="21" spans="1:6" ht="15" x14ac:dyDescent="0.35">
      <c r="A21" s="388" t="s">
        <v>476</v>
      </c>
      <c r="B21" s="388" t="s">
        <v>737</v>
      </c>
      <c r="C21" s="388"/>
      <c r="D21" s="390"/>
      <c r="E21" s="388" t="s">
        <v>1019</v>
      </c>
      <c r="F21" s="388" t="s">
        <v>86</v>
      </c>
    </row>
    <row r="22" spans="1:6" ht="15" x14ac:dyDescent="0.35">
      <c r="A22" s="388" t="s">
        <v>523</v>
      </c>
      <c r="B22" s="388" t="s">
        <v>738</v>
      </c>
      <c r="C22" s="388"/>
      <c r="D22" s="390"/>
      <c r="E22" s="388" t="s">
        <v>1020</v>
      </c>
      <c r="F22" s="388" t="s">
        <v>87</v>
      </c>
    </row>
    <row r="23" spans="1:6" ht="15" x14ac:dyDescent="0.35">
      <c r="A23" s="388" t="s">
        <v>94</v>
      </c>
      <c r="B23" s="388" t="s">
        <v>1021</v>
      </c>
      <c r="C23" s="388"/>
      <c r="D23" s="389"/>
      <c r="E23" s="388" t="s">
        <v>1022</v>
      </c>
      <c r="F23" s="388" t="s">
        <v>88</v>
      </c>
    </row>
    <row r="24" spans="1:6" ht="15" x14ac:dyDescent="0.35">
      <c r="A24" s="388" t="s">
        <v>222</v>
      </c>
      <c r="B24" s="388" t="s">
        <v>739</v>
      </c>
      <c r="C24" s="388"/>
      <c r="D24" s="389"/>
      <c r="E24" s="388" t="s">
        <v>1023</v>
      </c>
      <c r="F24" s="388" t="s">
        <v>89</v>
      </c>
    </row>
    <row r="25" spans="1:6" ht="15" x14ac:dyDescent="0.35">
      <c r="A25" s="388" t="s">
        <v>324</v>
      </c>
      <c r="B25" s="388" t="s">
        <v>1024</v>
      </c>
      <c r="C25" s="388"/>
      <c r="D25" s="389"/>
      <c r="E25" s="388" t="s">
        <v>1025</v>
      </c>
      <c r="F25" s="388" t="s">
        <v>90</v>
      </c>
    </row>
    <row r="26" spans="1:6" ht="15" x14ac:dyDescent="0.35">
      <c r="A26" s="388" t="s">
        <v>370</v>
      </c>
      <c r="B26" s="388" t="s">
        <v>1026</v>
      </c>
      <c r="C26" s="388"/>
      <c r="D26" s="389"/>
      <c r="E26" s="388" t="s">
        <v>1027</v>
      </c>
      <c r="F26" s="388" t="s">
        <v>91</v>
      </c>
    </row>
    <row r="27" spans="1:6" ht="15" x14ac:dyDescent="0.35">
      <c r="A27" s="388" t="s">
        <v>419</v>
      </c>
      <c r="B27" s="388" t="s">
        <v>740</v>
      </c>
      <c r="C27" s="388"/>
      <c r="D27" s="389"/>
      <c r="E27" s="388" t="s">
        <v>1028</v>
      </c>
      <c r="F27" s="388" t="s">
        <v>92</v>
      </c>
    </row>
    <row r="28" spans="1:6" ht="15" x14ac:dyDescent="0.35">
      <c r="A28" s="388" t="s">
        <v>485</v>
      </c>
      <c r="B28" s="388" t="s">
        <v>741</v>
      </c>
      <c r="C28" s="388"/>
      <c r="D28" s="389"/>
      <c r="E28" s="388" t="s">
        <v>1029</v>
      </c>
      <c r="F28" s="388" t="s">
        <v>93</v>
      </c>
    </row>
    <row r="29" spans="1:6" ht="15" x14ac:dyDescent="0.35">
      <c r="A29" s="388" t="s">
        <v>529</v>
      </c>
      <c r="B29" s="388" t="s">
        <v>742</v>
      </c>
      <c r="C29" s="388"/>
      <c r="D29" s="389"/>
      <c r="E29" s="388" t="s">
        <v>1021</v>
      </c>
      <c r="F29" s="388" t="s">
        <v>94</v>
      </c>
    </row>
    <row r="30" spans="1:6" ht="15" x14ac:dyDescent="0.35">
      <c r="A30" s="388" t="s">
        <v>103</v>
      </c>
      <c r="B30" s="388" t="s">
        <v>1030</v>
      </c>
      <c r="C30" s="388"/>
      <c r="D30" s="389"/>
      <c r="E30" s="388" t="s">
        <v>1031</v>
      </c>
      <c r="F30" s="388" t="s">
        <v>95</v>
      </c>
    </row>
    <row r="31" spans="1:6" ht="15" x14ac:dyDescent="0.35">
      <c r="A31" s="388" t="s">
        <v>226</v>
      </c>
      <c r="B31" s="388" t="s">
        <v>743</v>
      </c>
      <c r="C31" s="388"/>
      <c r="D31" s="389"/>
      <c r="E31" s="388" t="s">
        <v>1032</v>
      </c>
      <c r="F31" s="388" t="s">
        <v>96</v>
      </c>
    </row>
    <row r="32" spans="1:6" ht="15" x14ac:dyDescent="0.35">
      <c r="A32" s="388" t="s">
        <v>327</v>
      </c>
      <c r="B32" s="388" t="s">
        <v>744</v>
      </c>
      <c r="C32" s="388"/>
      <c r="D32" s="389"/>
      <c r="E32" s="388" t="s">
        <v>1033</v>
      </c>
      <c r="F32" s="388" t="s">
        <v>97</v>
      </c>
    </row>
    <row r="33" spans="1:6" ht="15" x14ac:dyDescent="0.35">
      <c r="A33" s="388" t="s">
        <v>376</v>
      </c>
      <c r="B33" s="388" t="s">
        <v>745</v>
      </c>
      <c r="C33" s="388"/>
      <c r="D33" s="389"/>
      <c r="E33" s="388" t="s">
        <v>1034</v>
      </c>
      <c r="F33" s="388" t="s">
        <v>98</v>
      </c>
    </row>
    <row r="34" spans="1:6" ht="15" x14ac:dyDescent="0.35">
      <c r="A34" s="388" t="s">
        <v>423</v>
      </c>
      <c r="B34" s="388" t="s">
        <v>746</v>
      </c>
      <c r="C34" s="388"/>
      <c r="D34" s="389"/>
      <c r="E34" s="388" t="s">
        <v>1035</v>
      </c>
      <c r="F34" s="388" t="s">
        <v>99</v>
      </c>
    </row>
    <row r="35" spans="1:6" ht="15" x14ac:dyDescent="0.35">
      <c r="A35" s="388" t="s">
        <v>488</v>
      </c>
      <c r="B35" s="388" t="s">
        <v>1036</v>
      </c>
      <c r="C35" s="388"/>
      <c r="D35" s="389"/>
      <c r="E35" s="388" t="s">
        <v>1037</v>
      </c>
      <c r="F35" s="388" t="s">
        <v>100</v>
      </c>
    </row>
    <row r="36" spans="1:6" ht="15" x14ac:dyDescent="0.35">
      <c r="A36" s="388" t="s">
        <v>533</v>
      </c>
      <c r="B36" s="388" t="s">
        <v>747</v>
      </c>
      <c r="C36" s="388"/>
      <c r="D36" s="390"/>
      <c r="E36" s="388" t="s">
        <v>1038</v>
      </c>
      <c r="F36" s="388" t="s">
        <v>101</v>
      </c>
    </row>
    <row r="37" spans="1:6" ht="15" x14ac:dyDescent="0.35">
      <c r="A37" s="388" t="s">
        <v>106</v>
      </c>
      <c r="B37" s="388" t="s">
        <v>1039</v>
      </c>
      <c r="C37" s="388"/>
      <c r="D37" s="390"/>
      <c r="E37" s="388" t="s">
        <v>1040</v>
      </c>
      <c r="F37" s="388" t="s">
        <v>102</v>
      </c>
    </row>
    <row r="38" spans="1:6" ht="15" x14ac:dyDescent="0.35">
      <c r="A38" s="388" t="s">
        <v>234</v>
      </c>
      <c r="B38" s="388" t="s">
        <v>748</v>
      </c>
      <c r="C38" s="388"/>
      <c r="D38" s="390"/>
      <c r="E38" s="388" t="s">
        <v>1030</v>
      </c>
      <c r="F38" s="388" t="s">
        <v>103</v>
      </c>
    </row>
    <row r="39" spans="1:6" ht="15" x14ac:dyDescent="0.35">
      <c r="A39" s="388" t="s">
        <v>339</v>
      </c>
      <c r="B39" s="388" t="s">
        <v>749</v>
      </c>
      <c r="C39" s="388"/>
      <c r="D39" s="390"/>
      <c r="E39" s="388" t="s">
        <v>1041</v>
      </c>
      <c r="F39" s="388" t="s">
        <v>104</v>
      </c>
    </row>
    <row r="40" spans="1:6" ht="15" x14ac:dyDescent="0.35">
      <c r="A40" s="388" t="s">
        <v>381</v>
      </c>
      <c r="B40" s="388" t="s">
        <v>750</v>
      </c>
      <c r="C40" s="388"/>
      <c r="D40" s="390"/>
      <c r="E40" s="388" t="s">
        <v>1042</v>
      </c>
      <c r="F40" s="388" t="s">
        <v>105</v>
      </c>
    </row>
    <row r="41" spans="1:6" ht="15" x14ac:dyDescent="0.35">
      <c r="A41" s="388" t="s">
        <v>427</v>
      </c>
      <c r="B41" s="388" t="s">
        <v>751</v>
      </c>
      <c r="C41" s="388"/>
      <c r="D41" s="390"/>
      <c r="E41" s="388" t="s">
        <v>1039</v>
      </c>
      <c r="F41" s="388" t="s">
        <v>106</v>
      </c>
    </row>
    <row r="42" spans="1:6" ht="15" x14ac:dyDescent="0.35">
      <c r="A42" s="388" t="s">
        <v>494</v>
      </c>
      <c r="B42" s="388" t="s">
        <v>752</v>
      </c>
      <c r="C42" s="388"/>
      <c r="D42" s="390"/>
      <c r="E42" s="388" t="s">
        <v>1043</v>
      </c>
      <c r="F42" s="388" t="s">
        <v>107</v>
      </c>
    </row>
    <row r="43" spans="1:6" ht="15" x14ac:dyDescent="0.35">
      <c r="A43" s="388" t="s">
        <v>536</v>
      </c>
      <c r="B43" s="388" t="s">
        <v>1044</v>
      </c>
      <c r="C43" s="388"/>
      <c r="D43" s="390"/>
      <c r="E43" s="388" t="s">
        <v>1045</v>
      </c>
      <c r="F43" s="388" t="s">
        <v>108</v>
      </c>
    </row>
    <row r="44" spans="1:6" ht="15" x14ac:dyDescent="0.35">
      <c r="A44" s="388" t="s">
        <v>113</v>
      </c>
      <c r="B44" s="388" t="s">
        <v>1046</v>
      </c>
      <c r="C44" s="388"/>
      <c r="D44" s="390"/>
      <c r="E44" s="388" t="s">
        <v>1047</v>
      </c>
      <c r="F44" s="388" t="s">
        <v>109</v>
      </c>
    </row>
    <row r="45" spans="1:6" ht="15" x14ac:dyDescent="0.35">
      <c r="A45" s="388" t="s">
        <v>242</v>
      </c>
      <c r="B45" s="388" t="s">
        <v>753</v>
      </c>
      <c r="C45" s="388"/>
      <c r="D45" s="390"/>
      <c r="E45" s="388" t="s">
        <v>1048</v>
      </c>
      <c r="F45" s="388" t="s">
        <v>110</v>
      </c>
    </row>
    <row r="46" spans="1:6" ht="15" x14ac:dyDescent="0.35">
      <c r="A46" s="388" t="s">
        <v>342</v>
      </c>
      <c r="B46" s="388" t="s">
        <v>754</v>
      </c>
      <c r="C46" s="388"/>
      <c r="D46" s="390"/>
      <c r="E46" s="388" t="s">
        <v>1049</v>
      </c>
      <c r="F46" s="388" t="s">
        <v>111</v>
      </c>
    </row>
    <row r="47" spans="1:6" ht="15" x14ac:dyDescent="0.35">
      <c r="A47" s="388" t="s">
        <v>385</v>
      </c>
      <c r="B47" s="388" t="s">
        <v>1050</v>
      </c>
      <c r="C47" s="388"/>
      <c r="D47" s="390"/>
      <c r="E47" s="388" t="s">
        <v>1051</v>
      </c>
      <c r="F47" s="388" t="s">
        <v>112</v>
      </c>
    </row>
    <row r="48" spans="1:6" ht="15" x14ac:dyDescent="0.35">
      <c r="A48" s="388" t="s">
        <v>432</v>
      </c>
      <c r="B48" s="388" t="s">
        <v>755</v>
      </c>
      <c r="C48" s="388"/>
      <c r="D48" s="389"/>
      <c r="E48" s="388" t="s">
        <v>1046</v>
      </c>
      <c r="F48" s="388" t="s">
        <v>113</v>
      </c>
    </row>
    <row r="49" spans="1:6" ht="15" x14ac:dyDescent="0.35">
      <c r="A49" s="388" t="s">
        <v>497</v>
      </c>
      <c r="B49" s="388" t="s">
        <v>756</v>
      </c>
      <c r="C49" s="388"/>
      <c r="D49" s="389"/>
      <c r="E49" s="388" t="s">
        <v>1052</v>
      </c>
      <c r="F49" s="388" t="s">
        <v>114</v>
      </c>
    </row>
    <row r="50" spans="1:6" ht="15" x14ac:dyDescent="0.35">
      <c r="A50" s="388" t="s">
        <v>119</v>
      </c>
      <c r="B50" s="388" t="s">
        <v>1053</v>
      </c>
      <c r="C50" s="388"/>
      <c r="D50" s="389"/>
      <c r="E50" s="388" t="s">
        <v>1054</v>
      </c>
      <c r="F50" s="388" t="s">
        <v>115</v>
      </c>
    </row>
    <row r="51" spans="1:6" ht="15" x14ac:dyDescent="0.35">
      <c r="A51" s="388" t="s">
        <v>249</v>
      </c>
      <c r="B51" s="388" t="s">
        <v>1055</v>
      </c>
      <c r="C51" s="388"/>
      <c r="D51" s="389"/>
      <c r="E51" s="388" t="s">
        <v>1056</v>
      </c>
      <c r="F51" s="388" t="s">
        <v>116</v>
      </c>
    </row>
    <row r="52" spans="1:6" ht="15" x14ac:dyDescent="0.35">
      <c r="A52" s="388" t="s">
        <v>347</v>
      </c>
      <c r="B52" s="388" t="s">
        <v>757</v>
      </c>
      <c r="C52" s="388"/>
      <c r="D52" s="389"/>
      <c r="E52" s="388" t="s">
        <v>1057</v>
      </c>
      <c r="F52" s="388" t="s">
        <v>117</v>
      </c>
    </row>
    <row r="53" spans="1:6" ht="15" x14ac:dyDescent="0.35">
      <c r="A53" s="388" t="s">
        <v>388</v>
      </c>
      <c r="B53" s="388" t="s">
        <v>1058</v>
      </c>
      <c r="C53" s="388"/>
      <c r="D53" s="389"/>
      <c r="E53" s="388" t="s">
        <v>1059</v>
      </c>
      <c r="F53" s="388" t="s">
        <v>118</v>
      </c>
    </row>
    <row r="54" spans="1:6" ht="15" x14ac:dyDescent="0.35">
      <c r="A54" s="388" t="s">
        <v>436</v>
      </c>
      <c r="B54" s="388" t="s">
        <v>1060</v>
      </c>
      <c r="C54" s="388"/>
      <c r="D54" s="389"/>
      <c r="E54" s="388" t="s">
        <v>1061</v>
      </c>
      <c r="F54" s="388" t="s">
        <v>554</v>
      </c>
    </row>
    <row r="55" spans="1:6" ht="15" x14ac:dyDescent="0.35">
      <c r="A55" s="388" t="s">
        <v>500</v>
      </c>
      <c r="B55" s="388" t="s">
        <v>758</v>
      </c>
      <c r="C55" s="388"/>
      <c r="D55" s="389"/>
      <c r="E55" s="388" t="s">
        <v>1053</v>
      </c>
      <c r="F55" s="388" t="s">
        <v>119</v>
      </c>
    </row>
    <row r="56" spans="1:6" ht="15" x14ac:dyDescent="0.35">
      <c r="A56" s="388" t="s">
        <v>126</v>
      </c>
      <c r="B56" s="388" t="s">
        <v>1062</v>
      </c>
      <c r="C56" s="388"/>
      <c r="D56" s="389"/>
      <c r="E56" s="388" t="s">
        <v>1063</v>
      </c>
      <c r="F56" s="388" t="s">
        <v>120</v>
      </c>
    </row>
    <row r="57" spans="1:6" ht="15" x14ac:dyDescent="0.35">
      <c r="A57" s="388" t="s">
        <v>254</v>
      </c>
      <c r="B57" s="388" t="s">
        <v>759</v>
      </c>
      <c r="C57" s="388"/>
      <c r="D57" s="389"/>
      <c r="E57" s="388" t="s">
        <v>1064</v>
      </c>
      <c r="F57" s="388" t="s">
        <v>121</v>
      </c>
    </row>
    <row r="58" spans="1:6" ht="15" x14ac:dyDescent="0.35">
      <c r="A58" s="388" t="s">
        <v>391</v>
      </c>
      <c r="B58" s="388" t="s">
        <v>760</v>
      </c>
      <c r="C58" s="388"/>
      <c r="D58" s="389"/>
      <c r="E58" s="388" t="s">
        <v>1065</v>
      </c>
      <c r="F58" s="388" t="s">
        <v>122</v>
      </c>
    </row>
    <row r="59" spans="1:6" ht="15" x14ac:dyDescent="0.35">
      <c r="A59" s="388" t="s">
        <v>443</v>
      </c>
      <c r="B59" s="388" t="s">
        <v>761</v>
      </c>
      <c r="C59" s="388"/>
      <c r="D59" s="389"/>
      <c r="E59" s="388" t="s">
        <v>1066</v>
      </c>
      <c r="F59" s="388" t="s">
        <v>123</v>
      </c>
    </row>
    <row r="60" spans="1:6" ht="15" x14ac:dyDescent="0.35">
      <c r="A60" s="388" t="s">
        <v>505</v>
      </c>
      <c r="B60" s="388" t="s">
        <v>762</v>
      </c>
      <c r="C60" s="388"/>
      <c r="D60" s="389"/>
      <c r="E60" s="388" t="s">
        <v>1067</v>
      </c>
      <c r="F60" s="388" t="s">
        <v>124</v>
      </c>
    </row>
    <row r="61" spans="1:6" ht="15" x14ac:dyDescent="0.35">
      <c r="A61" s="388" t="s">
        <v>132</v>
      </c>
      <c r="B61" s="388" t="s">
        <v>1068</v>
      </c>
      <c r="C61" s="388"/>
      <c r="D61" s="389"/>
      <c r="E61" s="388" t="s">
        <v>1069</v>
      </c>
      <c r="F61" s="388" t="s">
        <v>125</v>
      </c>
    </row>
    <row r="62" spans="1:6" ht="15" x14ac:dyDescent="0.35">
      <c r="A62" s="388" t="s">
        <v>259</v>
      </c>
      <c r="B62" s="388" t="s">
        <v>763</v>
      </c>
      <c r="C62" s="388"/>
      <c r="D62" s="390"/>
      <c r="E62" s="388" t="s">
        <v>1062</v>
      </c>
      <c r="F62" s="388" t="s">
        <v>126</v>
      </c>
    </row>
    <row r="63" spans="1:6" ht="15" x14ac:dyDescent="0.35">
      <c r="A63" s="388" t="s">
        <v>393</v>
      </c>
      <c r="B63" s="388" t="s">
        <v>1070</v>
      </c>
      <c r="C63" s="388"/>
      <c r="D63" s="390"/>
      <c r="E63" s="388" t="s">
        <v>1071</v>
      </c>
      <c r="F63" s="388" t="s">
        <v>127</v>
      </c>
    </row>
    <row r="64" spans="1:6" ht="15" x14ac:dyDescent="0.35">
      <c r="A64" s="388" t="s">
        <v>449</v>
      </c>
      <c r="B64" s="388" t="s">
        <v>764</v>
      </c>
      <c r="C64" s="388"/>
      <c r="D64" s="390"/>
      <c r="E64" s="388" t="s">
        <v>1072</v>
      </c>
      <c r="F64" s="388" t="s">
        <v>128</v>
      </c>
    </row>
    <row r="65" spans="1:6" ht="15" x14ac:dyDescent="0.35">
      <c r="A65" s="388" t="s">
        <v>506</v>
      </c>
      <c r="B65" s="388" t="s">
        <v>765</v>
      </c>
      <c r="C65" s="388"/>
      <c r="D65" s="390"/>
      <c r="E65" s="388" t="s">
        <v>1073</v>
      </c>
      <c r="F65" s="388" t="s">
        <v>129</v>
      </c>
    </row>
    <row r="66" spans="1:6" ht="15" x14ac:dyDescent="0.35">
      <c r="A66" s="388" t="s">
        <v>137</v>
      </c>
      <c r="B66" s="388" t="s">
        <v>1074</v>
      </c>
      <c r="C66" s="388"/>
      <c r="D66" s="390"/>
      <c r="E66" s="388" t="s">
        <v>1075</v>
      </c>
      <c r="F66" s="388" t="s">
        <v>130</v>
      </c>
    </row>
    <row r="67" spans="1:6" ht="15" x14ac:dyDescent="0.35">
      <c r="A67" s="388" t="s">
        <v>272</v>
      </c>
      <c r="B67" s="388" t="s">
        <v>766</v>
      </c>
      <c r="C67" s="388"/>
      <c r="D67" s="389"/>
      <c r="E67" s="388" t="s">
        <v>1076</v>
      </c>
      <c r="F67" s="388" t="s">
        <v>131</v>
      </c>
    </row>
    <row r="68" spans="1:6" ht="15" x14ac:dyDescent="0.35">
      <c r="A68" s="388" t="s">
        <v>453</v>
      </c>
      <c r="B68" s="388" t="s">
        <v>767</v>
      </c>
      <c r="C68" s="388"/>
      <c r="D68" s="389"/>
      <c r="E68" s="388" t="s">
        <v>1068</v>
      </c>
      <c r="F68" s="388" t="s">
        <v>132</v>
      </c>
    </row>
    <row r="69" spans="1:6" ht="15" x14ac:dyDescent="0.35">
      <c r="A69" s="388" t="s">
        <v>510</v>
      </c>
      <c r="B69" s="388" t="s">
        <v>1077</v>
      </c>
      <c r="C69" s="388"/>
      <c r="D69" s="389"/>
      <c r="E69" s="388" t="s">
        <v>1078</v>
      </c>
      <c r="F69" s="388" t="s">
        <v>133</v>
      </c>
    </row>
    <row r="70" spans="1:6" ht="15" x14ac:dyDescent="0.35">
      <c r="A70" s="388" t="s">
        <v>142</v>
      </c>
      <c r="B70" s="388" t="s">
        <v>1079</v>
      </c>
      <c r="C70" s="388"/>
      <c r="D70" s="389"/>
      <c r="E70" s="388" t="s">
        <v>1080</v>
      </c>
      <c r="F70" s="388" t="s">
        <v>134</v>
      </c>
    </row>
    <row r="71" spans="1:6" ht="15" x14ac:dyDescent="0.35">
      <c r="A71" s="388" t="s">
        <v>279</v>
      </c>
      <c r="B71" s="388" t="s">
        <v>1081</v>
      </c>
      <c r="C71" s="388"/>
      <c r="D71" s="389"/>
      <c r="E71" s="388" t="s">
        <v>1082</v>
      </c>
      <c r="F71" s="388" t="s">
        <v>135</v>
      </c>
    </row>
    <row r="72" spans="1:6" ht="15" x14ac:dyDescent="0.35">
      <c r="A72" s="391" t="s">
        <v>1275</v>
      </c>
      <c r="B72" s="388" t="s">
        <v>1276</v>
      </c>
      <c r="C72" s="388"/>
      <c r="D72" s="389"/>
      <c r="E72" s="388" t="s">
        <v>1083</v>
      </c>
      <c r="F72" s="388" t="s">
        <v>136</v>
      </c>
    </row>
    <row r="73" spans="1:6" ht="15" x14ac:dyDescent="0.35">
      <c r="A73" s="388" t="s">
        <v>68</v>
      </c>
      <c r="B73" s="388" t="s">
        <v>995</v>
      </c>
      <c r="C73" s="388"/>
      <c r="D73" s="389"/>
      <c r="E73" s="388" t="s">
        <v>1074</v>
      </c>
      <c r="F73" s="388" t="s">
        <v>137</v>
      </c>
    </row>
    <row r="74" spans="1:6" ht="15" x14ac:dyDescent="0.35">
      <c r="A74" s="388" t="s">
        <v>189</v>
      </c>
      <c r="B74" s="388" t="s">
        <v>1084</v>
      </c>
      <c r="C74" s="388"/>
      <c r="D74" s="390"/>
      <c r="E74" s="388" t="s">
        <v>1085</v>
      </c>
      <c r="F74" s="388" t="s">
        <v>138</v>
      </c>
    </row>
    <row r="75" spans="1:6" ht="15" x14ac:dyDescent="0.35">
      <c r="A75" s="388" t="s">
        <v>301</v>
      </c>
      <c r="B75" s="388" t="s">
        <v>768</v>
      </c>
      <c r="C75" s="388"/>
      <c r="D75" s="390"/>
      <c r="E75" s="388" t="s">
        <v>1086</v>
      </c>
      <c r="F75" s="388" t="s">
        <v>139</v>
      </c>
    </row>
    <row r="76" spans="1:6" ht="15" x14ac:dyDescent="0.35">
      <c r="A76" s="388" t="s">
        <v>352</v>
      </c>
      <c r="B76" s="388" t="s">
        <v>769</v>
      </c>
      <c r="C76" s="388"/>
      <c r="D76" s="390"/>
      <c r="E76" s="388" t="s">
        <v>1087</v>
      </c>
      <c r="F76" s="388" t="s">
        <v>140</v>
      </c>
    </row>
    <row r="77" spans="1:6" ht="15" x14ac:dyDescent="0.35">
      <c r="A77" s="388" t="s">
        <v>399</v>
      </c>
      <c r="B77" s="388" t="s">
        <v>770</v>
      </c>
      <c r="C77" s="388"/>
      <c r="D77" s="390"/>
      <c r="E77" s="388" t="s">
        <v>1088</v>
      </c>
      <c r="F77" s="388" t="s">
        <v>141</v>
      </c>
    </row>
    <row r="78" spans="1:6" ht="15" x14ac:dyDescent="0.35">
      <c r="A78" s="388" t="s">
        <v>458</v>
      </c>
      <c r="B78" s="388" t="s">
        <v>771</v>
      </c>
      <c r="C78" s="388"/>
      <c r="D78" s="390"/>
      <c r="E78" s="388" t="s">
        <v>1079</v>
      </c>
      <c r="F78" s="388" t="s">
        <v>142</v>
      </c>
    </row>
    <row r="79" spans="1:6" ht="15" x14ac:dyDescent="0.35">
      <c r="A79" s="388" t="s">
        <v>513</v>
      </c>
      <c r="B79" s="388" t="s">
        <v>1089</v>
      </c>
      <c r="C79" s="388"/>
      <c r="D79" s="390"/>
      <c r="E79" s="388" t="s">
        <v>1090</v>
      </c>
      <c r="F79" s="388" t="s">
        <v>143</v>
      </c>
    </row>
    <row r="80" spans="1:6" ht="15" x14ac:dyDescent="0.35">
      <c r="A80" s="388" t="s">
        <v>79</v>
      </c>
      <c r="B80" s="388" t="s">
        <v>1010</v>
      </c>
      <c r="C80" s="388"/>
      <c r="D80" s="390"/>
      <c r="E80" s="388" t="s">
        <v>1092</v>
      </c>
      <c r="F80" s="388" t="s">
        <v>144</v>
      </c>
    </row>
    <row r="81" spans="1:6" ht="15" x14ac:dyDescent="0.35">
      <c r="A81" s="388" t="s">
        <v>203</v>
      </c>
      <c r="B81" s="388" t="s">
        <v>1091</v>
      </c>
      <c r="C81" s="388"/>
      <c r="D81" s="390"/>
      <c r="E81" s="388" t="s">
        <v>1094</v>
      </c>
      <c r="F81" s="388" t="s">
        <v>145</v>
      </c>
    </row>
    <row r="82" spans="1:6" ht="15" x14ac:dyDescent="0.35">
      <c r="A82" s="388" t="s">
        <v>312</v>
      </c>
      <c r="B82" s="388" t="s">
        <v>1093</v>
      </c>
      <c r="C82" s="388"/>
      <c r="D82" s="390"/>
      <c r="E82" s="388" t="s">
        <v>1095</v>
      </c>
      <c r="F82" s="388" t="s">
        <v>146</v>
      </c>
    </row>
    <row r="83" spans="1:6" ht="15" x14ac:dyDescent="0.35">
      <c r="A83" s="388" t="s">
        <v>357</v>
      </c>
      <c r="B83" s="388" t="s">
        <v>772</v>
      </c>
      <c r="C83" s="388"/>
      <c r="D83" s="389"/>
      <c r="E83" s="388" t="s">
        <v>1097</v>
      </c>
      <c r="F83" s="388" t="s">
        <v>147</v>
      </c>
    </row>
    <row r="84" spans="1:6" ht="15" x14ac:dyDescent="0.35">
      <c r="A84" s="388" t="s">
        <v>404</v>
      </c>
      <c r="B84" s="388" t="s">
        <v>1096</v>
      </c>
      <c r="C84" s="388"/>
      <c r="D84" s="389"/>
      <c r="E84" s="388" t="s">
        <v>1098</v>
      </c>
      <c r="F84" s="388" t="s">
        <v>148</v>
      </c>
    </row>
    <row r="85" spans="1:6" ht="15" x14ac:dyDescent="0.35">
      <c r="A85" s="388" t="s">
        <v>472</v>
      </c>
      <c r="B85" s="388" t="s">
        <v>773</v>
      </c>
      <c r="C85" s="388"/>
      <c r="D85" s="389"/>
      <c r="E85" s="388" t="s">
        <v>1100</v>
      </c>
      <c r="F85" s="388" t="s">
        <v>149</v>
      </c>
    </row>
    <row r="86" spans="1:6" ht="15" x14ac:dyDescent="0.35">
      <c r="A86" s="388" t="s">
        <v>517</v>
      </c>
      <c r="B86" s="388" t="s">
        <v>1099</v>
      </c>
      <c r="C86" s="388"/>
      <c r="D86" s="389"/>
      <c r="E86" s="388" t="s">
        <v>1101</v>
      </c>
      <c r="F86" s="388" t="s">
        <v>150</v>
      </c>
    </row>
    <row r="87" spans="1:6" ht="15" x14ac:dyDescent="0.35">
      <c r="A87" s="388" t="s">
        <v>82</v>
      </c>
      <c r="B87" s="388" t="s">
        <v>1014</v>
      </c>
      <c r="C87" s="388"/>
      <c r="D87" s="389"/>
      <c r="E87" s="388" t="s">
        <v>1102</v>
      </c>
      <c r="F87" s="388" t="s">
        <v>151</v>
      </c>
    </row>
    <row r="88" spans="1:6" ht="15" x14ac:dyDescent="0.35">
      <c r="A88" s="388" t="s">
        <v>216</v>
      </c>
      <c r="B88" s="388" t="s">
        <v>774</v>
      </c>
      <c r="C88" s="388"/>
      <c r="D88" s="389"/>
      <c r="E88" s="388" t="s">
        <v>1104</v>
      </c>
      <c r="F88" s="388" t="s">
        <v>152</v>
      </c>
    </row>
    <row r="89" spans="1:6" ht="15" x14ac:dyDescent="0.35">
      <c r="A89" s="388" t="s">
        <v>317</v>
      </c>
      <c r="B89" s="388" t="s">
        <v>1103</v>
      </c>
      <c r="C89" s="388"/>
      <c r="D89" s="389"/>
      <c r="E89" s="388" t="s">
        <v>1105</v>
      </c>
      <c r="F89" s="388" t="s">
        <v>153</v>
      </c>
    </row>
    <row r="90" spans="1:6" ht="15" x14ac:dyDescent="0.35">
      <c r="A90" s="388" t="s">
        <v>363</v>
      </c>
      <c r="B90" s="388" t="s">
        <v>775</v>
      </c>
      <c r="C90" s="388"/>
      <c r="D90" s="389"/>
      <c r="E90" s="388" t="s">
        <v>1107</v>
      </c>
      <c r="F90" s="388" t="s">
        <v>154</v>
      </c>
    </row>
    <row r="91" spans="1:6" ht="15" x14ac:dyDescent="0.35">
      <c r="A91" s="388" t="s">
        <v>411</v>
      </c>
      <c r="B91" s="388" t="s">
        <v>1106</v>
      </c>
      <c r="C91" s="388"/>
      <c r="D91" s="389"/>
      <c r="E91" s="388" t="s">
        <v>1109</v>
      </c>
      <c r="F91" s="388" t="s">
        <v>155</v>
      </c>
    </row>
    <row r="92" spans="1:6" ht="15" x14ac:dyDescent="0.35">
      <c r="A92" s="388" t="s">
        <v>477</v>
      </c>
      <c r="B92" s="388" t="s">
        <v>1108</v>
      </c>
      <c r="C92" s="388"/>
      <c r="D92" s="389"/>
      <c r="E92" s="388" t="s">
        <v>1110</v>
      </c>
      <c r="F92" s="388" t="s">
        <v>156</v>
      </c>
    </row>
    <row r="93" spans="1:6" ht="15" x14ac:dyDescent="0.35">
      <c r="A93" s="388" t="s">
        <v>524</v>
      </c>
      <c r="B93" s="388" t="s">
        <v>776</v>
      </c>
      <c r="C93" s="388"/>
      <c r="D93" s="389"/>
      <c r="E93" s="388" t="s">
        <v>1111</v>
      </c>
      <c r="F93" s="388" t="s">
        <v>157</v>
      </c>
    </row>
    <row r="94" spans="1:6" ht="15" x14ac:dyDescent="0.35">
      <c r="A94" s="388" t="s">
        <v>95</v>
      </c>
      <c r="B94" s="388" t="s">
        <v>1031</v>
      </c>
      <c r="C94" s="388"/>
      <c r="D94" s="389"/>
      <c r="E94" s="388" t="s">
        <v>1112</v>
      </c>
      <c r="F94" s="388" t="s">
        <v>158</v>
      </c>
    </row>
    <row r="95" spans="1:6" ht="15" x14ac:dyDescent="0.35">
      <c r="A95" s="388" t="s">
        <v>223</v>
      </c>
      <c r="B95" s="388" t="s">
        <v>777</v>
      </c>
      <c r="C95" s="388"/>
      <c r="D95" s="389"/>
      <c r="E95" s="388" t="s">
        <v>1114</v>
      </c>
      <c r="F95" s="388" t="s">
        <v>159</v>
      </c>
    </row>
    <row r="96" spans="1:6" ht="15" x14ac:dyDescent="0.35">
      <c r="A96" s="388" t="s">
        <v>325</v>
      </c>
      <c r="B96" s="388" t="s">
        <v>1113</v>
      </c>
      <c r="C96" s="388"/>
      <c r="D96" s="389"/>
      <c r="E96" s="388" t="s">
        <v>1116</v>
      </c>
      <c r="F96" s="388" t="s">
        <v>160</v>
      </c>
    </row>
    <row r="97" spans="1:6" ht="15" x14ac:dyDescent="0.35">
      <c r="A97" s="388" t="s">
        <v>371</v>
      </c>
      <c r="B97" s="388" t="s">
        <v>1115</v>
      </c>
      <c r="C97" s="388"/>
      <c r="D97" s="389"/>
      <c r="E97" s="388" t="s">
        <v>1117</v>
      </c>
      <c r="F97" s="388" t="s">
        <v>161</v>
      </c>
    </row>
    <row r="98" spans="1:6" ht="15" x14ac:dyDescent="0.35">
      <c r="A98" s="388" t="s">
        <v>420</v>
      </c>
      <c r="B98" s="388" t="s">
        <v>778</v>
      </c>
      <c r="C98" s="388"/>
      <c r="D98" s="389"/>
      <c r="E98" s="388" t="s">
        <v>1119</v>
      </c>
      <c r="F98" s="388" t="s">
        <v>162</v>
      </c>
    </row>
    <row r="99" spans="1:6" ht="15" x14ac:dyDescent="0.35">
      <c r="A99" s="388" t="s">
        <v>486</v>
      </c>
      <c r="B99" s="388" t="s">
        <v>1118</v>
      </c>
      <c r="C99" s="388"/>
      <c r="D99" s="389"/>
      <c r="E99" s="388" t="s">
        <v>1120</v>
      </c>
      <c r="F99" s="388" t="s">
        <v>163</v>
      </c>
    </row>
    <row r="100" spans="1:6" ht="15" x14ac:dyDescent="0.35">
      <c r="A100" s="388" t="s">
        <v>530</v>
      </c>
      <c r="B100" s="388" t="s">
        <v>779</v>
      </c>
      <c r="C100" s="388"/>
      <c r="D100" s="389"/>
      <c r="E100" s="388" t="s">
        <v>1121</v>
      </c>
      <c r="F100" s="388" t="s">
        <v>164</v>
      </c>
    </row>
    <row r="101" spans="1:6" ht="15" x14ac:dyDescent="0.35">
      <c r="A101" s="388" t="s">
        <v>104</v>
      </c>
      <c r="B101" s="388" t="s">
        <v>1041</v>
      </c>
      <c r="C101" s="388"/>
      <c r="D101" s="389"/>
      <c r="E101" s="388" t="s">
        <v>1123</v>
      </c>
      <c r="F101" s="388" t="s">
        <v>165</v>
      </c>
    </row>
    <row r="102" spans="1:6" ht="15" x14ac:dyDescent="0.35">
      <c r="A102" s="388" t="s">
        <v>227</v>
      </c>
      <c r="B102" s="388" t="s">
        <v>1122</v>
      </c>
      <c r="C102" s="388"/>
      <c r="D102" s="389"/>
      <c r="E102" s="388" t="s">
        <v>1124</v>
      </c>
      <c r="F102" s="388" t="s">
        <v>166</v>
      </c>
    </row>
    <row r="103" spans="1:6" ht="15" x14ac:dyDescent="0.35">
      <c r="A103" s="388" t="s">
        <v>328</v>
      </c>
      <c r="B103" s="388" t="s">
        <v>780</v>
      </c>
      <c r="C103" s="388"/>
      <c r="D103" s="389"/>
      <c r="E103" s="388" t="s">
        <v>1125</v>
      </c>
      <c r="F103" s="388" t="s">
        <v>167</v>
      </c>
    </row>
    <row r="104" spans="1:6" ht="15" x14ac:dyDescent="0.35">
      <c r="A104" s="388" t="s">
        <v>377</v>
      </c>
      <c r="B104" s="388" t="s">
        <v>781</v>
      </c>
      <c r="C104" s="388"/>
      <c r="D104" s="389"/>
      <c r="E104" s="388" t="s">
        <v>1126</v>
      </c>
      <c r="F104" s="388" t="s">
        <v>168</v>
      </c>
    </row>
    <row r="105" spans="1:6" ht="15" x14ac:dyDescent="0.35">
      <c r="A105" s="388" t="s">
        <v>424</v>
      </c>
      <c r="B105" s="388" t="s">
        <v>782</v>
      </c>
      <c r="C105" s="388"/>
      <c r="D105" s="389"/>
      <c r="E105" s="388" t="s">
        <v>1127</v>
      </c>
      <c r="F105" s="388" t="s">
        <v>169</v>
      </c>
    </row>
    <row r="106" spans="1:6" ht="15" x14ac:dyDescent="0.35">
      <c r="A106" s="388" t="s">
        <v>489</v>
      </c>
      <c r="B106" s="388" t="s">
        <v>783</v>
      </c>
      <c r="C106" s="388"/>
      <c r="D106" s="389"/>
      <c r="E106" s="388" t="s">
        <v>1129</v>
      </c>
      <c r="F106" s="388" t="s">
        <v>170</v>
      </c>
    </row>
    <row r="107" spans="1:6" ht="15" x14ac:dyDescent="0.35">
      <c r="A107" s="388" t="s">
        <v>534</v>
      </c>
      <c r="B107" s="388" t="s">
        <v>1128</v>
      </c>
      <c r="C107" s="388"/>
      <c r="D107" s="389"/>
      <c r="E107" s="388" t="s">
        <v>1130</v>
      </c>
      <c r="F107" s="388" t="s">
        <v>171</v>
      </c>
    </row>
    <row r="108" spans="1:6" ht="15" x14ac:dyDescent="0.35">
      <c r="A108" s="388" t="s">
        <v>107</v>
      </c>
      <c r="B108" s="388" t="s">
        <v>1043</v>
      </c>
      <c r="C108" s="388"/>
      <c r="D108" s="389"/>
      <c r="E108" s="388" t="s">
        <v>1131</v>
      </c>
      <c r="F108" s="388" t="s">
        <v>172</v>
      </c>
    </row>
    <row r="109" spans="1:6" ht="15" x14ac:dyDescent="0.35">
      <c r="A109" s="388" t="s">
        <v>235</v>
      </c>
      <c r="B109" s="388" t="s">
        <v>784</v>
      </c>
      <c r="C109" s="388"/>
      <c r="D109" s="389"/>
      <c r="E109" s="388" t="s">
        <v>1132</v>
      </c>
      <c r="F109" s="388" t="s">
        <v>173</v>
      </c>
    </row>
    <row r="110" spans="1:6" ht="15" x14ac:dyDescent="0.35">
      <c r="A110" s="388" t="s">
        <v>340</v>
      </c>
      <c r="B110" s="388" t="s">
        <v>785</v>
      </c>
      <c r="C110" s="388"/>
      <c r="D110" s="389"/>
      <c r="E110" s="388" t="s">
        <v>1134</v>
      </c>
      <c r="F110" s="388" t="s">
        <v>174</v>
      </c>
    </row>
    <row r="111" spans="1:6" ht="15" x14ac:dyDescent="0.35">
      <c r="A111" s="388" t="s">
        <v>382</v>
      </c>
      <c r="B111" s="388" t="s">
        <v>1133</v>
      </c>
      <c r="C111" s="388"/>
      <c r="D111" s="389"/>
      <c r="E111" s="388" t="s">
        <v>1135</v>
      </c>
      <c r="F111" s="388" t="s">
        <v>175</v>
      </c>
    </row>
    <row r="112" spans="1:6" ht="15" x14ac:dyDescent="0.35">
      <c r="A112" s="388" t="s">
        <v>428</v>
      </c>
      <c r="B112" s="388" t="s">
        <v>786</v>
      </c>
      <c r="C112" s="388"/>
      <c r="D112" s="389"/>
      <c r="E112" s="388" t="s">
        <v>1136</v>
      </c>
      <c r="F112" s="388" t="s">
        <v>176</v>
      </c>
    </row>
    <row r="113" spans="1:6" ht="15" x14ac:dyDescent="0.35">
      <c r="A113" s="388" t="s">
        <v>495</v>
      </c>
      <c r="B113" s="388" t="s">
        <v>787</v>
      </c>
      <c r="C113" s="388"/>
      <c r="D113" s="389"/>
      <c r="E113" s="388" t="s">
        <v>1138</v>
      </c>
      <c r="F113" s="388" t="s">
        <v>177</v>
      </c>
    </row>
    <row r="114" spans="1:6" ht="15" x14ac:dyDescent="0.35">
      <c r="A114" s="388" t="s">
        <v>537</v>
      </c>
      <c r="B114" s="388" t="s">
        <v>1137</v>
      </c>
      <c r="C114" s="388"/>
      <c r="D114" s="389"/>
      <c r="E114" s="388" t="s">
        <v>1139</v>
      </c>
      <c r="F114" s="388" t="s">
        <v>178</v>
      </c>
    </row>
    <row r="115" spans="1:6" ht="15" x14ac:dyDescent="0.35">
      <c r="A115" s="388" t="s">
        <v>114</v>
      </c>
      <c r="B115" s="388" t="s">
        <v>1052</v>
      </c>
      <c r="C115" s="388"/>
      <c r="D115" s="389"/>
      <c r="E115" s="388" t="s">
        <v>1140</v>
      </c>
      <c r="F115" s="388" t="s">
        <v>179</v>
      </c>
    </row>
    <row r="116" spans="1:6" ht="15" x14ac:dyDescent="0.35">
      <c r="A116" s="388" t="s">
        <v>243</v>
      </c>
      <c r="B116" s="388" t="s">
        <v>788</v>
      </c>
      <c r="C116" s="388"/>
      <c r="D116" s="389"/>
      <c r="E116" s="388" t="s">
        <v>1141</v>
      </c>
      <c r="F116" s="388" t="s">
        <v>180</v>
      </c>
    </row>
    <row r="117" spans="1:6" ht="15" x14ac:dyDescent="0.35">
      <c r="A117" s="388" t="s">
        <v>343</v>
      </c>
      <c r="B117" s="388" t="s">
        <v>789</v>
      </c>
      <c r="C117" s="388"/>
      <c r="D117" s="389"/>
      <c r="E117" s="388" t="s">
        <v>1143</v>
      </c>
      <c r="F117" s="388" t="s">
        <v>181</v>
      </c>
    </row>
    <row r="118" spans="1:6" ht="15" x14ac:dyDescent="0.35">
      <c r="A118" s="388" t="s">
        <v>386</v>
      </c>
      <c r="B118" s="388" t="s">
        <v>1142</v>
      </c>
      <c r="C118" s="388"/>
      <c r="D118" s="389"/>
      <c r="E118" s="388" t="s">
        <v>1144</v>
      </c>
      <c r="F118" s="388" t="s">
        <v>578</v>
      </c>
    </row>
    <row r="119" spans="1:6" ht="15" x14ac:dyDescent="0.35">
      <c r="A119" s="388" t="s">
        <v>433</v>
      </c>
      <c r="B119" s="388" t="s">
        <v>790</v>
      </c>
      <c r="C119" s="388"/>
      <c r="D119" s="389"/>
      <c r="E119" s="388" t="s">
        <v>1145</v>
      </c>
      <c r="F119" s="388" t="s">
        <v>182</v>
      </c>
    </row>
    <row r="120" spans="1:6" ht="15" x14ac:dyDescent="0.35">
      <c r="A120" s="388" t="s">
        <v>120</v>
      </c>
      <c r="B120" s="388" t="s">
        <v>1063</v>
      </c>
      <c r="C120" s="388"/>
      <c r="D120" s="389"/>
      <c r="E120" s="388" t="s">
        <v>1146</v>
      </c>
      <c r="F120" s="388" t="s">
        <v>183</v>
      </c>
    </row>
    <row r="121" spans="1:6" ht="15" x14ac:dyDescent="0.35">
      <c r="A121" s="388" t="s">
        <v>250</v>
      </c>
      <c r="B121" s="388" t="s">
        <v>1147</v>
      </c>
      <c r="C121" s="388"/>
      <c r="D121" s="389"/>
      <c r="E121" s="388" t="s">
        <v>1148</v>
      </c>
      <c r="F121" s="388" t="s">
        <v>184</v>
      </c>
    </row>
    <row r="122" spans="1:6" ht="15" x14ac:dyDescent="0.35">
      <c r="A122" s="388" t="s">
        <v>348</v>
      </c>
      <c r="B122" s="388" t="s">
        <v>791</v>
      </c>
      <c r="C122" s="388"/>
      <c r="D122" s="389"/>
      <c r="E122" s="388" t="s">
        <v>1149</v>
      </c>
      <c r="F122" s="388" t="s">
        <v>185</v>
      </c>
    </row>
    <row r="123" spans="1:6" ht="15" x14ac:dyDescent="0.35">
      <c r="A123" s="388" t="s">
        <v>389</v>
      </c>
      <c r="B123" s="388" t="s">
        <v>792</v>
      </c>
      <c r="C123" s="388"/>
      <c r="D123" s="389"/>
      <c r="E123" s="388" t="s">
        <v>1150</v>
      </c>
      <c r="F123" s="388" t="s">
        <v>186</v>
      </c>
    </row>
    <row r="124" spans="1:6" ht="15" x14ac:dyDescent="0.35">
      <c r="A124" s="388" t="s">
        <v>437</v>
      </c>
      <c r="B124" s="388" t="s">
        <v>1151</v>
      </c>
      <c r="C124" s="388"/>
      <c r="D124" s="389"/>
      <c r="E124" s="388" t="s">
        <v>1152</v>
      </c>
      <c r="F124" s="388" t="s">
        <v>187</v>
      </c>
    </row>
    <row r="125" spans="1:6" ht="15" x14ac:dyDescent="0.35">
      <c r="A125" s="388" t="s">
        <v>501</v>
      </c>
      <c r="B125" s="388" t="s">
        <v>793</v>
      </c>
      <c r="C125" s="388"/>
      <c r="D125" s="389"/>
      <c r="E125" s="388" t="s">
        <v>727</v>
      </c>
      <c r="F125" s="388" t="s">
        <v>188</v>
      </c>
    </row>
    <row r="126" spans="1:6" ht="15" x14ac:dyDescent="0.35">
      <c r="A126" s="388" t="s">
        <v>127</v>
      </c>
      <c r="B126" s="388" t="s">
        <v>1071</v>
      </c>
      <c r="C126" s="388"/>
      <c r="D126" s="389"/>
      <c r="E126" s="388" t="s">
        <v>1084</v>
      </c>
      <c r="F126" s="388" t="s">
        <v>189</v>
      </c>
    </row>
    <row r="127" spans="1:6" ht="15" x14ac:dyDescent="0.35">
      <c r="A127" s="388" t="s">
        <v>255</v>
      </c>
      <c r="B127" s="388" t="s">
        <v>794</v>
      </c>
      <c r="C127" s="388"/>
      <c r="D127" s="389"/>
      <c r="E127" s="388" t="s">
        <v>795</v>
      </c>
      <c r="F127" s="388" t="s">
        <v>190</v>
      </c>
    </row>
    <row r="128" spans="1:6" ht="15" x14ac:dyDescent="0.35">
      <c r="A128" s="388" t="s">
        <v>392</v>
      </c>
      <c r="B128" s="388" t="s">
        <v>1153</v>
      </c>
      <c r="C128" s="388"/>
      <c r="D128" s="389"/>
      <c r="E128" s="388" t="s">
        <v>796</v>
      </c>
      <c r="F128" s="388" t="s">
        <v>191</v>
      </c>
    </row>
    <row r="129" spans="1:6" ht="15" x14ac:dyDescent="0.35">
      <c r="A129" s="388" t="s">
        <v>444</v>
      </c>
      <c r="B129" s="388" t="s">
        <v>797</v>
      </c>
      <c r="C129" s="388"/>
      <c r="D129" s="389"/>
      <c r="E129" s="388" t="s">
        <v>1154</v>
      </c>
      <c r="F129" s="388" t="s">
        <v>192</v>
      </c>
    </row>
    <row r="130" spans="1:6" ht="15" x14ac:dyDescent="0.35">
      <c r="A130" s="388" t="s">
        <v>133</v>
      </c>
      <c r="B130" s="388" t="s">
        <v>1078</v>
      </c>
      <c r="C130" s="388"/>
      <c r="D130" s="389"/>
      <c r="E130" s="388" t="s">
        <v>798</v>
      </c>
      <c r="F130" s="388" t="s">
        <v>193</v>
      </c>
    </row>
    <row r="131" spans="1:6" ht="15" x14ac:dyDescent="0.35">
      <c r="A131" s="388" t="s">
        <v>260</v>
      </c>
      <c r="B131" s="388" t="s">
        <v>799</v>
      </c>
      <c r="C131" s="388"/>
      <c r="D131" s="389"/>
      <c r="E131" s="388" t="s">
        <v>800</v>
      </c>
      <c r="F131" s="388" t="s">
        <v>194</v>
      </c>
    </row>
    <row r="132" spans="1:6" ht="15" x14ac:dyDescent="0.35">
      <c r="A132" s="388" t="s">
        <v>394</v>
      </c>
      <c r="B132" s="388" t="s">
        <v>1155</v>
      </c>
      <c r="C132" s="388"/>
      <c r="D132" s="389"/>
      <c r="E132" s="388" t="s">
        <v>801</v>
      </c>
      <c r="F132" s="388" t="s">
        <v>195</v>
      </c>
    </row>
    <row r="133" spans="1:6" ht="15" x14ac:dyDescent="0.35">
      <c r="A133" s="388" t="s">
        <v>450</v>
      </c>
      <c r="B133" s="388" t="s">
        <v>802</v>
      </c>
      <c r="C133" s="388"/>
      <c r="D133" s="389"/>
      <c r="E133" s="388" t="s">
        <v>1156</v>
      </c>
      <c r="F133" s="388" t="s">
        <v>196</v>
      </c>
    </row>
    <row r="134" spans="1:6" ht="15" x14ac:dyDescent="0.35">
      <c r="A134" s="388" t="s">
        <v>507</v>
      </c>
      <c r="B134" s="388" t="s">
        <v>803</v>
      </c>
      <c r="C134" s="388"/>
      <c r="D134" s="389"/>
      <c r="E134" s="388" t="s">
        <v>804</v>
      </c>
      <c r="F134" s="388" t="s">
        <v>197</v>
      </c>
    </row>
    <row r="135" spans="1:6" ht="15" x14ac:dyDescent="0.35">
      <c r="A135" s="388" t="s">
        <v>138</v>
      </c>
      <c r="B135" s="388" t="s">
        <v>1085</v>
      </c>
      <c r="C135" s="388"/>
      <c r="D135" s="389"/>
      <c r="E135" s="388" t="s">
        <v>1157</v>
      </c>
      <c r="F135" s="388" t="s">
        <v>198</v>
      </c>
    </row>
    <row r="136" spans="1:6" ht="15" x14ac:dyDescent="0.35">
      <c r="A136" s="388" t="s">
        <v>273</v>
      </c>
      <c r="B136" s="388" t="s">
        <v>805</v>
      </c>
      <c r="C136" s="388"/>
      <c r="D136" s="389"/>
      <c r="E136" s="388" t="s">
        <v>806</v>
      </c>
      <c r="F136" s="388" t="s">
        <v>199</v>
      </c>
    </row>
    <row r="137" spans="1:6" ht="15" x14ac:dyDescent="0.35">
      <c r="A137" s="388" t="s">
        <v>454</v>
      </c>
      <c r="B137" s="388" t="s">
        <v>807</v>
      </c>
      <c r="C137" s="388"/>
      <c r="D137" s="389"/>
      <c r="E137" s="388" t="s">
        <v>808</v>
      </c>
      <c r="F137" s="388" t="s">
        <v>200</v>
      </c>
    </row>
    <row r="138" spans="1:6" ht="15" x14ac:dyDescent="0.35">
      <c r="A138" s="388" t="s">
        <v>511</v>
      </c>
      <c r="B138" s="388" t="s">
        <v>1158</v>
      </c>
      <c r="C138" s="388"/>
      <c r="D138" s="389"/>
      <c r="E138" s="388" t="s">
        <v>1159</v>
      </c>
      <c r="F138" s="388" t="s">
        <v>201</v>
      </c>
    </row>
    <row r="139" spans="1:6" ht="15" x14ac:dyDescent="0.35">
      <c r="A139" s="388" t="s">
        <v>143</v>
      </c>
      <c r="B139" s="388" t="s">
        <v>1090</v>
      </c>
      <c r="C139" s="388"/>
      <c r="D139" s="389"/>
      <c r="E139" s="388" t="s">
        <v>1004</v>
      </c>
      <c r="F139" s="388" t="s">
        <v>202</v>
      </c>
    </row>
    <row r="140" spans="1:6" ht="15" x14ac:dyDescent="0.35">
      <c r="A140" s="388" t="s">
        <v>280</v>
      </c>
      <c r="B140" s="388" t="s">
        <v>1160</v>
      </c>
      <c r="C140" s="388"/>
      <c r="D140" s="389"/>
      <c r="E140" s="388" t="s">
        <v>1091</v>
      </c>
      <c r="F140" s="388" t="s">
        <v>203</v>
      </c>
    </row>
    <row r="141" spans="1:6" ht="15" x14ac:dyDescent="0.35">
      <c r="A141" s="388" t="s">
        <v>69</v>
      </c>
      <c r="B141" s="388" t="s">
        <v>996</v>
      </c>
      <c r="C141" s="388"/>
      <c r="D141" s="389"/>
      <c r="E141" s="388" t="s">
        <v>1161</v>
      </c>
      <c r="F141" s="388" t="s">
        <v>204</v>
      </c>
    </row>
    <row r="142" spans="1:6" ht="15" x14ac:dyDescent="0.35">
      <c r="A142" s="388" t="s">
        <v>190</v>
      </c>
      <c r="B142" s="388" t="s">
        <v>795</v>
      </c>
      <c r="C142" s="388"/>
      <c r="D142" s="389"/>
      <c r="E142" s="388" t="s">
        <v>1162</v>
      </c>
      <c r="F142" s="388" t="s">
        <v>205</v>
      </c>
    </row>
    <row r="143" spans="1:6" ht="15" x14ac:dyDescent="0.35">
      <c r="A143" s="388" t="s">
        <v>302</v>
      </c>
      <c r="B143" s="388" t="s">
        <v>809</v>
      </c>
      <c r="C143" s="388"/>
      <c r="D143" s="389"/>
      <c r="E143" s="388" t="s">
        <v>1163</v>
      </c>
      <c r="F143" s="388" t="s">
        <v>206</v>
      </c>
    </row>
    <row r="144" spans="1:6" ht="15" x14ac:dyDescent="0.35">
      <c r="A144" s="388" t="s">
        <v>353</v>
      </c>
      <c r="B144" s="388" t="s">
        <v>810</v>
      </c>
      <c r="C144" s="388"/>
      <c r="D144" s="389"/>
      <c r="E144" s="388" t="s">
        <v>1164</v>
      </c>
      <c r="F144" s="388" t="s">
        <v>207</v>
      </c>
    </row>
    <row r="145" spans="1:6" ht="15" x14ac:dyDescent="0.35">
      <c r="A145" s="388" t="s">
        <v>400</v>
      </c>
      <c r="B145" s="388" t="s">
        <v>811</v>
      </c>
      <c r="C145" s="388"/>
      <c r="D145" s="389"/>
      <c r="E145" s="388" t="s">
        <v>1165</v>
      </c>
      <c r="F145" s="388" t="s">
        <v>208</v>
      </c>
    </row>
    <row r="146" spans="1:6" ht="15" x14ac:dyDescent="0.35">
      <c r="A146" s="388" t="s">
        <v>459</v>
      </c>
      <c r="B146" s="388" t="s">
        <v>812</v>
      </c>
      <c r="C146" s="388"/>
      <c r="D146" s="389"/>
      <c r="E146" s="388" t="s">
        <v>1166</v>
      </c>
      <c r="F146" s="388" t="s">
        <v>209</v>
      </c>
    </row>
    <row r="147" spans="1:6" ht="15" x14ac:dyDescent="0.35">
      <c r="A147" s="388" t="s">
        <v>514</v>
      </c>
      <c r="B147" s="388" t="s">
        <v>1167</v>
      </c>
      <c r="C147" s="388"/>
      <c r="D147" s="389"/>
      <c r="E147" s="388" t="s">
        <v>1168</v>
      </c>
      <c r="F147" s="388" t="s">
        <v>210</v>
      </c>
    </row>
    <row r="148" spans="1:6" ht="15" x14ac:dyDescent="0.35">
      <c r="A148" s="388" t="s">
        <v>80</v>
      </c>
      <c r="B148" s="388" t="s">
        <v>1012</v>
      </c>
      <c r="C148" s="388"/>
      <c r="D148" s="389"/>
      <c r="E148" s="388" t="s">
        <v>1169</v>
      </c>
      <c r="F148" s="388" t="s">
        <v>211</v>
      </c>
    </row>
    <row r="149" spans="1:6" ht="15" x14ac:dyDescent="0.35">
      <c r="A149" s="388" t="s">
        <v>204</v>
      </c>
      <c r="B149" s="388" t="s">
        <v>1161</v>
      </c>
      <c r="C149" s="388"/>
      <c r="D149" s="389"/>
      <c r="E149" s="388" t="s">
        <v>1170</v>
      </c>
      <c r="F149" s="388" t="s">
        <v>212</v>
      </c>
    </row>
    <row r="150" spans="1:6" ht="15" x14ac:dyDescent="0.35">
      <c r="A150" s="388" t="s">
        <v>313</v>
      </c>
      <c r="B150" s="388" t="s">
        <v>1171</v>
      </c>
      <c r="C150" s="388"/>
      <c r="D150" s="389"/>
      <c r="E150" s="388" t="s">
        <v>1172</v>
      </c>
      <c r="F150" s="388" t="s">
        <v>213</v>
      </c>
    </row>
    <row r="151" spans="1:6" ht="15" x14ac:dyDescent="0.35">
      <c r="A151" s="388" t="s">
        <v>358</v>
      </c>
      <c r="B151" s="388" t="s">
        <v>813</v>
      </c>
      <c r="C151" s="388"/>
      <c r="D151" s="389"/>
      <c r="E151" s="388" t="s">
        <v>1173</v>
      </c>
      <c r="F151" s="388" t="s">
        <v>214</v>
      </c>
    </row>
    <row r="152" spans="1:6" ht="15" x14ac:dyDescent="0.35">
      <c r="A152" s="388" t="s">
        <v>405</v>
      </c>
      <c r="B152" s="388" t="s">
        <v>814</v>
      </c>
      <c r="C152" s="388"/>
      <c r="D152" s="389"/>
      <c r="E152" s="388" t="s">
        <v>1174</v>
      </c>
      <c r="F152" s="388" t="s">
        <v>579</v>
      </c>
    </row>
    <row r="153" spans="1:6" ht="15" x14ac:dyDescent="0.35">
      <c r="A153" s="388" t="s">
        <v>473</v>
      </c>
      <c r="B153" s="388" t="s">
        <v>815</v>
      </c>
      <c r="C153" s="388"/>
      <c r="D153" s="389"/>
      <c r="E153" s="388" t="s">
        <v>734</v>
      </c>
      <c r="F153" s="388" t="s">
        <v>215</v>
      </c>
    </row>
    <row r="154" spans="1:6" ht="15" x14ac:dyDescent="0.35">
      <c r="A154" s="388" t="s">
        <v>518</v>
      </c>
      <c r="B154" s="388" t="s">
        <v>1175</v>
      </c>
      <c r="C154" s="388"/>
      <c r="D154" s="389"/>
      <c r="E154" s="388" t="s">
        <v>774</v>
      </c>
      <c r="F154" s="388" t="s">
        <v>216</v>
      </c>
    </row>
    <row r="155" spans="1:6" ht="15" x14ac:dyDescent="0.35">
      <c r="A155" s="388" t="s">
        <v>83</v>
      </c>
      <c r="B155" s="388" t="s">
        <v>1016</v>
      </c>
      <c r="C155" s="388"/>
      <c r="D155" s="389"/>
      <c r="E155" s="388" t="s">
        <v>1176</v>
      </c>
      <c r="F155" s="388" t="s">
        <v>217</v>
      </c>
    </row>
    <row r="156" spans="1:6" ht="15" x14ac:dyDescent="0.35">
      <c r="A156" s="388" t="s">
        <v>217</v>
      </c>
      <c r="B156" s="388" t="s">
        <v>1176</v>
      </c>
      <c r="C156" s="388"/>
      <c r="D156" s="389"/>
      <c r="E156" s="388" t="s">
        <v>816</v>
      </c>
      <c r="F156" s="388" t="s">
        <v>218</v>
      </c>
    </row>
    <row r="157" spans="1:6" ht="15" x14ac:dyDescent="0.35">
      <c r="A157" s="388" t="s">
        <v>318</v>
      </c>
      <c r="B157" s="388" t="s">
        <v>1177</v>
      </c>
      <c r="C157" s="388"/>
      <c r="D157" s="389"/>
      <c r="E157" s="388" t="s">
        <v>817</v>
      </c>
      <c r="F157" s="388" t="s">
        <v>219</v>
      </c>
    </row>
    <row r="158" spans="1:6" ht="15" x14ac:dyDescent="0.35">
      <c r="A158" s="388" t="s">
        <v>364</v>
      </c>
      <c r="B158" s="388" t="s">
        <v>818</v>
      </c>
      <c r="C158" s="388"/>
      <c r="D158" s="389"/>
      <c r="E158" s="388" t="s">
        <v>819</v>
      </c>
      <c r="F158" s="388" t="s">
        <v>220</v>
      </c>
    </row>
    <row r="159" spans="1:6" ht="15" x14ac:dyDescent="0.35">
      <c r="A159" s="388" t="s">
        <v>412</v>
      </c>
      <c r="B159" s="388" t="s">
        <v>820</v>
      </c>
      <c r="C159" s="388"/>
      <c r="D159" s="389"/>
      <c r="E159" s="388" t="s">
        <v>821</v>
      </c>
      <c r="F159" s="388" t="s">
        <v>221</v>
      </c>
    </row>
    <row r="160" spans="1:6" ht="15" x14ac:dyDescent="0.35">
      <c r="A160" s="388" t="s">
        <v>478</v>
      </c>
      <c r="B160" s="388" t="s">
        <v>822</v>
      </c>
      <c r="C160" s="388"/>
      <c r="D160" s="389"/>
      <c r="E160" s="388" t="s">
        <v>739</v>
      </c>
      <c r="F160" s="388" t="s">
        <v>222</v>
      </c>
    </row>
    <row r="161" spans="1:6" ht="15" x14ac:dyDescent="0.35">
      <c r="A161" s="388" t="s">
        <v>525</v>
      </c>
      <c r="B161" s="388" t="s">
        <v>823</v>
      </c>
      <c r="C161" s="388"/>
      <c r="D161" s="389"/>
      <c r="E161" s="388" t="s">
        <v>777</v>
      </c>
      <c r="F161" s="388" t="s">
        <v>223</v>
      </c>
    </row>
    <row r="162" spans="1:6" ht="15" x14ac:dyDescent="0.35">
      <c r="A162" s="388" t="s">
        <v>96</v>
      </c>
      <c r="B162" s="388" t="s">
        <v>1032</v>
      </c>
      <c r="C162" s="388"/>
      <c r="D162" s="389"/>
      <c r="E162" s="388" t="s">
        <v>1178</v>
      </c>
      <c r="F162" s="388" t="s">
        <v>224</v>
      </c>
    </row>
    <row r="163" spans="1:6" ht="15" x14ac:dyDescent="0.35">
      <c r="A163" s="388" t="s">
        <v>224</v>
      </c>
      <c r="B163" s="388" t="s">
        <v>1178</v>
      </c>
      <c r="C163" s="388"/>
      <c r="D163" s="389"/>
      <c r="E163" s="388" t="s">
        <v>824</v>
      </c>
      <c r="F163" s="388" t="s">
        <v>225</v>
      </c>
    </row>
    <row r="164" spans="1:6" ht="15" x14ac:dyDescent="0.35">
      <c r="A164" s="388" t="s">
        <v>326</v>
      </c>
      <c r="B164" s="388" t="s">
        <v>1179</v>
      </c>
      <c r="C164" s="388"/>
      <c r="D164" s="389"/>
      <c r="E164" s="388" t="s">
        <v>743</v>
      </c>
      <c r="F164" s="388" t="s">
        <v>226</v>
      </c>
    </row>
    <row r="165" spans="1:6" ht="15" x14ac:dyDescent="0.35">
      <c r="A165" s="388" t="s">
        <v>372</v>
      </c>
      <c r="B165" s="388" t="s">
        <v>1180</v>
      </c>
      <c r="C165" s="388"/>
      <c r="D165" s="389"/>
      <c r="E165" s="388" t="s">
        <v>1122</v>
      </c>
      <c r="F165" s="388" t="s">
        <v>227</v>
      </c>
    </row>
    <row r="166" spans="1:6" ht="15" x14ac:dyDescent="0.35">
      <c r="A166" s="388" t="s">
        <v>421</v>
      </c>
      <c r="B166" s="388" t="s">
        <v>825</v>
      </c>
      <c r="C166" s="388"/>
      <c r="D166" s="389"/>
      <c r="E166" s="388" t="s">
        <v>826</v>
      </c>
      <c r="F166" s="388" t="s">
        <v>228</v>
      </c>
    </row>
    <row r="167" spans="1:6" ht="15" x14ac:dyDescent="0.35">
      <c r="A167" s="388" t="s">
        <v>487</v>
      </c>
      <c r="B167" s="388" t="s">
        <v>827</v>
      </c>
      <c r="C167" s="388"/>
      <c r="D167" s="389"/>
      <c r="E167" s="388" t="s">
        <v>828</v>
      </c>
      <c r="F167" s="388" t="s">
        <v>229</v>
      </c>
    </row>
    <row r="168" spans="1:6" ht="15" x14ac:dyDescent="0.35">
      <c r="A168" s="388" t="s">
        <v>531</v>
      </c>
      <c r="B168" s="388" t="s">
        <v>829</v>
      </c>
      <c r="C168" s="388"/>
      <c r="D168" s="389"/>
      <c r="E168" s="388" t="s">
        <v>1181</v>
      </c>
      <c r="F168" s="388" t="s">
        <v>230</v>
      </c>
    </row>
    <row r="169" spans="1:6" ht="15" x14ac:dyDescent="0.35">
      <c r="A169" s="388" t="s">
        <v>105</v>
      </c>
      <c r="B169" s="388" t="s">
        <v>1042</v>
      </c>
      <c r="C169" s="388"/>
      <c r="D169" s="389"/>
      <c r="E169" s="388" t="s">
        <v>1182</v>
      </c>
      <c r="F169" s="388" t="s">
        <v>231</v>
      </c>
    </row>
    <row r="170" spans="1:6" ht="15" x14ac:dyDescent="0.35">
      <c r="A170" s="388" t="s">
        <v>228</v>
      </c>
      <c r="B170" s="388" t="s">
        <v>826</v>
      </c>
      <c r="C170" s="388"/>
      <c r="D170" s="389"/>
      <c r="E170" s="388" t="s">
        <v>830</v>
      </c>
      <c r="F170" s="388" t="s">
        <v>232</v>
      </c>
    </row>
    <row r="171" spans="1:6" ht="15" x14ac:dyDescent="0.35">
      <c r="A171" s="388" t="s">
        <v>329</v>
      </c>
      <c r="B171" s="388" t="s">
        <v>831</v>
      </c>
      <c r="C171" s="388"/>
      <c r="D171" s="389"/>
      <c r="E171" s="388" t="s">
        <v>832</v>
      </c>
      <c r="F171" s="388" t="s">
        <v>233</v>
      </c>
    </row>
    <row r="172" spans="1:6" ht="15" x14ac:dyDescent="0.35">
      <c r="A172" s="388" t="s">
        <v>378</v>
      </c>
      <c r="B172" s="388" t="s">
        <v>833</v>
      </c>
      <c r="C172" s="388"/>
      <c r="D172" s="389"/>
      <c r="E172" s="388" t="s">
        <v>748</v>
      </c>
      <c r="F172" s="388" t="s">
        <v>234</v>
      </c>
    </row>
    <row r="173" spans="1:6" ht="15" x14ac:dyDescent="0.35">
      <c r="A173" s="388" t="s">
        <v>425</v>
      </c>
      <c r="B173" s="388" t="s">
        <v>834</v>
      </c>
      <c r="C173" s="388"/>
      <c r="D173" s="389"/>
      <c r="E173" s="388" t="s">
        <v>784</v>
      </c>
      <c r="F173" s="388" t="s">
        <v>235</v>
      </c>
    </row>
    <row r="174" spans="1:6" ht="15" x14ac:dyDescent="0.35">
      <c r="A174" s="388" t="s">
        <v>490</v>
      </c>
      <c r="B174" s="388" t="s">
        <v>835</v>
      </c>
      <c r="C174" s="388"/>
      <c r="D174" s="389"/>
      <c r="E174" s="388" t="s">
        <v>1183</v>
      </c>
      <c r="F174" s="388" t="s">
        <v>236</v>
      </c>
    </row>
    <row r="175" spans="1:6" ht="15" x14ac:dyDescent="0.35">
      <c r="A175" s="388" t="s">
        <v>535</v>
      </c>
      <c r="B175" s="388" t="s">
        <v>836</v>
      </c>
      <c r="C175" s="388"/>
      <c r="D175" s="389"/>
      <c r="E175" s="388" t="s">
        <v>837</v>
      </c>
      <c r="F175" s="388" t="s">
        <v>237</v>
      </c>
    </row>
    <row r="176" spans="1:6" ht="15" x14ac:dyDescent="0.35">
      <c r="A176" s="388" t="s">
        <v>108</v>
      </c>
      <c r="B176" s="388" t="s">
        <v>1045</v>
      </c>
      <c r="C176" s="388"/>
      <c r="D176" s="389"/>
      <c r="E176" s="388" t="s">
        <v>1184</v>
      </c>
      <c r="F176" s="388" t="s">
        <v>238</v>
      </c>
    </row>
    <row r="177" spans="1:6" ht="15" x14ac:dyDescent="0.35">
      <c r="A177" s="388" t="s">
        <v>236</v>
      </c>
      <c r="B177" s="388" t="s">
        <v>1183</v>
      </c>
      <c r="C177" s="388"/>
      <c r="D177" s="389"/>
      <c r="E177" s="388" t="s">
        <v>838</v>
      </c>
      <c r="F177" s="388" t="s">
        <v>239</v>
      </c>
    </row>
    <row r="178" spans="1:6" ht="15" x14ac:dyDescent="0.35">
      <c r="A178" s="388" t="s">
        <v>341</v>
      </c>
      <c r="B178" s="388" t="s">
        <v>839</v>
      </c>
      <c r="C178" s="388"/>
      <c r="D178" s="389"/>
      <c r="E178" s="388" t="s">
        <v>840</v>
      </c>
      <c r="F178" s="388" t="s">
        <v>240</v>
      </c>
    </row>
    <row r="179" spans="1:6" ht="15" x14ac:dyDescent="0.35">
      <c r="A179" s="388" t="s">
        <v>383</v>
      </c>
      <c r="B179" s="388" t="s">
        <v>1185</v>
      </c>
      <c r="C179" s="388"/>
      <c r="D179" s="389"/>
      <c r="E179" s="388" t="s">
        <v>841</v>
      </c>
      <c r="F179" s="388" t="s">
        <v>241</v>
      </c>
    </row>
    <row r="180" spans="1:6" ht="15" x14ac:dyDescent="0.35">
      <c r="A180" s="388" t="s">
        <v>429</v>
      </c>
      <c r="B180" s="388" t="s">
        <v>842</v>
      </c>
      <c r="C180" s="388"/>
      <c r="D180" s="389"/>
      <c r="E180" s="388" t="s">
        <v>753</v>
      </c>
      <c r="F180" s="388" t="s">
        <v>242</v>
      </c>
    </row>
    <row r="181" spans="1:6" ht="15" x14ac:dyDescent="0.35">
      <c r="A181" s="388" t="s">
        <v>496</v>
      </c>
      <c r="B181" s="388" t="s">
        <v>843</v>
      </c>
      <c r="C181" s="388"/>
      <c r="D181" s="389"/>
      <c r="E181" s="388" t="s">
        <v>788</v>
      </c>
      <c r="F181" s="388" t="s">
        <v>243</v>
      </c>
    </row>
    <row r="182" spans="1:6" ht="15" x14ac:dyDescent="0.35">
      <c r="A182" s="388" t="s">
        <v>538</v>
      </c>
      <c r="B182" s="388" t="s">
        <v>1186</v>
      </c>
      <c r="C182" s="388"/>
      <c r="D182" s="389"/>
      <c r="E182" s="388" t="s">
        <v>844</v>
      </c>
      <c r="F182" s="388" t="s">
        <v>244</v>
      </c>
    </row>
    <row r="183" spans="1:6" ht="15" x14ac:dyDescent="0.35">
      <c r="A183" s="388" t="s">
        <v>115</v>
      </c>
      <c r="B183" s="388" t="s">
        <v>1054</v>
      </c>
      <c r="C183" s="388"/>
      <c r="D183" s="389"/>
      <c r="E183" s="388" t="s">
        <v>845</v>
      </c>
      <c r="F183" s="388" t="s">
        <v>245</v>
      </c>
    </row>
    <row r="184" spans="1:6" ht="15" x14ac:dyDescent="0.35">
      <c r="A184" s="388" t="s">
        <v>244</v>
      </c>
      <c r="B184" s="388" t="s">
        <v>844</v>
      </c>
      <c r="C184" s="388"/>
      <c r="D184" s="389"/>
      <c r="E184" s="388" t="s">
        <v>846</v>
      </c>
      <c r="F184" s="388" t="s">
        <v>246</v>
      </c>
    </row>
    <row r="185" spans="1:6" ht="15" x14ac:dyDescent="0.35">
      <c r="A185" s="388" t="s">
        <v>344</v>
      </c>
      <c r="B185" s="388" t="s">
        <v>847</v>
      </c>
      <c r="C185" s="388"/>
      <c r="D185" s="389"/>
      <c r="E185" s="388" t="s">
        <v>1187</v>
      </c>
      <c r="F185" s="388" t="s">
        <v>247</v>
      </c>
    </row>
    <row r="186" spans="1:6" ht="15" x14ac:dyDescent="0.35">
      <c r="A186" s="388" t="s">
        <v>387</v>
      </c>
      <c r="B186" s="388" t="s">
        <v>1188</v>
      </c>
      <c r="C186" s="388"/>
      <c r="D186" s="389"/>
      <c r="E186" s="388" t="s">
        <v>1189</v>
      </c>
      <c r="F186" s="388" t="s">
        <v>248</v>
      </c>
    </row>
    <row r="187" spans="1:6" ht="15" x14ac:dyDescent="0.35">
      <c r="A187" s="388" t="s">
        <v>434</v>
      </c>
      <c r="B187" s="388" t="s">
        <v>848</v>
      </c>
      <c r="C187" s="388"/>
      <c r="D187" s="389"/>
      <c r="E187" s="388" t="s">
        <v>1055</v>
      </c>
      <c r="F187" s="388" t="s">
        <v>249</v>
      </c>
    </row>
    <row r="188" spans="1:6" ht="15" x14ac:dyDescent="0.35">
      <c r="A188" s="388" t="s">
        <v>498</v>
      </c>
      <c r="B188" s="388" t="s">
        <v>1190</v>
      </c>
      <c r="C188" s="388"/>
      <c r="D188" s="389"/>
      <c r="E188" s="388" t="s">
        <v>1147</v>
      </c>
      <c r="F188" s="388" t="s">
        <v>250</v>
      </c>
    </row>
    <row r="189" spans="1:6" ht="15" x14ac:dyDescent="0.35">
      <c r="A189" s="388" t="s">
        <v>121</v>
      </c>
      <c r="B189" s="388" t="s">
        <v>1064</v>
      </c>
      <c r="C189" s="388"/>
      <c r="D189" s="389"/>
      <c r="E189" s="388" t="s">
        <v>1191</v>
      </c>
      <c r="F189" s="388" t="s">
        <v>251</v>
      </c>
    </row>
    <row r="190" spans="1:6" ht="15" x14ac:dyDescent="0.35">
      <c r="A190" s="388" t="s">
        <v>251</v>
      </c>
      <c r="B190" s="388" t="s">
        <v>1191</v>
      </c>
      <c r="C190" s="388"/>
      <c r="D190" s="389"/>
      <c r="E190" s="388" t="s">
        <v>1192</v>
      </c>
      <c r="F190" s="388" t="s">
        <v>252</v>
      </c>
    </row>
    <row r="191" spans="1:6" ht="15" x14ac:dyDescent="0.35">
      <c r="A191" s="388" t="s">
        <v>349</v>
      </c>
      <c r="B191" s="388" t="s">
        <v>849</v>
      </c>
      <c r="C191" s="388"/>
      <c r="D191" s="389"/>
      <c r="E191" s="388" t="s">
        <v>1193</v>
      </c>
      <c r="F191" s="388" t="s">
        <v>253</v>
      </c>
    </row>
    <row r="192" spans="1:6" ht="15" x14ac:dyDescent="0.35">
      <c r="A192" s="388" t="s">
        <v>390</v>
      </c>
      <c r="B192" s="388" t="s">
        <v>850</v>
      </c>
      <c r="C192" s="388"/>
      <c r="D192" s="389"/>
      <c r="E192" s="388" t="s">
        <v>759</v>
      </c>
      <c r="F192" s="388" t="s">
        <v>254</v>
      </c>
    </row>
    <row r="193" spans="1:6" ht="15" x14ac:dyDescent="0.35">
      <c r="A193" s="388" t="s">
        <v>438</v>
      </c>
      <c r="B193" s="388" t="s">
        <v>1194</v>
      </c>
      <c r="C193" s="388"/>
      <c r="D193" s="389"/>
      <c r="E193" s="388" t="s">
        <v>794</v>
      </c>
      <c r="F193" s="388" t="s">
        <v>255</v>
      </c>
    </row>
    <row r="194" spans="1:6" ht="15" x14ac:dyDescent="0.35">
      <c r="A194" s="388" t="s">
        <v>502</v>
      </c>
      <c r="B194" s="388" t="s">
        <v>851</v>
      </c>
      <c r="C194" s="388"/>
      <c r="D194" s="389"/>
      <c r="E194" s="388" t="s">
        <v>852</v>
      </c>
      <c r="F194" s="388" t="s">
        <v>256</v>
      </c>
    </row>
    <row r="195" spans="1:6" ht="15" x14ac:dyDescent="0.35">
      <c r="A195" s="388" t="s">
        <v>128</v>
      </c>
      <c r="B195" s="388" t="s">
        <v>1072</v>
      </c>
      <c r="C195" s="388"/>
      <c r="D195" s="389"/>
      <c r="E195" s="388" t="s">
        <v>853</v>
      </c>
      <c r="F195" s="388" t="s">
        <v>257</v>
      </c>
    </row>
    <row r="196" spans="1:6" ht="15" x14ac:dyDescent="0.35">
      <c r="A196" s="388" t="s">
        <v>256</v>
      </c>
      <c r="B196" s="388" t="s">
        <v>852</v>
      </c>
      <c r="C196" s="388"/>
      <c r="D196" s="389"/>
      <c r="E196" s="388" t="s">
        <v>854</v>
      </c>
      <c r="F196" s="388" t="s">
        <v>258</v>
      </c>
    </row>
    <row r="197" spans="1:6" ht="15" x14ac:dyDescent="0.35">
      <c r="A197" s="388" t="s">
        <v>445</v>
      </c>
      <c r="B197" s="388" t="s">
        <v>855</v>
      </c>
      <c r="C197" s="388"/>
      <c r="D197" s="389"/>
      <c r="E197" s="388" t="s">
        <v>763</v>
      </c>
      <c r="F197" s="388" t="s">
        <v>259</v>
      </c>
    </row>
    <row r="198" spans="1:6" ht="15" x14ac:dyDescent="0.35">
      <c r="A198" s="388" t="s">
        <v>134</v>
      </c>
      <c r="B198" s="388" t="s">
        <v>1080</v>
      </c>
      <c r="C198" s="388"/>
      <c r="D198" s="389"/>
      <c r="E198" s="388" t="s">
        <v>799</v>
      </c>
      <c r="F198" s="388" t="s">
        <v>260</v>
      </c>
    </row>
    <row r="199" spans="1:6" ht="15" x14ac:dyDescent="0.35">
      <c r="A199" s="388" t="s">
        <v>261</v>
      </c>
      <c r="B199" s="388" t="s">
        <v>856</v>
      </c>
      <c r="C199" s="388"/>
      <c r="D199" s="389"/>
      <c r="E199" s="388" t="s">
        <v>856</v>
      </c>
      <c r="F199" s="388" t="s">
        <v>261</v>
      </c>
    </row>
    <row r="200" spans="1:6" ht="15" x14ac:dyDescent="0.35">
      <c r="A200" s="388" t="s">
        <v>395</v>
      </c>
      <c r="B200" s="388" t="s">
        <v>1195</v>
      </c>
      <c r="C200" s="388"/>
      <c r="D200" s="389"/>
      <c r="E200" s="388" t="s">
        <v>857</v>
      </c>
      <c r="F200" s="388" t="s">
        <v>262</v>
      </c>
    </row>
    <row r="201" spans="1:6" ht="15" x14ac:dyDescent="0.35">
      <c r="A201" s="388" t="s">
        <v>451</v>
      </c>
      <c r="B201" s="388" t="s">
        <v>858</v>
      </c>
      <c r="C201" s="388"/>
      <c r="D201" s="389"/>
      <c r="E201" s="388" t="s">
        <v>859</v>
      </c>
      <c r="F201" s="388" t="s">
        <v>263</v>
      </c>
    </row>
    <row r="202" spans="1:6" ht="15" x14ac:dyDescent="0.35">
      <c r="A202" s="388" t="s">
        <v>508</v>
      </c>
      <c r="B202" s="388" t="s">
        <v>860</v>
      </c>
      <c r="C202" s="388"/>
      <c r="D202" s="389"/>
      <c r="E202" s="388" t="s">
        <v>861</v>
      </c>
      <c r="F202" s="388" t="s">
        <v>264</v>
      </c>
    </row>
    <row r="203" spans="1:6" ht="15" x14ac:dyDescent="0.35">
      <c r="A203" s="388" t="s">
        <v>139</v>
      </c>
      <c r="B203" s="388" t="s">
        <v>1086</v>
      </c>
      <c r="C203" s="388"/>
      <c r="D203" s="389"/>
      <c r="E203" s="388" t="s">
        <v>862</v>
      </c>
      <c r="F203" s="388" t="s">
        <v>265</v>
      </c>
    </row>
    <row r="204" spans="1:6" ht="15" x14ac:dyDescent="0.35">
      <c r="A204" s="388" t="s">
        <v>274</v>
      </c>
      <c r="B204" s="388" t="s">
        <v>863</v>
      </c>
      <c r="C204" s="388"/>
      <c r="D204" s="389"/>
      <c r="E204" s="388" t="s">
        <v>864</v>
      </c>
      <c r="F204" s="388" t="s">
        <v>266</v>
      </c>
    </row>
    <row r="205" spans="1:6" ht="15" x14ac:dyDescent="0.35">
      <c r="A205" s="388" t="s">
        <v>455</v>
      </c>
      <c r="B205" s="388" t="s">
        <v>865</v>
      </c>
      <c r="C205" s="388"/>
      <c r="D205" s="389"/>
      <c r="E205" s="388" t="s">
        <v>866</v>
      </c>
      <c r="F205" s="388" t="s">
        <v>267</v>
      </c>
    </row>
    <row r="206" spans="1:6" ht="15" x14ac:dyDescent="0.35">
      <c r="A206" s="388" t="s">
        <v>1277</v>
      </c>
      <c r="B206" s="388" t="s">
        <v>1278</v>
      </c>
      <c r="C206" s="388"/>
      <c r="D206" s="389"/>
      <c r="E206" s="388" t="s">
        <v>867</v>
      </c>
      <c r="F206" s="388" t="s">
        <v>268</v>
      </c>
    </row>
    <row r="207" spans="1:6" ht="15" x14ac:dyDescent="0.35">
      <c r="A207" s="388" t="s">
        <v>144</v>
      </c>
      <c r="B207" s="388" t="s">
        <v>1092</v>
      </c>
      <c r="C207" s="388"/>
      <c r="D207" s="389"/>
      <c r="E207" s="388" t="s">
        <v>868</v>
      </c>
      <c r="F207" s="388" t="s">
        <v>269</v>
      </c>
    </row>
    <row r="208" spans="1:6" ht="15" x14ac:dyDescent="0.35">
      <c r="A208" s="388" t="s">
        <v>281</v>
      </c>
      <c r="B208" s="388" t="s">
        <v>1196</v>
      </c>
      <c r="C208" s="388"/>
      <c r="D208" s="389"/>
      <c r="E208" s="388" t="s">
        <v>869</v>
      </c>
      <c r="F208" s="388" t="s">
        <v>270</v>
      </c>
    </row>
    <row r="209" spans="1:6" ht="15" x14ac:dyDescent="0.35">
      <c r="A209" s="388" t="s">
        <v>70</v>
      </c>
      <c r="B209" s="388" t="s">
        <v>997</v>
      </c>
      <c r="C209" s="388"/>
      <c r="D209" s="389"/>
      <c r="E209" s="388" t="s">
        <v>870</v>
      </c>
      <c r="F209" s="388" t="s">
        <v>271</v>
      </c>
    </row>
    <row r="210" spans="1:6" ht="15" x14ac:dyDescent="0.35">
      <c r="A210" s="388" t="s">
        <v>191</v>
      </c>
      <c r="B210" s="388" t="s">
        <v>796</v>
      </c>
      <c r="C210" s="388"/>
      <c r="D210" s="389"/>
      <c r="E210" s="388" t="s">
        <v>766</v>
      </c>
      <c r="F210" s="388" t="s">
        <v>272</v>
      </c>
    </row>
    <row r="211" spans="1:6" ht="15" x14ac:dyDescent="0.35">
      <c r="A211" s="388" t="s">
        <v>303</v>
      </c>
      <c r="B211" s="388" t="s">
        <v>1197</v>
      </c>
      <c r="C211" s="388"/>
      <c r="D211" s="389"/>
      <c r="E211" s="388" t="s">
        <v>805</v>
      </c>
      <c r="F211" s="388" t="s">
        <v>273</v>
      </c>
    </row>
    <row r="212" spans="1:6" ht="15" x14ac:dyDescent="0.35">
      <c r="A212" s="388" t="s">
        <v>354</v>
      </c>
      <c r="B212" s="388" t="s">
        <v>871</v>
      </c>
      <c r="C212" s="388"/>
      <c r="D212" s="389"/>
      <c r="E212" s="388" t="s">
        <v>863</v>
      </c>
      <c r="F212" s="388" t="s">
        <v>274</v>
      </c>
    </row>
    <row r="213" spans="1:6" ht="15" x14ac:dyDescent="0.35">
      <c r="A213" s="388" t="s">
        <v>401</v>
      </c>
      <c r="B213" s="388" t="s">
        <v>872</v>
      </c>
      <c r="C213" s="388"/>
      <c r="D213" s="389"/>
      <c r="E213" s="388" t="s">
        <v>874</v>
      </c>
      <c r="F213" s="388" t="s">
        <v>275</v>
      </c>
    </row>
    <row r="214" spans="1:6" ht="15" x14ac:dyDescent="0.35">
      <c r="A214" s="388" t="s">
        <v>460</v>
      </c>
      <c r="B214" s="388" t="s">
        <v>873</v>
      </c>
      <c r="C214" s="388"/>
      <c r="D214" s="389"/>
      <c r="E214" s="388" t="s">
        <v>875</v>
      </c>
      <c r="F214" s="388" t="s">
        <v>276</v>
      </c>
    </row>
    <row r="215" spans="1:6" ht="15" x14ac:dyDescent="0.35">
      <c r="A215" s="388" t="s">
        <v>515</v>
      </c>
      <c r="B215" s="388" t="s">
        <v>1198</v>
      </c>
      <c r="C215" s="388"/>
      <c r="D215" s="389"/>
      <c r="E215" s="388" t="s">
        <v>876</v>
      </c>
      <c r="F215" s="388" t="s">
        <v>277</v>
      </c>
    </row>
    <row r="216" spans="1:6" ht="15" x14ac:dyDescent="0.35">
      <c r="A216" s="388" t="s">
        <v>205</v>
      </c>
      <c r="B216" s="388" t="s">
        <v>1162</v>
      </c>
      <c r="C216" s="388"/>
      <c r="D216" s="389"/>
      <c r="E216" s="388" t="s">
        <v>877</v>
      </c>
      <c r="F216" s="388" t="s">
        <v>278</v>
      </c>
    </row>
    <row r="217" spans="1:6" ht="15" x14ac:dyDescent="0.35">
      <c r="A217" s="388" t="s">
        <v>314</v>
      </c>
      <c r="B217" s="388" t="s">
        <v>1199</v>
      </c>
      <c r="C217" s="388"/>
      <c r="D217" s="389"/>
      <c r="E217" s="388" t="s">
        <v>1081</v>
      </c>
      <c r="F217" s="388" t="s">
        <v>279</v>
      </c>
    </row>
    <row r="218" spans="1:6" ht="15" x14ac:dyDescent="0.35">
      <c r="A218" s="388" t="s">
        <v>359</v>
      </c>
      <c r="B218" s="388" t="s">
        <v>878</v>
      </c>
      <c r="C218" s="388"/>
      <c r="D218" s="389"/>
      <c r="E218" s="388" t="s">
        <v>1160</v>
      </c>
      <c r="F218" s="388" t="s">
        <v>280</v>
      </c>
    </row>
    <row r="219" spans="1:6" ht="15" x14ac:dyDescent="0.35">
      <c r="A219" s="388" t="s">
        <v>406</v>
      </c>
      <c r="B219" s="388" t="s">
        <v>879</v>
      </c>
      <c r="C219" s="388"/>
      <c r="D219" s="389"/>
      <c r="E219" s="388" t="s">
        <v>1196</v>
      </c>
      <c r="F219" s="388" t="s">
        <v>281</v>
      </c>
    </row>
    <row r="220" spans="1:6" ht="15" x14ac:dyDescent="0.35">
      <c r="A220" s="388" t="s">
        <v>474</v>
      </c>
      <c r="B220" s="388" t="s">
        <v>880</v>
      </c>
      <c r="C220" s="388"/>
      <c r="D220" s="389"/>
      <c r="E220" s="388" t="s">
        <v>1201</v>
      </c>
      <c r="F220" s="388" t="s">
        <v>282</v>
      </c>
    </row>
    <row r="221" spans="1:6" ht="15" x14ac:dyDescent="0.35">
      <c r="A221" s="388" t="s">
        <v>519</v>
      </c>
      <c r="B221" s="388" t="s">
        <v>1200</v>
      </c>
      <c r="C221" s="388"/>
      <c r="D221" s="389"/>
      <c r="E221" s="388" t="s">
        <v>1202</v>
      </c>
      <c r="F221" s="388" t="s">
        <v>283</v>
      </c>
    </row>
    <row r="222" spans="1:6" ht="15" x14ac:dyDescent="0.35">
      <c r="A222" s="388" t="s">
        <v>84</v>
      </c>
      <c r="B222" s="388" t="s">
        <v>1017</v>
      </c>
      <c r="C222" s="388"/>
      <c r="D222" s="389"/>
      <c r="E222" s="388" t="s">
        <v>881</v>
      </c>
      <c r="F222" s="388" t="s">
        <v>284</v>
      </c>
    </row>
    <row r="223" spans="1:6" ht="15" x14ac:dyDescent="0.35">
      <c r="A223" s="388" t="s">
        <v>218</v>
      </c>
      <c r="B223" s="388" t="s">
        <v>816</v>
      </c>
      <c r="C223" s="388"/>
      <c r="D223" s="389"/>
      <c r="E223" s="388" t="s">
        <v>882</v>
      </c>
      <c r="F223" s="388" t="s">
        <v>285</v>
      </c>
    </row>
    <row r="224" spans="1:6" ht="15" x14ac:dyDescent="0.35">
      <c r="A224" s="388" t="s">
        <v>319</v>
      </c>
      <c r="B224" s="388" t="s">
        <v>1203</v>
      </c>
      <c r="C224" s="388"/>
      <c r="D224" s="389"/>
      <c r="E224" s="388" t="s">
        <v>1204</v>
      </c>
      <c r="F224" s="388" t="s">
        <v>286</v>
      </c>
    </row>
    <row r="225" spans="1:6" ht="15" x14ac:dyDescent="0.35">
      <c r="A225" s="388" t="s">
        <v>365</v>
      </c>
      <c r="B225" s="388" t="s">
        <v>883</v>
      </c>
      <c r="C225" s="388"/>
      <c r="D225" s="389"/>
      <c r="E225" s="388" t="s">
        <v>885</v>
      </c>
      <c r="F225" s="388" t="s">
        <v>287</v>
      </c>
    </row>
    <row r="226" spans="1:6" ht="15" x14ac:dyDescent="0.35">
      <c r="A226" s="388" t="s">
        <v>413</v>
      </c>
      <c r="B226" s="388" t="s">
        <v>884</v>
      </c>
      <c r="C226" s="388"/>
      <c r="D226" s="389"/>
      <c r="E226" s="388" t="s">
        <v>887</v>
      </c>
      <c r="F226" s="388" t="s">
        <v>288</v>
      </c>
    </row>
    <row r="227" spans="1:6" ht="15" x14ac:dyDescent="0.35">
      <c r="A227" s="388" t="s">
        <v>479</v>
      </c>
      <c r="B227" s="388" t="s">
        <v>886</v>
      </c>
      <c r="C227" s="388"/>
      <c r="D227" s="389"/>
      <c r="E227" s="388" t="s">
        <v>1205</v>
      </c>
      <c r="F227" s="388" t="s">
        <v>289</v>
      </c>
    </row>
    <row r="228" spans="1:6" ht="15" x14ac:dyDescent="0.35">
      <c r="A228" s="388" t="s">
        <v>526</v>
      </c>
      <c r="B228" s="388" t="s">
        <v>888</v>
      </c>
      <c r="C228" s="388"/>
      <c r="D228" s="389"/>
      <c r="E228" s="388" t="s">
        <v>889</v>
      </c>
      <c r="F228" s="388" t="s">
        <v>290</v>
      </c>
    </row>
    <row r="229" spans="1:6" ht="15" x14ac:dyDescent="0.35">
      <c r="A229" s="388" t="s">
        <v>97</v>
      </c>
      <c r="B229" s="388" t="s">
        <v>1033</v>
      </c>
      <c r="C229" s="388"/>
      <c r="D229" s="389"/>
      <c r="E229" s="388" t="s">
        <v>890</v>
      </c>
      <c r="F229" s="388" t="s">
        <v>291</v>
      </c>
    </row>
    <row r="230" spans="1:6" ht="15" x14ac:dyDescent="0.35">
      <c r="A230" s="388" t="s">
        <v>225</v>
      </c>
      <c r="B230" s="388" t="s">
        <v>824</v>
      </c>
      <c r="C230" s="388"/>
      <c r="D230" s="389"/>
      <c r="E230" s="388" t="s">
        <v>891</v>
      </c>
      <c r="F230" s="388" t="s">
        <v>292</v>
      </c>
    </row>
    <row r="231" spans="1:6" ht="15" x14ac:dyDescent="0.35">
      <c r="A231" s="391" t="s">
        <v>1279</v>
      </c>
      <c r="B231" s="388" t="s">
        <v>1280</v>
      </c>
      <c r="C231" s="388"/>
      <c r="D231" s="389"/>
      <c r="E231" s="388" t="s">
        <v>892</v>
      </c>
      <c r="F231" s="388" t="s">
        <v>293</v>
      </c>
    </row>
    <row r="232" spans="1:6" ht="15" x14ac:dyDescent="0.35">
      <c r="A232" s="388" t="s">
        <v>373</v>
      </c>
      <c r="B232" s="388" t="s">
        <v>1206</v>
      </c>
      <c r="C232" s="388"/>
      <c r="D232" s="389"/>
      <c r="E232" s="388" t="s">
        <v>894</v>
      </c>
      <c r="F232" s="388" t="s">
        <v>294</v>
      </c>
    </row>
    <row r="233" spans="1:6" ht="15" x14ac:dyDescent="0.35">
      <c r="A233" s="388" t="s">
        <v>422</v>
      </c>
      <c r="B233" s="388" t="s">
        <v>1207</v>
      </c>
      <c r="C233" s="388"/>
      <c r="D233" s="389"/>
      <c r="E233" s="388" t="s">
        <v>895</v>
      </c>
      <c r="F233" s="388" t="s">
        <v>295</v>
      </c>
    </row>
    <row r="234" spans="1:6" ht="15" x14ac:dyDescent="0.35">
      <c r="A234" s="388" t="s">
        <v>532</v>
      </c>
      <c r="B234" s="388" t="s">
        <v>893</v>
      </c>
      <c r="C234" s="388"/>
      <c r="D234" s="389"/>
      <c r="E234" s="388" t="s">
        <v>897</v>
      </c>
      <c r="F234" s="388" t="s">
        <v>296</v>
      </c>
    </row>
    <row r="235" spans="1:6" ht="15" x14ac:dyDescent="0.35">
      <c r="A235" s="388" t="s">
        <v>229</v>
      </c>
      <c r="B235" s="388" t="s">
        <v>828</v>
      </c>
      <c r="C235" s="388"/>
      <c r="D235" s="389"/>
      <c r="E235" s="388" t="s">
        <v>898</v>
      </c>
      <c r="F235" s="388" t="s">
        <v>297</v>
      </c>
    </row>
    <row r="236" spans="1:6" ht="15" x14ac:dyDescent="0.35">
      <c r="A236" s="388" t="s">
        <v>330</v>
      </c>
      <c r="B236" s="388" t="s">
        <v>896</v>
      </c>
      <c r="C236" s="388"/>
      <c r="D236" s="389"/>
      <c r="E236" s="388" t="s">
        <v>899</v>
      </c>
      <c r="F236" s="388" t="s">
        <v>298</v>
      </c>
    </row>
    <row r="237" spans="1:6" ht="15" x14ac:dyDescent="0.35">
      <c r="A237" s="388" t="s">
        <v>379</v>
      </c>
      <c r="B237" s="388" t="s">
        <v>1208</v>
      </c>
      <c r="C237" s="388"/>
      <c r="D237" s="389"/>
      <c r="E237" s="388" t="s">
        <v>900</v>
      </c>
      <c r="F237" s="388" t="s">
        <v>299</v>
      </c>
    </row>
    <row r="238" spans="1:6" ht="15" x14ac:dyDescent="0.35">
      <c r="A238" s="388" t="s">
        <v>426</v>
      </c>
      <c r="B238" s="388" t="s">
        <v>1209</v>
      </c>
      <c r="C238" s="388"/>
      <c r="D238" s="389"/>
      <c r="E238" s="388" t="s">
        <v>1211</v>
      </c>
      <c r="F238" s="388" t="s">
        <v>580</v>
      </c>
    </row>
    <row r="239" spans="1:6" ht="15" x14ac:dyDescent="0.35">
      <c r="A239" s="388" t="s">
        <v>491</v>
      </c>
      <c r="B239" s="388" t="s">
        <v>1210</v>
      </c>
      <c r="C239" s="388"/>
      <c r="D239" s="389"/>
      <c r="E239" s="388" t="s">
        <v>1212</v>
      </c>
      <c r="F239" s="388" t="s">
        <v>709</v>
      </c>
    </row>
    <row r="240" spans="1:6" ht="15" x14ac:dyDescent="0.35">
      <c r="A240" s="388" t="s">
        <v>109</v>
      </c>
      <c r="B240" s="388" t="s">
        <v>1047</v>
      </c>
      <c r="C240" s="388"/>
      <c r="D240" s="389"/>
      <c r="E240" s="388" t="s">
        <v>1213</v>
      </c>
      <c r="F240" s="388" t="s">
        <v>710</v>
      </c>
    </row>
    <row r="241" spans="1:6" ht="15" x14ac:dyDescent="0.35">
      <c r="A241" s="388" t="s">
        <v>237</v>
      </c>
      <c r="B241" s="388" t="s">
        <v>837</v>
      </c>
      <c r="C241" s="388"/>
      <c r="D241" s="389"/>
      <c r="E241" s="388" t="s">
        <v>728</v>
      </c>
      <c r="F241" s="388" t="s">
        <v>300</v>
      </c>
    </row>
    <row r="242" spans="1:6" ht="15" x14ac:dyDescent="0.35">
      <c r="A242" s="388" t="s">
        <v>384</v>
      </c>
      <c r="B242" s="388" t="s">
        <v>901</v>
      </c>
      <c r="C242" s="388"/>
      <c r="D242" s="389"/>
      <c r="E242" s="388" t="s">
        <v>768</v>
      </c>
      <c r="F242" s="388" t="s">
        <v>301</v>
      </c>
    </row>
    <row r="243" spans="1:6" ht="15" x14ac:dyDescent="0.35">
      <c r="A243" s="388" t="s">
        <v>430</v>
      </c>
      <c r="B243" s="388" t="s">
        <v>902</v>
      </c>
      <c r="C243" s="388"/>
      <c r="D243" s="389"/>
      <c r="E243" s="388" t="s">
        <v>809</v>
      </c>
      <c r="F243" s="388" t="s">
        <v>302</v>
      </c>
    </row>
    <row r="244" spans="1:6" ht="15" x14ac:dyDescent="0.35">
      <c r="A244" s="388" t="s">
        <v>539</v>
      </c>
      <c r="B244" s="388" t="s">
        <v>1214</v>
      </c>
      <c r="C244" s="388"/>
      <c r="D244" s="389"/>
      <c r="E244" s="388" t="s">
        <v>1197</v>
      </c>
      <c r="F244" s="388" t="s">
        <v>303</v>
      </c>
    </row>
    <row r="245" spans="1:6" ht="15" x14ac:dyDescent="0.35">
      <c r="A245" s="388" t="s">
        <v>116</v>
      </c>
      <c r="B245" s="388" t="s">
        <v>1056</v>
      </c>
      <c r="C245" s="388"/>
      <c r="D245" s="389"/>
      <c r="E245" s="388" t="s">
        <v>904</v>
      </c>
      <c r="F245" s="388" t="s">
        <v>304</v>
      </c>
    </row>
    <row r="246" spans="1:6" ht="15" x14ac:dyDescent="0.35">
      <c r="A246" s="388" t="s">
        <v>245</v>
      </c>
      <c r="B246" s="388" t="s">
        <v>845</v>
      </c>
      <c r="C246" s="388"/>
      <c r="D246" s="389"/>
      <c r="E246" s="388" t="s">
        <v>906</v>
      </c>
      <c r="F246" s="388" t="s">
        <v>305</v>
      </c>
    </row>
    <row r="247" spans="1:6" ht="15" x14ac:dyDescent="0.35">
      <c r="A247" s="388" t="s">
        <v>345</v>
      </c>
      <c r="B247" s="388" t="s">
        <v>903</v>
      </c>
      <c r="C247" s="388"/>
      <c r="D247" s="389"/>
      <c r="E247" s="388" t="s">
        <v>907</v>
      </c>
      <c r="F247" s="388" t="s">
        <v>306</v>
      </c>
    </row>
    <row r="248" spans="1:6" ht="15" x14ac:dyDescent="0.35">
      <c r="A248" s="388" t="s">
        <v>435</v>
      </c>
      <c r="B248" s="388" t="s">
        <v>905</v>
      </c>
      <c r="C248" s="388"/>
      <c r="D248" s="389"/>
      <c r="E248" s="388" t="s">
        <v>908</v>
      </c>
      <c r="F248" s="388" t="s">
        <v>307</v>
      </c>
    </row>
    <row r="249" spans="1:6" ht="15" x14ac:dyDescent="0.35">
      <c r="A249" s="388" t="s">
        <v>499</v>
      </c>
      <c r="B249" s="388" t="s">
        <v>1215</v>
      </c>
      <c r="C249" s="388"/>
      <c r="D249" s="389"/>
      <c r="E249" s="388" t="s">
        <v>909</v>
      </c>
      <c r="F249" s="388" t="s">
        <v>308</v>
      </c>
    </row>
    <row r="250" spans="1:6" ht="15" x14ac:dyDescent="0.35">
      <c r="A250" s="388" t="s">
        <v>122</v>
      </c>
      <c r="B250" s="388" t="s">
        <v>1065</v>
      </c>
      <c r="C250" s="388"/>
      <c r="D250" s="389"/>
      <c r="E250" s="388" t="s">
        <v>911</v>
      </c>
      <c r="F250" s="388" t="s">
        <v>309</v>
      </c>
    </row>
    <row r="251" spans="1:6" ht="15" x14ac:dyDescent="0.35">
      <c r="A251" s="388" t="s">
        <v>252</v>
      </c>
      <c r="B251" s="388" t="s">
        <v>1192</v>
      </c>
      <c r="C251" s="388"/>
      <c r="D251" s="389"/>
      <c r="E251" s="388" t="s">
        <v>912</v>
      </c>
      <c r="F251" s="388" t="s">
        <v>310</v>
      </c>
    </row>
    <row r="252" spans="1:6" ht="15" x14ac:dyDescent="0.35">
      <c r="A252" s="388" t="s">
        <v>350</v>
      </c>
      <c r="B252" s="388" t="s">
        <v>910</v>
      </c>
      <c r="C252" s="388"/>
      <c r="D252" s="389"/>
      <c r="E252" s="388" t="s">
        <v>1006</v>
      </c>
      <c r="F252" s="388" t="s">
        <v>311</v>
      </c>
    </row>
    <row r="253" spans="1:6" ht="15" x14ac:dyDescent="0.35">
      <c r="A253" s="388" t="s">
        <v>439</v>
      </c>
      <c r="B253" s="388" t="s">
        <v>1216</v>
      </c>
      <c r="C253" s="388"/>
      <c r="D253" s="389"/>
      <c r="E253" s="388" t="s">
        <v>1093</v>
      </c>
      <c r="F253" s="388" t="s">
        <v>312</v>
      </c>
    </row>
    <row r="254" spans="1:6" ht="15" x14ac:dyDescent="0.35">
      <c r="A254" s="388" t="s">
        <v>503</v>
      </c>
      <c r="B254" s="388" t="s">
        <v>913</v>
      </c>
      <c r="C254" s="388"/>
      <c r="D254" s="389"/>
      <c r="E254" s="388" t="s">
        <v>1171</v>
      </c>
      <c r="F254" s="388" t="s">
        <v>313</v>
      </c>
    </row>
    <row r="255" spans="1:6" ht="15" x14ac:dyDescent="0.35">
      <c r="A255" s="388" t="s">
        <v>129</v>
      </c>
      <c r="B255" s="388" t="s">
        <v>1073</v>
      </c>
      <c r="C255" s="388"/>
      <c r="D255" s="389"/>
      <c r="E255" s="388" t="s">
        <v>1199</v>
      </c>
      <c r="F255" s="388" t="s">
        <v>314</v>
      </c>
    </row>
    <row r="256" spans="1:6" ht="15" x14ac:dyDescent="0.35">
      <c r="A256" s="388" t="s">
        <v>257</v>
      </c>
      <c r="B256" s="388" t="s">
        <v>853</v>
      </c>
      <c r="C256" s="388"/>
      <c r="D256" s="389"/>
      <c r="E256" s="388" t="s">
        <v>1217</v>
      </c>
      <c r="F256" s="388" t="s">
        <v>315</v>
      </c>
    </row>
    <row r="257" spans="1:6" ht="15" x14ac:dyDescent="0.35">
      <c r="A257" s="388" t="s">
        <v>446</v>
      </c>
      <c r="B257" s="388" t="s">
        <v>914</v>
      </c>
      <c r="C257" s="388"/>
      <c r="D257" s="389"/>
      <c r="E257" s="388" t="s">
        <v>1281</v>
      </c>
      <c r="F257" s="392" t="s">
        <v>1282</v>
      </c>
    </row>
    <row r="258" spans="1:6" ht="15" x14ac:dyDescent="0.35">
      <c r="A258" s="388" t="s">
        <v>135</v>
      </c>
      <c r="B258" s="388" t="s">
        <v>1082</v>
      </c>
      <c r="C258" s="388"/>
      <c r="D258" s="389"/>
      <c r="E258" s="388" t="s">
        <v>1015</v>
      </c>
      <c r="F258" s="388" t="s">
        <v>316</v>
      </c>
    </row>
    <row r="259" spans="1:6" ht="15" x14ac:dyDescent="0.35">
      <c r="A259" s="388" t="s">
        <v>262</v>
      </c>
      <c r="B259" s="388" t="s">
        <v>857</v>
      </c>
      <c r="C259" s="388"/>
      <c r="D259" s="389"/>
      <c r="E259" s="388" t="s">
        <v>1103</v>
      </c>
      <c r="F259" s="388" t="s">
        <v>317</v>
      </c>
    </row>
    <row r="260" spans="1:6" ht="15" x14ac:dyDescent="0.35">
      <c r="A260" s="388" t="s">
        <v>396</v>
      </c>
      <c r="B260" s="388" t="s">
        <v>1218</v>
      </c>
      <c r="C260" s="388"/>
      <c r="D260" s="389"/>
      <c r="E260" s="388" t="s">
        <v>1177</v>
      </c>
      <c r="F260" s="388" t="s">
        <v>318</v>
      </c>
    </row>
    <row r="261" spans="1:6" ht="15" x14ac:dyDescent="0.35">
      <c r="A261" s="388" t="s">
        <v>452</v>
      </c>
      <c r="B261" s="388" t="s">
        <v>915</v>
      </c>
      <c r="C261" s="388"/>
      <c r="D261" s="389"/>
      <c r="E261" s="388" t="s">
        <v>1203</v>
      </c>
      <c r="F261" s="388" t="s">
        <v>319</v>
      </c>
    </row>
    <row r="262" spans="1:6" ht="15" x14ac:dyDescent="0.35">
      <c r="A262" s="388" t="s">
        <v>509</v>
      </c>
      <c r="B262" s="388" t="s">
        <v>916</v>
      </c>
      <c r="C262" s="388"/>
      <c r="D262" s="389"/>
      <c r="E262" s="388" t="s">
        <v>1219</v>
      </c>
      <c r="F262" s="388" t="s">
        <v>320</v>
      </c>
    </row>
    <row r="263" spans="1:6" ht="15" x14ac:dyDescent="0.35">
      <c r="A263" s="388" t="s">
        <v>140</v>
      </c>
      <c r="B263" s="388" t="s">
        <v>1087</v>
      </c>
      <c r="C263" s="388"/>
      <c r="D263" s="389"/>
      <c r="E263" s="388" t="s">
        <v>1220</v>
      </c>
      <c r="F263" s="388" t="s">
        <v>321</v>
      </c>
    </row>
    <row r="264" spans="1:6" ht="15" x14ac:dyDescent="0.35">
      <c r="A264" s="388" t="s">
        <v>275</v>
      </c>
      <c r="B264" s="388" t="s">
        <v>874</v>
      </c>
      <c r="C264" s="388"/>
      <c r="D264" s="389"/>
      <c r="E264" s="388" t="s">
        <v>1221</v>
      </c>
      <c r="F264" s="388" t="s">
        <v>322</v>
      </c>
    </row>
    <row r="265" spans="1:6" ht="15" x14ac:dyDescent="0.35">
      <c r="A265" s="388" t="s">
        <v>456</v>
      </c>
      <c r="B265" s="388" t="s">
        <v>917</v>
      </c>
      <c r="C265" s="388"/>
      <c r="D265" s="389"/>
      <c r="E265" s="388" t="s">
        <v>1222</v>
      </c>
      <c r="F265" s="388" t="s">
        <v>323</v>
      </c>
    </row>
    <row r="266" spans="1:6" ht="15" x14ac:dyDescent="0.35">
      <c r="A266" s="388" t="s">
        <v>145</v>
      </c>
      <c r="B266" s="388" t="s">
        <v>1094</v>
      </c>
      <c r="C266" s="388"/>
      <c r="D266" s="389"/>
      <c r="E266" s="388" t="s">
        <v>1024</v>
      </c>
      <c r="F266" s="388" t="s">
        <v>324</v>
      </c>
    </row>
    <row r="267" spans="1:6" ht="15" x14ac:dyDescent="0.35">
      <c r="A267" s="388" t="s">
        <v>282</v>
      </c>
      <c r="B267" s="388" t="s">
        <v>1201</v>
      </c>
      <c r="C267" s="388"/>
      <c r="D267" s="389"/>
      <c r="E267" s="388" t="s">
        <v>1113</v>
      </c>
      <c r="F267" s="388" t="s">
        <v>325</v>
      </c>
    </row>
    <row r="268" spans="1:6" ht="15" x14ac:dyDescent="0.35">
      <c r="A268" s="388" t="s">
        <v>71</v>
      </c>
      <c r="B268" s="388" t="s">
        <v>998</v>
      </c>
      <c r="C268" s="388"/>
      <c r="D268" s="389"/>
      <c r="E268" s="388" t="s">
        <v>1179</v>
      </c>
      <c r="F268" s="388" t="s">
        <v>326</v>
      </c>
    </row>
    <row r="269" spans="1:6" ht="15" x14ac:dyDescent="0.35">
      <c r="A269" s="388" t="s">
        <v>192</v>
      </c>
      <c r="B269" s="388" t="s">
        <v>1154</v>
      </c>
      <c r="C269" s="388"/>
      <c r="D269" s="389"/>
      <c r="E269" s="388" t="s">
        <v>1280</v>
      </c>
      <c r="F269" s="391" t="s">
        <v>1279</v>
      </c>
    </row>
    <row r="270" spans="1:6" ht="15" x14ac:dyDescent="0.35">
      <c r="A270" s="388" t="s">
        <v>304</v>
      </c>
      <c r="B270" s="388" t="s">
        <v>904</v>
      </c>
      <c r="C270" s="388"/>
      <c r="D270" s="389"/>
      <c r="E270" s="388" t="s">
        <v>744</v>
      </c>
      <c r="F270" s="388" t="s">
        <v>327</v>
      </c>
    </row>
    <row r="271" spans="1:6" ht="15" x14ac:dyDescent="0.35">
      <c r="A271" s="388" t="s">
        <v>355</v>
      </c>
      <c r="B271" s="388" t="s">
        <v>918</v>
      </c>
      <c r="C271" s="388"/>
      <c r="D271" s="389"/>
      <c r="E271" s="388" t="s">
        <v>780</v>
      </c>
      <c r="F271" s="388" t="s">
        <v>328</v>
      </c>
    </row>
    <row r="272" spans="1:6" ht="15" x14ac:dyDescent="0.35">
      <c r="A272" s="388" t="s">
        <v>402</v>
      </c>
      <c r="B272" s="388" t="s">
        <v>1223</v>
      </c>
      <c r="C272" s="388"/>
      <c r="D272" s="389"/>
      <c r="E272" s="388" t="s">
        <v>831</v>
      </c>
      <c r="F272" s="388" t="s">
        <v>329</v>
      </c>
    </row>
    <row r="273" spans="1:6" ht="15" x14ac:dyDescent="0.35">
      <c r="A273" s="388" t="s">
        <v>461</v>
      </c>
      <c r="B273" s="388" t="s">
        <v>919</v>
      </c>
      <c r="C273" s="388"/>
      <c r="D273" s="389"/>
      <c r="E273" s="388" t="s">
        <v>896</v>
      </c>
      <c r="F273" s="388" t="s">
        <v>330</v>
      </c>
    </row>
    <row r="274" spans="1:6" ht="15" x14ac:dyDescent="0.35">
      <c r="A274" s="388" t="s">
        <v>206</v>
      </c>
      <c r="B274" s="388" t="s">
        <v>1163</v>
      </c>
      <c r="C274" s="388"/>
      <c r="D274" s="389"/>
      <c r="E274" s="388" t="s">
        <v>920</v>
      </c>
      <c r="F274" s="388" t="s">
        <v>331</v>
      </c>
    </row>
    <row r="275" spans="1:6" ht="15" x14ac:dyDescent="0.35">
      <c r="A275" s="388" t="s">
        <v>315</v>
      </c>
      <c r="B275" s="388" t="s">
        <v>1217</v>
      </c>
      <c r="C275" s="388"/>
      <c r="D275" s="389"/>
      <c r="E275" s="388" t="s">
        <v>921</v>
      </c>
      <c r="F275" s="388" t="s">
        <v>332</v>
      </c>
    </row>
    <row r="276" spans="1:6" ht="15" x14ac:dyDescent="0.35">
      <c r="A276" s="388" t="s">
        <v>360</v>
      </c>
      <c r="B276" s="388" t="s">
        <v>1224</v>
      </c>
      <c r="C276" s="388"/>
      <c r="D276" s="389"/>
      <c r="E276" s="388" t="s">
        <v>922</v>
      </c>
      <c r="F276" s="388" t="s">
        <v>333</v>
      </c>
    </row>
    <row r="277" spans="1:6" ht="15" x14ac:dyDescent="0.35">
      <c r="A277" s="388" t="s">
        <v>407</v>
      </c>
      <c r="B277" s="388" t="s">
        <v>1225</v>
      </c>
      <c r="C277" s="388"/>
      <c r="D277" s="389"/>
      <c r="E277" s="388" t="s">
        <v>923</v>
      </c>
      <c r="F277" s="388" t="s">
        <v>334</v>
      </c>
    </row>
    <row r="278" spans="1:6" ht="15" x14ac:dyDescent="0.35">
      <c r="A278" s="388" t="s">
        <v>475</v>
      </c>
      <c r="B278" s="388" t="s">
        <v>1226</v>
      </c>
      <c r="C278" s="388"/>
      <c r="D278" s="389"/>
      <c r="E278" s="388" t="s">
        <v>924</v>
      </c>
      <c r="F278" s="388" t="s">
        <v>335</v>
      </c>
    </row>
    <row r="279" spans="1:6" ht="15" x14ac:dyDescent="0.35">
      <c r="A279" s="388" t="s">
        <v>520</v>
      </c>
      <c r="B279" s="388" t="s">
        <v>1227</v>
      </c>
      <c r="C279" s="388"/>
      <c r="D279" s="389"/>
      <c r="E279" s="388" t="s">
        <v>925</v>
      </c>
      <c r="F279" s="388" t="s">
        <v>336</v>
      </c>
    </row>
    <row r="280" spans="1:6" ht="15" x14ac:dyDescent="0.35">
      <c r="A280" s="388" t="s">
        <v>85</v>
      </c>
      <c r="B280" s="388" t="s">
        <v>1018</v>
      </c>
      <c r="C280" s="388"/>
      <c r="D280" s="389"/>
      <c r="E280" s="388" t="s">
        <v>926</v>
      </c>
      <c r="F280" s="388" t="s">
        <v>337</v>
      </c>
    </row>
    <row r="281" spans="1:6" ht="15" x14ac:dyDescent="0.35">
      <c r="A281" s="388" t="s">
        <v>219</v>
      </c>
      <c r="B281" s="388" t="s">
        <v>817</v>
      </c>
      <c r="C281" s="388"/>
      <c r="D281" s="389"/>
      <c r="E281" s="388" t="s">
        <v>1228</v>
      </c>
      <c r="F281" s="388" t="s">
        <v>338</v>
      </c>
    </row>
    <row r="282" spans="1:6" ht="15" x14ac:dyDescent="0.35">
      <c r="A282" s="388" t="s">
        <v>320</v>
      </c>
      <c r="B282" s="388" t="s">
        <v>1219</v>
      </c>
      <c r="C282" s="388"/>
      <c r="D282" s="389"/>
      <c r="E282" s="388" t="s">
        <v>749</v>
      </c>
      <c r="F282" s="388" t="s">
        <v>339</v>
      </c>
    </row>
    <row r="283" spans="1:6" ht="15" x14ac:dyDescent="0.35">
      <c r="A283" s="388" t="s">
        <v>366</v>
      </c>
      <c r="B283" s="388" t="s">
        <v>1229</v>
      </c>
      <c r="C283" s="388"/>
      <c r="D283" s="389"/>
      <c r="E283" s="388" t="s">
        <v>785</v>
      </c>
      <c r="F283" s="388" t="s">
        <v>340</v>
      </c>
    </row>
    <row r="284" spans="1:6" ht="15" x14ac:dyDescent="0.35">
      <c r="A284" s="388" t="s">
        <v>414</v>
      </c>
      <c r="B284" s="388" t="s">
        <v>927</v>
      </c>
      <c r="C284" s="388"/>
      <c r="D284" s="389"/>
      <c r="E284" s="388" t="s">
        <v>839</v>
      </c>
      <c r="F284" s="388" t="s">
        <v>341</v>
      </c>
    </row>
    <row r="285" spans="1:6" ht="15" x14ac:dyDescent="0.35">
      <c r="A285" s="388" t="s">
        <v>480</v>
      </c>
      <c r="B285" s="388" t="s">
        <v>928</v>
      </c>
      <c r="C285" s="388"/>
      <c r="D285" s="389"/>
      <c r="E285" s="388" t="s">
        <v>754</v>
      </c>
      <c r="F285" s="388" t="s">
        <v>342</v>
      </c>
    </row>
    <row r="286" spans="1:6" ht="15" x14ac:dyDescent="0.35">
      <c r="A286" s="388" t="s">
        <v>527</v>
      </c>
      <c r="B286" s="388" t="s">
        <v>929</v>
      </c>
      <c r="C286" s="388"/>
      <c r="D286" s="389"/>
      <c r="E286" s="388" t="s">
        <v>789</v>
      </c>
      <c r="F286" s="388" t="s">
        <v>343</v>
      </c>
    </row>
    <row r="287" spans="1:6" ht="15" x14ac:dyDescent="0.35">
      <c r="A287" s="388" t="s">
        <v>98</v>
      </c>
      <c r="B287" s="388" t="s">
        <v>1034</v>
      </c>
      <c r="C287" s="388"/>
      <c r="D287" s="389"/>
      <c r="E287" s="388" t="s">
        <v>847</v>
      </c>
      <c r="F287" s="388" t="s">
        <v>344</v>
      </c>
    </row>
    <row r="288" spans="1:6" ht="15" x14ac:dyDescent="0.35">
      <c r="A288" s="388" t="s">
        <v>374</v>
      </c>
      <c r="B288" s="388" t="s">
        <v>1230</v>
      </c>
      <c r="C288" s="388"/>
      <c r="D288" s="389"/>
      <c r="E288" s="388" t="s">
        <v>903</v>
      </c>
      <c r="F288" s="388" t="s">
        <v>345</v>
      </c>
    </row>
    <row r="289" spans="1:6" ht="15" x14ac:dyDescent="0.35">
      <c r="A289" s="388" t="s">
        <v>230</v>
      </c>
      <c r="B289" s="388" t="s">
        <v>1181</v>
      </c>
      <c r="C289" s="388"/>
      <c r="D289" s="389"/>
      <c r="E289" s="388" t="s">
        <v>930</v>
      </c>
      <c r="F289" s="388" t="s">
        <v>346</v>
      </c>
    </row>
    <row r="290" spans="1:6" ht="15" x14ac:dyDescent="0.35">
      <c r="A290" s="388" t="s">
        <v>331</v>
      </c>
      <c r="B290" s="388" t="s">
        <v>920</v>
      </c>
      <c r="C290" s="388"/>
      <c r="D290" s="389"/>
      <c r="E290" s="388" t="s">
        <v>757</v>
      </c>
      <c r="F290" s="388" t="s">
        <v>347</v>
      </c>
    </row>
    <row r="291" spans="1:6" ht="15" x14ac:dyDescent="0.35">
      <c r="A291" s="388" t="s">
        <v>380</v>
      </c>
      <c r="B291" s="388" t="s">
        <v>1231</v>
      </c>
      <c r="C291" s="388"/>
      <c r="D291" s="389"/>
      <c r="E291" s="388" t="s">
        <v>791</v>
      </c>
      <c r="F291" s="388" t="s">
        <v>348</v>
      </c>
    </row>
    <row r="292" spans="1:6" ht="15" x14ac:dyDescent="0.35">
      <c r="A292" s="388" t="s">
        <v>492</v>
      </c>
      <c r="B292" s="388" t="s">
        <v>931</v>
      </c>
      <c r="C292" s="388"/>
      <c r="D292" s="389"/>
      <c r="E292" s="388" t="s">
        <v>849</v>
      </c>
      <c r="F292" s="388" t="s">
        <v>349</v>
      </c>
    </row>
    <row r="293" spans="1:6" ht="15" x14ac:dyDescent="0.35">
      <c r="A293" s="388" t="s">
        <v>110</v>
      </c>
      <c r="B293" s="388" t="s">
        <v>1048</v>
      </c>
      <c r="C293" s="388"/>
      <c r="D293" s="389"/>
      <c r="E293" s="388" t="s">
        <v>910</v>
      </c>
      <c r="F293" s="388" t="s">
        <v>350</v>
      </c>
    </row>
    <row r="294" spans="1:6" ht="15" x14ac:dyDescent="0.35">
      <c r="A294" s="388" t="s">
        <v>238</v>
      </c>
      <c r="B294" s="388" t="s">
        <v>1184</v>
      </c>
      <c r="C294" s="388"/>
      <c r="D294" s="389"/>
      <c r="E294" s="388" t="s">
        <v>729</v>
      </c>
      <c r="F294" s="388" t="s">
        <v>351</v>
      </c>
    </row>
    <row r="295" spans="1:6" ht="15" x14ac:dyDescent="0.35">
      <c r="A295" s="388" t="s">
        <v>431</v>
      </c>
      <c r="B295" s="388" t="s">
        <v>932</v>
      </c>
      <c r="C295" s="388"/>
      <c r="D295" s="389"/>
      <c r="E295" s="388" t="s">
        <v>769</v>
      </c>
      <c r="F295" s="388" t="s">
        <v>352</v>
      </c>
    </row>
    <row r="296" spans="1:6" ht="15" x14ac:dyDescent="0.35">
      <c r="A296" s="388" t="s">
        <v>540</v>
      </c>
      <c r="B296" s="388" t="s">
        <v>1232</v>
      </c>
      <c r="C296" s="388"/>
      <c r="D296" s="389"/>
      <c r="E296" s="388" t="s">
        <v>810</v>
      </c>
      <c r="F296" s="388" t="s">
        <v>353</v>
      </c>
    </row>
    <row r="297" spans="1:6" ht="15" x14ac:dyDescent="0.35">
      <c r="A297" s="388" t="s">
        <v>117</v>
      </c>
      <c r="B297" s="388" t="s">
        <v>1057</v>
      </c>
      <c r="C297" s="388"/>
      <c r="D297" s="389"/>
      <c r="E297" s="388" t="s">
        <v>871</v>
      </c>
      <c r="F297" s="388" t="s">
        <v>354</v>
      </c>
    </row>
    <row r="298" spans="1:6" ht="15" x14ac:dyDescent="0.35">
      <c r="A298" s="388" t="s">
        <v>246</v>
      </c>
      <c r="B298" s="388" t="s">
        <v>846</v>
      </c>
      <c r="C298" s="388"/>
      <c r="D298" s="389"/>
      <c r="E298" s="388" t="s">
        <v>918</v>
      </c>
      <c r="F298" s="388" t="s">
        <v>355</v>
      </c>
    </row>
    <row r="299" spans="1:6" ht="15" x14ac:dyDescent="0.35">
      <c r="A299" s="388" t="s">
        <v>346</v>
      </c>
      <c r="B299" s="388" t="s">
        <v>930</v>
      </c>
      <c r="C299" s="388"/>
      <c r="D299" s="389"/>
      <c r="E299" s="388" t="s">
        <v>732</v>
      </c>
      <c r="F299" s="388" t="s">
        <v>356</v>
      </c>
    </row>
    <row r="300" spans="1:6" ht="15" x14ac:dyDescent="0.35">
      <c r="A300" s="388" t="s">
        <v>123</v>
      </c>
      <c r="B300" s="388" t="s">
        <v>1066</v>
      </c>
      <c r="C300" s="388"/>
      <c r="D300" s="389"/>
      <c r="E300" s="388" t="s">
        <v>772</v>
      </c>
      <c r="F300" s="388" t="s">
        <v>357</v>
      </c>
    </row>
    <row r="301" spans="1:6" ht="15" x14ac:dyDescent="0.35">
      <c r="A301" s="388" t="s">
        <v>253</v>
      </c>
      <c r="B301" s="388" t="s">
        <v>1193</v>
      </c>
      <c r="C301" s="388"/>
      <c r="D301" s="389"/>
      <c r="E301" s="388" t="s">
        <v>813</v>
      </c>
      <c r="F301" s="388" t="s">
        <v>358</v>
      </c>
    </row>
    <row r="302" spans="1:6" ht="15" x14ac:dyDescent="0.35">
      <c r="A302" s="388" t="s">
        <v>440</v>
      </c>
      <c r="B302" s="388" t="s">
        <v>1233</v>
      </c>
      <c r="C302" s="388"/>
      <c r="D302" s="389"/>
      <c r="E302" s="388" t="s">
        <v>878</v>
      </c>
      <c r="F302" s="388" t="s">
        <v>359</v>
      </c>
    </row>
    <row r="303" spans="1:6" ht="15" x14ac:dyDescent="0.35">
      <c r="A303" s="388" t="s">
        <v>504</v>
      </c>
      <c r="B303" s="388" t="s">
        <v>933</v>
      </c>
      <c r="C303" s="388"/>
      <c r="D303" s="389"/>
      <c r="E303" s="388" t="s">
        <v>1224</v>
      </c>
      <c r="F303" s="388" t="s">
        <v>360</v>
      </c>
    </row>
    <row r="304" spans="1:6" ht="15" x14ac:dyDescent="0.35">
      <c r="A304" s="388" t="s">
        <v>130</v>
      </c>
      <c r="B304" s="388" t="s">
        <v>1075</v>
      </c>
      <c r="C304" s="388"/>
      <c r="D304" s="389"/>
      <c r="E304" s="388" t="s">
        <v>1234</v>
      </c>
      <c r="F304" s="388" t="s">
        <v>361</v>
      </c>
    </row>
    <row r="305" spans="1:6" ht="15" x14ac:dyDescent="0.35">
      <c r="A305" s="388" t="s">
        <v>258</v>
      </c>
      <c r="B305" s="388" t="s">
        <v>854</v>
      </c>
      <c r="C305" s="388"/>
      <c r="D305" s="389"/>
      <c r="E305" s="388" t="s">
        <v>735</v>
      </c>
      <c r="F305" s="388" t="s">
        <v>362</v>
      </c>
    </row>
    <row r="306" spans="1:6" ht="15" x14ac:dyDescent="0.35">
      <c r="A306" s="388" t="s">
        <v>447</v>
      </c>
      <c r="B306" s="388" t="s">
        <v>934</v>
      </c>
      <c r="C306" s="388"/>
      <c r="D306" s="389"/>
      <c r="E306" s="388" t="s">
        <v>775</v>
      </c>
      <c r="F306" s="388" t="s">
        <v>363</v>
      </c>
    </row>
    <row r="307" spans="1:6" ht="15" x14ac:dyDescent="0.35">
      <c r="A307" s="388" t="s">
        <v>136</v>
      </c>
      <c r="B307" s="388" t="s">
        <v>1083</v>
      </c>
      <c r="C307" s="388"/>
      <c r="D307" s="389"/>
      <c r="E307" s="388" t="s">
        <v>818</v>
      </c>
      <c r="F307" s="388" t="s">
        <v>364</v>
      </c>
    </row>
    <row r="308" spans="1:6" ht="15" x14ac:dyDescent="0.35">
      <c r="A308" s="388" t="s">
        <v>263</v>
      </c>
      <c r="B308" s="388" t="s">
        <v>859</v>
      </c>
      <c r="C308" s="388"/>
      <c r="D308" s="389"/>
      <c r="E308" s="388" t="s">
        <v>883</v>
      </c>
      <c r="F308" s="388" t="s">
        <v>365</v>
      </c>
    </row>
    <row r="309" spans="1:6" ht="15" x14ac:dyDescent="0.35">
      <c r="A309" s="388" t="s">
        <v>397</v>
      </c>
      <c r="B309" s="388" t="s">
        <v>1235</v>
      </c>
      <c r="C309" s="388"/>
      <c r="D309" s="389"/>
      <c r="E309" s="388" t="s">
        <v>1229</v>
      </c>
      <c r="F309" s="388" t="s">
        <v>366</v>
      </c>
    </row>
    <row r="310" spans="1:6" ht="15" x14ac:dyDescent="0.35">
      <c r="A310" s="388" t="s">
        <v>141</v>
      </c>
      <c r="B310" s="388" t="s">
        <v>1088</v>
      </c>
      <c r="C310" s="388"/>
      <c r="D310" s="389"/>
      <c r="E310" s="388" t="s">
        <v>935</v>
      </c>
      <c r="F310" s="388" t="s">
        <v>367</v>
      </c>
    </row>
    <row r="311" spans="1:6" ht="15" x14ac:dyDescent="0.35">
      <c r="A311" s="388" t="s">
        <v>276</v>
      </c>
      <c r="B311" s="388" t="s">
        <v>875</v>
      </c>
      <c r="C311" s="388"/>
      <c r="D311" s="389"/>
      <c r="E311" s="388" t="s">
        <v>936</v>
      </c>
      <c r="F311" s="388" t="s">
        <v>368</v>
      </c>
    </row>
    <row r="312" spans="1:6" ht="15" x14ac:dyDescent="0.35">
      <c r="A312" s="388" t="s">
        <v>593</v>
      </c>
      <c r="B312" s="388" t="s">
        <v>937</v>
      </c>
      <c r="C312" s="388"/>
      <c r="D312" s="389"/>
      <c r="E312" s="388" t="s">
        <v>1236</v>
      </c>
      <c r="F312" s="388" t="s">
        <v>369</v>
      </c>
    </row>
    <row r="313" spans="1:6" ht="15" x14ac:dyDescent="0.35">
      <c r="A313" s="388" t="s">
        <v>146</v>
      </c>
      <c r="B313" s="388" t="s">
        <v>1095</v>
      </c>
      <c r="C313" s="388"/>
      <c r="D313" s="389"/>
      <c r="E313" s="388" t="s">
        <v>1026</v>
      </c>
      <c r="F313" s="388" t="s">
        <v>370</v>
      </c>
    </row>
    <row r="314" spans="1:6" ht="15" x14ac:dyDescent="0.35">
      <c r="A314" s="388" t="s">
        <v>283</v>
      </c>
      <c r="B314" s="388" t="s">
        <v>1202</v>
      </c>
      <c r="C314" s="388"/>
      <c r="D314" s="389"/>
      <c r="E314" s="388" t="s">
        <v>1115</v>
      </c>
      <c r="F314" s="388" t="s">
        <v>371</v>
      </c>
    </row>
    <row r="315" spans="1:6" ht="15" x14ac:dyDescent="0.35">
      <c r="A315" s="388" t="s">
        <v>72</v>
      </c>
      <c r="B315" s="388" t="s">
        <v>999</v>
      </c>
      <c r="C315" s="388"/>
      <c r="D315" s="389"/>
      <c r="E315" s="388" t="s">
        <v>1180</v>
      </c>
      <c r="F315" s="388" t="s">
        <v>372</v>
      </c>
    </row>
    <row r="316" spans="1:6" ht="15" x14ac:dyDescent="0.35">
      <c r="A316" s="388" t="s">
        <v>193</v>
      </c>
      <c r="B316" s="388" t="s">
        <v>798</v>
      </c>
      <c r="C316" s="388"/>
      <c r="D316" s="389"/>
      <c r="E316" s="388" t="s">
        <v>1206</v>
      </c>
      <c r="F316" s="388" t="s">
        <v>373</v>
      </c>
    </row>
    <row r="317" spans="1:6" ht="15" x14ac:dyDescent="0.35">
      <c r="A317" s="388" t="s">
        <v>305</v>
      </c>
      <c r="B317" s="388" t="s">
        <v>906</v>
      </c>
      <c r="C317" s="388"/>
      <c r="D317" s="389"/>
      <c r="E317" s="388" t="s">
        <v>1230</v>
      </c>
      <c r="F317" s="388" t="s">
        <v>374</v>
      </c>
    </row>
    <row r="318" spans="1:6" ht="15" x14ac:dyDescent="0.35">
      <c r="A318" s="388" t="s">
        <v>462</v>
      </c>
      <c r="B318" s="388" t="s">
        <v>938</v>
      </c>
      <c r="C318" s="388"/>
      <c r="D318" s="389"/>
      <c r="E318" s="388" t="s">
        <v>1237</v>
      </c>
      <c r="F318" s="388" t="s">
        <v>375</v>
      </c>
    </row>
    <row r="319" spans="1:6" ht="15" x14ac:dyDescent="0.35">
      <c r="A319" s="388" t="s">
        <v>207</v>
      </c>
      <c r="B319" s="388" t="s">
        <v>1164</v>
      </c>
      <c r="C319" s="388"/>
      <c r="D319" s="389"/>
      <c r="E319" s="388" t="s">
        <v>745</v>
      </c>
      <c r="F319" s="388" t="s">
        <v>376</v>
      </c>
    </row>
    <row r="320" spans="1:6" ht="15" x14ac:dyDescent="0.35">
      <c r="A320" s="392" t="s">
        <v>1282</v>
      </c>
      <c r="B320" s="388" t="s">
        <v>1281</v>
      </c>
      <c r="C320" s="388"/>
      <c r="D320" s="389"/>
      <c r="E320" s="388" t="s">
        <v>781</v>
      </c>
      <c r="F320" s="388" t="s">
        <v>377</v>
      </c>
    </row>
    <row r="321" spans="1:6" ht="15" x14ac:dyDescent="0.35">
      <c r="A321" s="388" t="s">
        <v>361</v>
      </c>
      <c r="B321" s="388" t="s">
        <v>1234</v>
      </c>
      <c r="C321" s="388"/>
      <c r="D321" s="389"/>
      <c r="E321" s="388" t="s">
        <v>833</v>
      </c>
      <c r="F321" s="388" t="s">
        <v>378</v>
      </c>
    </row>
    <row r="322" spans="1:6" ht="15" x14ac:dyDescent="0.35">
      <c r="A322" s="388" t="s">
        <v>408</v>
      </c>
      <c r="B322" s="388" t="s">
        <v>939</v>
      </c>
      <c r="C322" s="388"/>
      <c r="D322" s="389"/>
      <c r="E322" s="388" t="s">
        <v>1208</v>
      </c>
      <c r="F322" s="388" t="s">
        <v>379</v>
      </c>
    </row>
    <row r="323" spans="1:6" ht="15" x14ac:dyDescent="0.35">
      <c r="A323" s="388" t="s">
        <v>555</v>
      </c>
      <c r="B323" s="388" t="s">
        <v>940</v>
      </c>
      <c r="C323" s="388"/>
      <c r="D323" s="389"/>
      <c r="E323" s="388" t="s">
        <v>1231</v>
      </c>
      <c r="F323" s="388" t="s">
        <v>380</v>
      </c>
    </row>
    <row r="324" spans="1:6" ht="15" x14ac:dyDescent="0.35">
      <c r="A324" s="388" t="s">
        <v>521</v>
      </c>
      <c r="B324" s="388" t="s">
        <v>1238</v>
      </c>
      <c r="C324" s="388"/>
      <c r="D324" s="389"/>
      <c r="E324" s="388" t="s">
        <v>750</v>
      </c>
      <c r="F324" s="388" t="s">
        <v>381</v>
      </c>
    </row>
    <row r="325" spans="1:6" ht="15" x14ac:dyDescent="0.35">
      <c r="A325" s="388" t="s">
        <v>86</v>
      </c>
      <c r="B325" s="388" t="s">
        <v>1019</v>
      </c>
      <c r="C325" s="388"/>
      <c r="D325" s="389"/>
      <c r="E325" s="388" t="s">
        <v>1133</v>
      </c>
      <c r="F325" s="388" t="s">
        <v>382</v>
      </c>
    </row>
    <row r="326" spans="1:6" ht="15" x14ac:dyDescent="0.35">
      <c r="A326" s="388" t="s">
        <v>321</v>
      </c>
      <c r="B326" s="388" t="s">
        <v>1220</v>
      </c>
      <c r="C326" s="388"/>
      <c r="D326" s="389"/>
      <c r="E326" s="388" t="s">
        <v>1185</v>
      </c>
      <c r="F326" s="388" t="s">
        <v>383</v>
      </c>
    </row>
    <row r="327" spans="1:6" ht="15" x14ac:dyDescent="0.35">
      <c r="A327" s="388" t="s">
        <v>367</v>
      </c>
      <c r="B327" s="388" t="s">
        <v>935</v>
      </c>
      <c r="C327" s="388"/>
      <c r="D327" s="389"/>
      <c r="E327" s="388" t="s">
        <v>901</v>
      </c>
      <c r="F327" s="388" t="s">
        <v>384</v>
      </c>
    </row>
    <row r="328" spans="1:6" ht="15" x14ac:dyDescent="0.35">
      <c r="A328" s="388" t="s">
        <v>415</v>
      </c>
      <c r="B328" s="388" t="s">
        <v>941</v>
      </c>
      <c r="C328" s="388"/>
      <c r="D328" s="389"/>
      <c r="E328" s="388" t="s">
        <v>1050</v>
      </c>
      <c r="F328" s="388" t="s">
        <v>385</v>
      </c>
    </row>
    <row r="329" spans="1:6" ht="15" x14ac:dyDescent="0.35">
      <c r="A329" s="388" t="s">
        <v>481</v>
      </c>
      <c r="B329" s="388" t="s">
        <v>942</v>
      </c>
      <c r="C329" s="388"/>
      <c r="D329" s="389"/>
      <c r="E329" s="388" t="s">
        <v>1142</v>
      </c>
      <c r="F329" s="388" t="s">
        <v>386</v>
      </c>
    </row>
    <row r="330" spans="1:6" ht="15" x14ac:dyDescent="0.35">
      <c r="A330" s="388" t="s">
        <v>528</v>
      </c>
      <c r="B330" s="388" t="s">
        <v>1239</v>
      </c>
      <c r="C330" s="388"/>
      <c r="D330" s="389"/>
      <c r="E330" s="388" t="s">
        <v>1188</v>
      </c>
      <c r="F330" s="388" t="s">
        <v>387</v>
      </c>
    </row>
    <row r="331" spans="1:6" ht="15" x14ac:dyDescent="0.35">
      <c r="A331" s="388" t="s">
        <v>99</v>
      </c>
      <c r="B331" s="388" t="s">
        <v>1035</v>
      </c>
      <c r="C331" s="388"/>
      <c r="D331" s="389"/>
      <c r="E331" s="388" t="s">
        <v>1058</v>
      </c>
      <c r="F331" s="388" t="s">
        <v>388</v>
      </c>
    </row>
    <row r="332" spans="1:6" ht="15" x14ac:dyDescent="0.35">
      <c r="A332" s="388" t="s">
        <v>375</v>
      </c>
      <c r="B332" s="388" t="s">
        <v>1237</v>
      </c>
      <c r="C332" s="388"/>
      <c r="D332" s="389"/>
      <c r="E332" s="388" t="s">
        <v>792</v>
      </c>
      <c r="F332" s="388" t="s">
        <v>389</v>
      </c>
    </row>
    <row r="333" spans="1:6" ht="15" x14ac:dyDescent="0.35">
      <c r="A333" s="388" t="s">
        <v>231</v>
      </c>
      <c r="B333" s="388" t="s">
        <v>1182</v>
      </c>
      <c r="C333" s="388"/>
      <c r="D333" s="389"/>
      <c r="E333" s="388" t="s">
        <v>850</v>
      </c>
      <c r="F333" s="388" t="s">
        <v>390</v>
      </c>
    </row>
    <row r="334" spans="1:6" ht="15" x14ac:dyDescent="0.35">
      <c r="A334" s="388" t="s">
        <v>332</v>
      </c>
      <c r="B334" s="388" t="s">
        <v>921</v>
      </c>
      <c r="C334" s="388"/>
      <c r="D334" s="389"/>
      <c r="E334" s="388" t="s">
        <v>760</v>
      </c>
      <c r="F334" s="388" t="s">
        <v>391</v>
      </c>
    </row>
    <row r="335" spans="1:6" ht="15" x14ac:dyDescent="0.35">
      <c r="A335" s="388" t="s">
        <v>493</v>
      </c>
      <c r="B335" s="388" t="s">
        <v>1240</v>
      </c>
      <c r="C335" s="388"/>
      <c r="D335" s="389"/>
      <c r="E335" s="388" t="s">
        <v>1153</v>
      </c>
      <c r="F335" s="388" t="s">
        <v>392</v>
      </c>
    </row>
    <row r="336" spans="1:6" ht="15" x14ac:dyDescent="0.35">
      <c r="A336" s="388" t="s">
        <v>111</v>
      </c>
      <c r="B336" s="388" t="s">
        <v>1049</v>
      </c>
      <c r="C336" s="388"/>
      <c r="D336" s="389"/>
      <c r="E336" s="388" t="s">
        <v>1070</v>
      </c>
      <c r="F336" s="388" t="s">
        <v>393</v>
      </c>
    </row>
    <row r="337" spans="1:6" ht="15" x14ac:dyDescent="0.35">
      <c r="A337" s="388" t="s">
        <v>239</v>
      </c>
      <c r="B337" s="388" t="s">
        <v>838</v>
      </c>
      <c r="C337" s="388"/>
      <c r="D337" s="389"/>
      <c r="E337" s="388" t="s">
        <v>1155</v>
      </c>
      <c r="F337" s="388" t="s">
        <v>394</v>
      </c>
    </row>
    <row r="338" spans="1:6" ht="15" x14ac:dyDescent="0.35">
      <c r="A338" s="388" t="s">
        <v>118</v>
      </c>
      <c r="B338" s="388" t="s">
        <v>1059</v>
      </c>
      <c r="C338" s="388"/>
      <c r="D338" s="389"/>
      <c r="E338" s="388" t="s">
        <v>1195</v>
      </c>
      <c r="F338" s="388" t="s">
        <v>395</v>
      </c>
    </row>
    <row r="339" spans="1:6" ht="15" x14ac:dyDescent="0.35">
      <c r="A339" s="388" t="s">
        <v>247</v>
      </c>
      <c r="B339" s="388" t="s">
        <v>1187</v>
      </c>
      <c r="C339" s="388"/>
      <c r="D339" s="389"/>
      <c r="E339" s="388" t="s">
        <v>1218</v>
      </c>
      <c r="F339" s="388" t="s">
        <v>396</v>
      </c>
    </row>
    <row r="340" spans="1:6" ht="15" x14ac:dyDescent="0.35">
      <c r="A340" s="388" t="s">
        <v>124</v>
      </c>
      <c r="B340" s="388" t="s">
        <v>1067</v>
      </c>
      <c r="C340" s="388"/>
      <c r="D340" s="389"/>
      <c r="E340" s="388" t="s">
        <v>1235</v>
      </c>
      <c r="F340" s="388" t="s">
        <v>397</v>
      </c>
    </row>
    <row r="341" spans="1:6" ht="15" x14ac:dyDescent="0.35">
      <c r="A341" s="388" t="s">
        <v>441</v>
      </c>
      <c r="B341" s="388" t="s">
        <v>1241</v>
      </c>
      <c r="C341" s="388"/>
      <c r="D341" s="389"/>
      <c r="E341" s="388" t="s">
        <v>730</v>
      </c>
      <c r="F341" s="388" t="s">
        <v>398</v>
      </c>
    </row>
    <row r="342" spans="1:6" ht="15" x14ac:dyDescent="0.35">
      <c r="A342" s="388" t="s">
        <v>556</v>
      </c>
      <c r="B342" s="388" t="s">
        <v>1242</v>
      </c>
      <c r="C342" s="388"/>
      <c r="D342" s="389"/>
      <c r="E342" s="388" t="s">
        <v>770</v>
      </c>
      <c r="F342" s="388" t="s">
        <v>399</v>
      </c>
    </row>
    <row r="343" spans="1:6" ht="15" x14ac:dyDescent="0.35">
      <c r="A343" s="388" t="s">
        <v>131</v>
      </c>
      <c r="B343" s="388" t="s">
        <v>1076</v>
      </c>
      <c r="C343" s="388"/>
      <c r="D343" s="389"/>
      <c r="E343" s="388" t="s">
        <v>811</v>
      </c>
      <c r="F343" s="388" t="s">
        <v>400</v>
      </c>
    </row>
    <row r="344" spans="1:6" ht="15" x14ac:dyDescent="0.35">
      <c r="A344" s="388" t="s">
        <v>448</v>
      </c>
      <c r="B344" s="388" t="s">
        <v>943</v>
      </c>
      <c r="C344" s="388"/>
      <c r="D344" s="389"/>
      <c r="E344" s="388" t="s">
        <v>872</v>
      </c>
      <c r="F344" s="388" t="s">
        <v>401</v>
      </c>
    </row>
    <row r="345" spans="1:6" ht="15" x14ac:dyDescent="0.35">
      <c r="A345" s="388" t="s">
        <v>264</v>
      </c>
      <c r="B345" s="388" t="s">
        <v>861</v>
      </c>
      <c r="C345" s="388"/>
      <c r="D345" s="389"/>
      <c r="E345" s="388" t="s">
        <v>1223</v>
      </c>
      <c r="F345" s="388" t="s">
        <v>402</v>
      </c>
    </row>
    <row r="346" spans="1:6" ht="15" x14ac:dyDescent="0.35">
      <c r="A346" s="388" t="s">
        <v>277</v>
      </c>
      <c r="B346" s="388" t="s">
        <v>876</v>
      </c>
      <c r="C346" s="388"/>
      <c r="D346" s="389"/>
      <c r="E346" s="388" t="s">
        <v>733</v>
      </c>
      <c r="F346" s="388" t="s">
        <v>403</v>
      </c>
    </row>
    <row r="347" spans="1:6" ht="15" x14ac:dyDescent="0.35">
      <c r="A347" s="388" t="s">
        <v>73</v>
      </c>
      <c r="B347" s="388" t="s">
        <v>1001</v>
      </c>
      <c r="C347" s="388"/>
      <c r="D347" s="389"/>
      <c r="E347" s="388" t="s">
        <v>1096</v>
      </c>
      <c r="F347" s="388" t="s">
        <v>404</v>
      </c>
    </row>
    <row r="348" spans="1:6" ht="15" x14ac:dyDescent="0.35">
      <c r="A348" s="388" t="s">
        <v>194</v>
      </c>
      <c r="B348" s="388" t="s">
        <v>800</v>
      </c>
      <c r="C348" s="388"/>
      <c r="D348" s="389"/>
      <c r="E348" s="388" t="s">
        <v>814</v>
      </c>
      <c r="F348" s="388" t="s">
        <v>405</v>
      </c>
    </row>
    <row r="349" spans="1:6" ht="15" x14ac:dyDescent="0.35">
      <c r="A349" s="388" t="s">
        <v>306</v>
      </c>
      <c r="B349" s="388" t="s">
        <v>907</v>
      </c>
      <c r="C349" s="388"/>
      <c r="D349" s="389"/>
      <c r="E349" s="388" t="s">
        <v>879</v>
      </c>
      <c r="F349" s="388" t="s">
        <v>406</v>
      </c>
    </row>
    <row r="350" spans="1:6" ht="15" x14ac:dyDescent="0.35">
      <c r="A350" s="388" t="s">
        <v>463</v>
      </c>
      <c r="B350" s="388" t="s">
        <v>944</v>
      </c>
      <c r="C350" s="388"/>
      <c r="D350" s="389"/>
      <c r="E350" s="388" t="s">
        <v>1225</v>
      </c>
      <c r="F350" s="388" t="s">
        <v>407</v>
      </c>
    </row>
    <row r="351" spans="1:6" ht="15" x14ac:dyDescent="0.35">
      <c r="A351" s="388" t="s">
        <v>208</v>
      </c>
      <c r="B351" s="388" t="s">
        <v>1165</v>
      </c>
      <c r="C351" s="388"/>
      <c r="D351" s="389"/>
      <c r="E351" s="388" t="s">
        <v>939</v>
      </c>
      <c r="F351" s="388" t="s">
        <v>408</v>
      </c>
    </row>
    <row r="352" spans="1:6" ht="15" x14ac:dyDescent="0.35">
      <c r="A352" s="388" t="s">
        <v>409</v>
      </c>
      <c r="B352" s="388" t="s">
        <v>1243</v>
      </c>
      <c r="C352" s="388"/>
      <c r="D352" s="389"/>
      <c r="E352" s="388" t="s">
        <v>1243</v>
      </c>
      <c r="F352" s="388" t="s">
        <v>409</v>
      </c>
    </row>
    <row r="353" spans="1:6" ht="15" x14ac:dyDescent="0.35">
      <c r="A353" s="388" t="s">
        <v>522</v>
      </c>
      <c r="B353" s="388" t="s">
        <v>1244</v>
      </c>
      <c r="C353" s="388"/>
      <c r="D353" s="389"/>
      <c r="E353" s="388" t="s">
        <v>736</v>
      </c>
      <c r="F353" s="388" t="s">
        <v>410</v>
      </c>
    </row>
    <row r="354" spans="1:6" ht="15" x14ac:dyDescent="0.35">
      <c r="A354" s="388" t="s">
        <v>87</v>
      </c>
      <c r="B354" s="388" t="s">
        <v>1020</v>
      </c>
      <c r="C354" s="388"/>
      <c r="D354" s="389"/>
      <c r="E354" s="388" t="s">
        <v>1106</v>
      </c>
      <c r="F354" s="388" t="s">
        <v>411</v>
      </c>
    </row>
    <row r="355" spans="1:6" ht="15" x14ac:dyDescent="0.35">
      <c r="A355" s="388" t="s">
        <v>220</v>
      </c>
      <c r="B355" s="388" t="s">
        <v>819</v>
      </c>
      <c r="C355" s="388"/>
      <c r="D355" s="389"/>
      <c r="E355" s="388" t="s">
        <v>820</v>
      </c>
      <c r="F355" s="388" t="s">
        <v>412</v>
      </c>
    </row>
    <row r="356" spans="1:6" ht="15" x14ac:dyDescent="0.35">
      <c r="A356" s="388" t="s">
        <v>322</v>
      </c>
      <c r="B356" s="388" t="s">
        <v>1221</v>
      </c>
      <c r="C356" s="388"/>
      <c r="D356" s="389"/>
      <c r="E356" s="388" t="s">
        <v>884</v>
      </c>
      <c r="F356" s="388" t="s">
        <v>413</v>
      </c>
    </row>
    <row r="357" spans="1:6" ht="15" x14ac:dyDescent="0.35">
      <c r="A357" s="388" t="s">
        <v>368</v>
      </c>
      <c r="B357" s="388" t="s">
        <v>936</v>
      </c>
      <c r="C357" s="388"/>
      <c r="D357" s="389"/>
      <c r="E357" s="388" t="s">
        <v>927</v>
      </c>
      <c r="F357" s="388" t="s">
        <v>414</v>
      </c>
    </row>
    <row r="358" spans="1:6" ht="15" x14ac:dyDescent="0.35">
      <c r="A358" s="388" t="s">
        <v>416</v>
      </c>
      <c r="B358" s="388" t="s">
        <v>1245</v>
      </c>
      <c r="C358" s="388"/>
      <c r="D358" s="389"/>
      <c r="E358" s="388" t="s">
        <v>941</v>
      </c>
      <c r="F358" s="388" t="s">
        <v>415</v>
      </c>
    </row>
    <row r="359" spans="1:6" ht="15" x14ac:dyDescent="0.35">
      <c r="A359" s="388" t="s">
        <v>482</v>
      </c>
      <c r="B359" s="388" t="s">
        <v>1246</v>
      </c>
      <c r="C359" s="388"/>
      <c r="D359" s="389"/>
      <c r="E359" s="388" t="s">
        <v>1245</v>
      </c>
      <c r="F359" s="388" t="s">
        <v>416</v>
      </c>
    </row>
    <row r="360" spans="1:6" ht="15" x14ac:dyDescent="0.35">
      <c r="A360" s="388" t="s">
        <v>711</v>
      </c>
      <c r="B360" s="388" t="s">
        <v>1247</v>
      </c>
      <c r="C360" s="388"/>
      <c r="D360" s="389"/>
      <c r="E360" s="388" t="s">
        <v>945</v>
      </c>
      <c r="F360" s="388" t="s">
        <v>417</v>
      </c>
    </row>
    <row r="361" spans="1:6" ht="15" x14ac:dyDescent="0.35">
      <c r="A361" s="388" t="s">
        <v>100</v>
      </c>
      <c r="B361" s="388" t="s">
        <v>1037</v>
      </c>
      <c r="C361" s="388"/>
      <c r="D361" s="389"/>
      <c r="E361" s="388" t="s">
        <v>946</v>
      </c>
      <c r="F361" s="388" t="s">
        <v>418</v>
      </c>
    </row>
    <row r="362" spans="1:6" ht="15" x14ac:dyDescent="0.35">
      <c r="A362" s="388" t="s">
        <v>232</v>
      </c>
      <c r="B362" s="388" t="s">
        <v>830</v>
      </c>
      <c r="C362" s="388"/>
      <c r="D362" s="389"/>
      <c r="E362" s="388" t="s">
        <v>740</v>
      </c>
      <c r="F362" s="388" t="s">
        <v>419</v>
      </c>
    </row>
    <row r="363" spans="1:6" ht="15" x14ac:dyDescent="0.35">
      <c r="A363" s="388" t="s">
        <v>333</v>
      </c>
      <c r="B363" s="388" t="s">
        <v>922</v>
      </c>
      <c r="C363" s="388"/>
      <c r="D363" s="389"/>
      <c r="E363" s="388" t="s">
        <v>778</v>
      </c>
      <c r="F363" s="388" t="s">
        <v>420</v>
      </c>
    </row>
    <row r="364" spans="1:6" ht="15" x14ac:dyDescent="0.35">
      <c r="A364" s="388" t="s">
        <v>112</v>
      </c>
      <c r="B364" s="388" t="s">
        <v>1051</v>
      </c>
      <c r="C364" s="388"/>
      <c r="D364" s="389"/>
      <c r="E364" s="388" t="s">
        <v>825</v>
      </c>
      <c r="F364" s="388" t="s">
        <v>421</v>
      </c>
    </row>
    <row r="365" spans="1:6" ht="15" x14ac:dyDescent="0.35">
      <c r="A365" s="388" t="s">
        <v>240</v>
      </c>
      <c r="B365" s="388" t="s">
        <v>840</v>
      </c>
      <c r="C365" s="388"/>
      <c r="D365" s="389"/>
      <c r="E365" s="388" t="s">
        <v>1207</v>
      </c>
      <c r="F365" s="388" t="s">
        <v>422</v>
      </c>
    </row>
    <row r="366" spans="1:6" ht="15" x14ac:dyDescent="0.35">
      <c r="A366" s="388" t="s">
        <v>554</v>
      </c>
      <c r="B366" s="388" t="s">
        <v>1061</v>
      </c>
      <c r="C366" s="388"/>
      <c r="D366" s="389"/>
      <c r="E366" s="388" t="s">
        <v>746</v>
      </c>
      <c r="F366" s="388" t="s">
        <v>423</v>
      </c>
    </row>
    <row r="367" spans="1:6" ht="15" x14ac:dyDescent="0.35">
      <c r="A367" s="388" t="s">
        <v>248</v>
      </c>
      <c r="B367" s="388" t="s">
        <v>1189</v>
      </c>
      <c r="C367" s="388"/>
      <c r="D367" s="389"/>
      <c r="E367" s="388" t="s">
        <v>782</v>
      </c>
      <c r="F367" s="388" t="s">
        <v>424</v>
      </c>
    </row>
    <row r="368" spans="1:6" ht="15" x14ac:dyDescent="0.35">
      <c r="A368" s="388" t="s">
        <v>125</v>
      </c>
      <c r="B368" s="388" t="s">
        <v>1069</v>
      </c>
      <c r="C368" s="388"/>
      <c r="D368" s="389"/>
      <c r="E368" s="388" t="s">
        <v>834</v>
      </c>
      <c r="F368" s="388" t="s">
        <v>425</v>
      </c>
    </row>
    <row r="369" spans="1:6" ht="15" x14ac:dyDescent="0.35">
      <c r="A369" s="388" t="s">
        <v>442</v>
      </c>
      <c r="B369" s="388" t="s">
        <v>1248</v>
      </c>
      <c r="C369" s="388"/>
      <c r="D369" s="389"/>
      <c r="E369" s="388" t="s">
        <v>1209</v>
      </c>
      <c r="F369" s="388" t="s">
        <v>426</v>
      </c>
    </row>
    <row r="370" spans="1:6" ht="15" x14ac:dyDescent="0.35">
      <c r="A370" s="388" t="s">
        <v>265</v>
      </c>
      <c r="B370" s="388" t="s">
        <v>862</v>
      </c>
      <c r="C370" s="388"/>
      <c r="D370" s="389"/>
      <c r="E370" s="388" t="s">
        <v>751</v>
      </c>
      <c r="F370" s="388" t="s">
        <v>427</v>
      </c>
    </row>
    <row r="371" spans="1:6" ht="15" x14ac:dyDescent="0.35">
      <c r="A371" s="388" t="s">
        <v>278</v>
      </c>
      <c r="B371" s="388" t="s">
        <v>877</v>
      </c>
      <c r="C371" s="388"/>
      <c r="D371" s="389"/>
      <c r="E371" s="388" t="s">
        <v>786</v>
      </c>
      <c r="F371" s="388" t="s">
        <v>428</v>
      </c>
    </row>
    <row r="372" spans="1:6" ht="15" x14ac:dyDescent="0.35">
      <c r="A372" s="388" t="s">
        <v>74</v>
      </c>
      <c r="B372" s="388" t="s">
        <v>1003</v>
      </c>
      <c r="C372" s="388"/>
      <c r="D372" s="389"/>
      <c r="E372" s="388" t="s">
        <v>842</v>
      </c>
      <c r="F372" s="388" t="s">
        <v>429</v>
      </c>
    </row>
    <row r="373" spans="1:6" ht="15" x14ac:dyDescent="0.35">
      <c r="A373" s="388" t="s">
        <v>195</v>
      </c>
      <c r="B373" s="388" t="s">
        <v>801</v>
      </c>
      <c r="C373" s="388"/>
      <c r="D373" s="389"/>
      <c r="E373" s="388" t="s">
        <v>902</v>
      </c>
      <c r="F373" s="388" t="s">
        <v>430</v>
      </c>
    </row>
    <row r="374" spans="1:6" ht="15" x14ac:dyDescent="0.35">
      <c r="A374" s="388" t="s">
        <v>307</v>
      </c>
      <c r="B374" s="388" t="s">
        <v>908</v>
      </c>
      <c r="C374" s="388"/>
      <c r="D374" s="389"/>
      <c r="E374" s="388" t="s">
        <v>932</v>
      </c>
      <c r="F374" s="388" t="s">
        <v>431</v>
      </c>
    </row>
    <row r="375" spans="1:6" ht="15" x14ac:dyDescent="0.35">
      <c r="A375" s="388" t="s">
        <v>464</v>
      </c>
      <c r="B375" s="388" t="s">
        <v>947</v>
      </c>
      <c r="C375" s="388"/>
      <c r="D375" s="389"/>
      <c r="E375" s="388" t="s">
        <v>755</v>
      </c>
      <c r="F375" s="388" t="s">
        <v>432</v>
      </c>
    </row>
    <row r="376" spans="1:6" ht="15" x14ac:dyDescent="0.35">
      <c r="A376" s="388" t="s">
        <v>209</v>
      </c>
      <c r="B376" s="388" t="s">
        <v>1166</v>
      </c>
      <c r="C376" s="388"/>
      <c r="D376" s="389"/>
      <c r="E376" s="388" t="s">
        <v>790</v>
      </c>
      <c r="F376" s="388" t="s">
        <v>433</v>
      </c>
    </row>
    <row r="377" spans="1:6" ht="15" x14ac:dyDescent="0.35">
      <c r="A377" s="388" t="s">
        <v>88</v>
      </c>
      <c r="B377" s="388" t="s">
        <v>1022</v>
      </c>
      <c r="C377" s="388"/>
      <c r="D377" s="389"/>
      <c r="E377" s="388" t="s">
        <v>848</v>
      </c>
      <c r="F377" s="388" t="s">
        <v>434</v>
      </c>
    </row>
    <row r="378" spans="1:6" ht="15" x14ac:dyDescent="0.35">
      <c r="A378" s="388" t="s">
        <v>221</v>
      </c>
      <c r="B378" s="388" t="s">
        <v>821</v>
      </c>
      <c r="C378" s="388"/>
      <c r="D378" s="389"/>
      <c r="E378" s="388" t="s">
        <v>905</v>
      </c>
      <c r="F378" s="388" t="s">
        <v>435</v>
      </c>
    </row>
    <row r="379" spans="1:6" ht="15" x14ac:dyDescent="0.35">
      <c r="A379" s="388" t="s">
        <v>323</v>
      </c>
      <c r="B379" s="388" t="s">
        <v>1222</v>
      </c>
      <c r="C379" s="388"/>
      <c r="D379" s="389"/>
      <c r="E379" s="388" t="s">
        <v>1060</v>
      </c>
      <c r="F379" s="388" t="s">
        <v>436</v>
      </c>
    </row>
    <row r="380" spans="1:6" ht="15" x14ac:dyDescent="0.35">
      <c r="A380" s="388" t="s">
        <v>369</v>
      </c>
      <c r="B380" s="388" t="s">
        <v>1236</v>
      </c>
      <c r="C380" s="388"/>
      <c r="D380" s="389"/>
      <c r="E380" s="388" t="s">
        <v>1151</v>
      </c>
      <c r="F380" s="388" t="s">
        <v>437</v>
      </c>
    </row>
    <row r="381" spans="1:6" ht="15" x14ac:dyDescent="0.35">
      <c r="A381" s="388" t="s">
        <v>417</v>
      </c>
      <c r="B381" s="388" t="s">
        <v>945</v>
      </c>
      <c r="C381" s="388"/>
      <c r="D381" s="389"/>
      <c r="E381" s="388" t="s">
        <v>1194</v>
      </c>
      <c r="F381" s="388" t="s">
        <v>438</v>
      </c>
    </row>
    <row r="382" spans="1:6" ht="15" x14ac:dyDescent="0.35">
      <c r="A382" s="388" t="s">
        <v>483</v>
      </c>
      <c r="B382" s="388" t="s">
        <v>948</v>
      </c>
      <c r="C382" s="388"/>
      <c r="D382" s="389"/>
      <c r="E382" s="388" t="s">
        <v>1216</v>
      </c>
      <c r="F382" s="388" t="s">
        <v>439</v>
      </c>
    </row>
    <row r="383" spans="1:6" ht="15" x14ac:dyDescent="0.35">
      <c r="A383" s="388" t="s">
        <v>101</v>
      </c>
      <c r="B383" s="388" t="s">
        <v>1038</v>
      </c>
      <c r="C383" s="388"/>
      <c r="D383" s="389"/>
      <c r="E383" s="388" t="s">
        <v>1233</v>
      </c>
      <c r="F383" s="388" t="s">
        <v>440</v>
      </c>
    </row>
    <row r="384" spans="1:6" ht="15" x14ac:dyDescent="0.35">
      <c r="A384" s="388" t="s">
        <v>233</v>
      </c>
      <c r="B384" s="388" t="s">
        <v>832</v>
      </c>
      <c r="C384" s="388"/>
      <c r="D384" s="389"/>
      <c r="E384" s="388" t="s">
        <v>1241</v>
      </c>
      <c r="F384" s="388" t="s">
        <v>441</v>
      </c>
    </row>
    <row r="385" spans="1:6" ht="15" x14ac:dyDescent="0.35">
      <c r="A385" s="388" t="s">
        <v>334</v>
      </c>
      <c r="B385" s="388" t="s">
        <v>923</v>
      </c>
      <c r="C385" s="388"/>
      <c r="D385" s="389"/>
      <c r="E385" s="388" t="s">
        <v>1248</v>
      </c>
      <c r="F385" s="388" t="s">
        <v>442</v>
      </c>
    </row>
    <row r="386" spans="1:6" ht="15" x14ac:dyDescent="0.35">
      <c r="A386" s="388" t="s">
        <v>241</v>
      </c>
      <c r="B386" s="388" t="s">
        <v>841</v>
      </c>
      <c r="C386" s="388"/>
      <c r="D386" s="389"/>
      <c r="E386" s="388" t="s">
        <v>1250</v>
      </c>
      <c r="F386" s="388" t="s">
        <v>1249</v>
      </c>
    </row>
    <row r="387" spans="1:6" ht="15" x14ac:dyDescent="0.35">
      <c r="A387" s="388" t="s">
        <v>1249</v>
      </c>
      <c r="B387" s="388" t="s">
        <v>1250</v>
      </c>
      <c r="C387" s="388"/>
      <c r="D387" s="389"/>
      <c r="E387" s="388" t="s">
        <v>761</v>
      </c>
      <c r="F387" s="388" t="s">
        <v>443</v>
      </c>
    </row>
    <row r="388" spans="1:6" ht="15" x14ac:dyDescent="0.35">
      <c r="A388" s="388" t="s">
        <v>266</v>
      </c>
      <c r="B388" s="388" t="s">
        <v>864</v>
      </c>
      <c r="C388" s="388"/>
      <c r="D388" s="389"/>
      <c r="E388" s="388" t="s">
        <v>797</v>
      </c>
      <c r="F388" s="388" t="s">
        <v>444</v>
      </c>
    </row>
    <row r="389" spans="1:6" ht="15" x14ac:dyDescent="0.35">
      <c r="A389" s="388" t="s">
        <v>75</v>
      </c>
      <c r="B389" s="388" t="s">
        <v>1005</v>
      </c>
      <c r="C389" s="388"/>
      <c r="D389" s="389"/>
      <c r="E389" s="388" t="s">
        <v>855</v>
      </c>
      <c r="F389" s="388" t="s">
        <v>445</v>
      </c>
    </row>
    <row r="390" spans="1:6" ht="15" x14ac:dyDescent="0.35">
      <c r="A390" s="388" t="s">
        <v>196</v>
      </c>
      <c r="B390" s="388" t="s">
        <v>1156</v>
      </c>
      <c r="C390" s="388"/>
      <c r="D390" s="389"/>
      <c r="E390" s="388" t="s">
        <v>914</v>
      </c>
      <c r="F390" s="388" t="s">
        <v>446</v>
      </c>
    </row>
    <row r="391" spans="1:6" ht="15" x14ac:dyDescent="0.35">
      <c r="A391" s="388" t="s">
        <v>308</v>
      </c>
      <c r="B391" s="388" t="s">
        <v>909</v>
      </c>
      <c r="C391" s="388"/>
      <c r="D391" s="389"/>
      <c r="E391" s="388" t="s">
        <v>934</v>
      </c>
      <c r="F391" s="388" t="s">
        <v>447</v>
      </c>
    </row>
    <row r="392" spans="1:6" ht="15" x14ac:dyDescent="0.35">
      <c r="A392" s="388" t="s">
        <v>210</v>
      </c>
      <c r="B392" s="388" t="s">
        <v>1168</v>
      </c>
      <c r="C392" s="388"/>
      <c r="D392" s="389"/>
      <c r="E392" s="388" t="s">
        <v>943</v>
      </c>
      <c r="F392" s="388" t="s">
        <v>448</v>
      </c>
    </row>
    <row r="393" spans="1:6" ht="15" x14ac:dyDescent="0.35">
      <c r="A393" s="388" t="s">
        <v>89</v>
      </c>
      <c r="B393" s="388" t="s">
        <v>1023</v>
      </c>
      <c r="C393" s="388"/>
      <c r="D393" s="389"/>
      <c r="E393" s="388" t="s">
        <v>764</v>
      </c>
      <c r="F393" s="388" t="s">
        <v>449</v>
      </c>
    </row>
    <row r="394" spans="1:6" ht="15" x14ac:dyDescent="0.35">
      <c r="A394" s="388" t="s">
        <v>418</v>
      </c>
      <c r="B394" s="388" t="s">
        <v>946</v>
      </c>
      <c r="C394" s="388"/>
      <c r="D394" s="389"/>
      <c r="E394" s="388" t="s">
        <v>802</v>
      </c>
      <c r="F394" s="388" t="s">
        <v>450</v>
      </c>
    </row>
    <row r="395" spans="1:6" ht="15" x14ac:dyDescent="0.35">
      <c r="A395" s="388" t="s">
        <v>484</v>
      </c>
      <c r="B395" s="388" t="s">
        <v>949</v>
      </c>
      <c r="C395" s="388"/>
      <c r="D395" s="389"/>
      <c r="E395" s="388" t="s">
        <v>858</v>
      </c>
      <c r="F395" s="388" t="s">
        <v>451</v>
      </c>
    </row>
    <row r="396" spans="1:6" ht="15" x14ac:dyDescent="0.35">
      <c r="A396" s="388" t="s">
        <v>102</v>
      </c>
      <c r="B396" s="388" t="s">
        <v>1040</v>
      </c>
      <c r="C396" s="388"/>
      <c r="D396" s="389"/>
      <c r="E396" s="388" t="s">
        <v>915</v>
      </c>
      <c r="F396" s="388" t="s">
        <v>452</v>
      </c>
    </row>
    <row r="397" spans="1:6" ht="15" x14ac:dyDescent="0.35">
      <c r="A397" s="388" t="s">
        <v>335</v>
      </c>
      <c r="B397" s="388" t="s">
        <v>924</v>
      </c>
      <c r="C397" s="388"/>
      <c r="D397" s="389"/>
      <c r="E397" s="388" t="s">
        <v>767</v>
      </c>
      <c r="F397" s="388" t="s">
        <v>453</v>
      </c>
    </row>
    <row r="398" spans="1:6" ht="15" x14ac:dyDescent="0.35">
      <c r="A398" s="388" t="s">
        <v>267</v>
      </c>
      <c r="B398" s="388" t="s">
        <v>866</v>
      </c>
      <c r="C398" s="388"/>
      <c r="D398" s="389"/>
      <c r="E398" s="388" t="s">
        <v>807</v>
      </c>
      <c r="F398" s="388" t="s">
        <v>454</v>
      </c>
    </row>
    <row r="399" spans="1:6" ht="15" x14ac:dyDescent="0.35">
      <c r="A399" s="388" t="s">
        <v>76</v>
      </c>
      <c r="B399" s="388" t="s">
        <v>1007</v>
      </c>
      <c r="C399" s="388"/>
      <c r="D399" s="389"/>
      <c r="E399" s="388" t="s">
        <v>865</v>
      </c>
      <c r="F399" s="388" t="s">
        <v>455</v>
      </c>
    </row>
    <row r="400" spans="1:6" ht="15" x14ac:dyDescent="0.35">
      <c r="A400" s="388" t="s">
        <v>197</v>
      </c>
      <c r="B400" s="388" t="s">
        <v>804</v>
      </c>
      <c r="C400" s="388"/>
      <c r="D400" s="389"/>
      <c r="E400" s="388" t="s">
        <v>917</v>
      </c>
      <c r="F400" s="388" t="s">
        <v>456</v>
      </c>
    </row>
    <row r="401" spans="1:6" ht="15" x14ac:dyDescent="0.35">
      <c r="A401" s="388" t="s">
        <v>309</v>
      </c>
      <c r="B401" s="388" t="s">
        <v>911</v>
      </c>
      <c r="C401" s="388"/>
      <c r="D401" s="389"/>
      <c r="E401" s="388" t="s">
        <v>937</v>
      </c>
      <c r="F401" s="388" t="s">
        <v>593</v>
      </c>
    </row>
    <row r="402" spans="1:6" ht="15" x14ac:dyDescent="0.35">
      <c r="A402" s="388" t="s">
        <v>581</v>
      </c>
      <c r="B402" s="388" t="s">
        <v>950</v>
      </c>
      <c r="C402" s="388"/>
      <c r="D402" s="389"/>
      <c r="E402" s="388" t="s">
        <v>731</v>
      </c>
      <c r="F402" s="388" t="s">
        <v>457</v>
      </c>
    </row>
    <row r="403" spans="1:6" ht="15" x14ac:dyDescent="0.35">
      <c r="A403" s="388" t="s">
        <v>211</v>
      </c>
      <c r="B403" s="388" t="s">
        <v>1169</v>
      </c>
      <c r="C403" s="388"/>
      <c r="D403" s="389"/>
      <c r="E403" s="388" t="s">
        <v>771</v>
      </c>
      <c r="F403" s="388" t="s">
        <v>458</v>
      </c>
    </row>
    <row r="404" spans="1:6" ht="15" x14ac:dyDescent="0.35">
      <c r="A404" s="388" t="s">
        <v>90</v>
      </c>
      <c r="B404" s="388" t="s">
        <v>1025</v>
      </c>
      <c r="C404" s="388"/>
      <c r="D404" s="389"/>
      <c r="E404" s="388" t="s">
        <v>812</v>
      </c>
      <c r="F404" s="388" t="s">
        <v>459</v>
      </c>
    </row>
    <row r="405" spans="1:6" ht="15" x14ac:dyDescent="0.35">
      <c r="A405" s="388" t="s">
        <v>336</v>
      </c>
      <c r="B405" s="388" t="s">
        <v>925</v>
      </c>
      <c r="C405" s="388"/>
      <c r="D405" s="389"/>
      <c r="E405" s="388" t="s">
        <v>873</v>
      </c>
      <c r="F405" s="388" t="s">
        <v>460</v>
      </c>
    </row>
    <row r="406" spans="1:6" ht="15" x14ac:dyDescent="0.35">
      <c r="A406" s="388" t="s">
        <v>268</v>
      </c>
      <c r="B406" s="388" t="s">
        <v>867</v>
      </c>
      <c r="C406" s="388"/>
      <c r="D406" s="389"/>
      <c r="E406" s="388" t="s">
        <v>919</v>
      </c>
      <c r="F406" s="388" t="s">
        <v>461</v>
      </c>
    </row>
    <row r="407" spans="1:6" ht="15" x14ac:dyDescent="0.35">
      <c r="A407" s="388" t="s">
        <v>77</v>
      </c>
      <c r="B407" s="388" t="s">
        <v>1008</v>
      </c>
      <c r="C407" s="388"/>
      <c r="D407" s="389"/>
      <c r="E407" s="388" t="s">
        <v>938</v>
      </c>
      <c r="F407" s="388" t="s">
        <v>462</v>
      </c>
    </row>
    <row r="408" spans="1:6" ht="15" x14ac:dyDescent="0.35">
      <c r="A408" s="388" t="s">
        <v>198</v>
      </c>
      <c r="B408" s="388" t="s">
        <v>1157</v>
      </c>
      <c r="C408" s="388"/>
      <c r="D408" s="389"/>
      <c r="E408" s="388" t="s">
        <v>944</v>
      </c>
      <c r="F408" s="388" t="s">
        <v>463</v>
      </c>
    </row>
    <row r="409" spans="1:6" ht="15" x14ac:dyDescent="0.35">
      <c r="A409" s="388" t="s">
        <v>310</v>
      </c>
      <c r="B409" s="388" t="s">
        <v>912</v>
      </c>
      <c r="C409" s="388"/>
      <c r="D409" s="389"/>
      <c r="E409" s="388" t="s">
        <v>947</v>
      </c>
      <c r="F409" s="388" t="s">
        <v>464</v>
      </c>
    </row>
    <row r="410" spans="1:6" ht="15" x14ac:dyDescent="0.35">
      <c r="A410" s="388" t="s">
        <v>465</v>
      </c>
      <c r="B410" s="388" t="s">
        <v>1251</v>
      </c>
      <c r="C410" s="388"/>
      <c r="D410" s="389"/>
      <c r="E410" s="388" t="s">
        <v>950</v>
      </c>
      <c r="F410" s="388" t="s">
        <v>581</v>
      </c>
    </row>
    <row r="411" spans="1:6" ht="15" x14ac:dyDescent="0.35">
      <c r="A411" s="388" t="s">
        <v>212</v>
      </c>
      <c r="B411" s="388" t="s">
        <v>1170</v>
      </c>
      <c r="C411" s="388"/>
      <c r="D411" s="389"/>
      <c r="E411" s="388" t="s">
        <v>1251</v>
      </c>
      <c r="F411" s="388" t="s">
        <v>465</v>
      </c>
    </row>
    <row r="412" spans="1:6" ht="15" x14ac:dyDescent="0.35">
      <c r="A412" s="388" t="s">
        <v>91</v>
      </c>
      <c r="B412" s="388" t="s">
        <v>1027</v>
      </c>
      <c r="C412" s="388"/>
      <c r="D412" s="389"/>
      <c r="E412" s="388" t="s">
        <v>951</v>
      </c>
      <c r="F412" s="388" t="s">
        <v>466</v>
      </c>
    </row>
    <row r="413" spans="1:6" ht="15" x14ac:dyDescent="0.35">
      <c r="A413" s="388" t="s">
        <v>337</v>
      </c>
      <c r="B413" s="388" t="s">
        <v>926</v>
      </c>
      <c r="C413" s="388"/>
      <c r="D413" s="389"/>
      <c r="E413" s="388" t="s">
        <v>952</v>
      </c>
      <c r="F413" s="388" t="s">
        <v>467</v>
      </c>
    </row>
    <row r="414" spans="1:6" ht="15" x14ac:dyDescent="0.35">
      <c r="A414" s="388" t="s">
        <v>269</v>
      </c>
      <c r="B414" s="388" t="s">
        <v>868</v>
      </c>
      <c r="C414" s="388"/>
      <c r="D414" s="389"/>
      <c r="E414" s="388" t="s">
        <v>953</v>
      </c>
      <c r="F414" s="388" t="s">
        <v>468</v>
      </c>
    </row>
    <row r="415" spans="1:6" ht="15" x14ac:dyDescent="0.35">
      <c r="A415" s="388" t="s">
        <v>199</v>
      </c>
      <c r="B415" s="388" t="s">
        <v>806</v>
      </c>
      <c r="C415" s="388"/>
      <c r="D415" s="389"/>
      <c r="E415" s="388" t="s">
        <v>954</v>
      </c>
      <c r="F415" s="388" t="s">
        <v>469</v>
      </c>
    </row>
    <row r="416" spans="1:6" ht="15" x14ac:dyDescent="0.35">
      <c r="A416" s="388" t="s">
        <v>466</v>
      </c>
      <c r="B416" s="388" t="s">
        <v>951</v>
      </c>
      <c r="C416" s="388"/>
      <c r="D416" s="389"/>
      <c r="E416" s="388" t="s">
        <v>955</v>
      </c>
      <c r="F416" s="388" t="s">
        <v>470</v>
      </c>
    </row>
    <row r="417" spans="1:6" ht="15" x14ac:dyDescent="0.35">
      <c r="A417" s="388" t="s">
        <v>213</v>
      </c>
      <c r="B417" s="388" t="s">
        <v>1172</v>
      </c>
      <c r="C417" s="388"/>
      <c r="D417" s="389"/>
      <c r="E417" s="388" t="s">
        <v>1009</v>
      </c>
      <c r="F417" s="388" t="s">
        <v>471</v>
      </c>
    </row>
    <row r="418" spans="1:6" ht="15" x14ac:dyDescent="0.35">
      <c r="A418" s="388" t="s">
        <v>92</v>
      </c>
      <c r="B418" s="388" t="s">
        <v>1028</v>
      </c>
      <c r="C418" s="388"/>
      <c r="D418" s="389"/>
      <c r="E418" s="388" t="s">
        <v>773</v>
      </c>
      <c r="F418" s="388" t="s">
        <v>472</v>
      </c>
    </row>
    <row r="419" spans="1:6" ht="15" x14ac:dyDescent="0.35">
      <c r="A419" s="388" t="s">
        <v>338</v>
      </c>
      <c r="B419" s="388" t="s">
        <v>1228</v>
      </c>
      <c r="C419" s="388"/>
      <c r="D419" s="389"/>
      <c r="E419" s="388" t="s">
        <v>815</v>
      </c>
      <c r="F419" s="388" t="s">
        <v>473</v>
      </c>
    </row>
    <row r="420" spans="1:6" ht="15" x14ac:dyDescent="0.35">
      <c r="A420" s="388" t="s">
        <v>270</v>
      </c>
      <c r="B420" s="388" t="s">
        <v>869</v>
      </c>
      <c r="C420" s="388"/>
      <c r="D420" s="389"/>
      <c r="E420" s="388" t="s">
        <v>880</v>
      </c>
      <c r="F420" s="388" t="s">
        <v>474</v>
      </c>
    </row>
    <row r="421" spans="1:6" ht="15" x14ac:dyDescent="0.35">
      <c r="A421" s="388" t="s">
        <v>200</v>
      </c>
      <c r="B421" s="388" t="s">
        <v>808</v>
      </c>
      <c r="C421" s="388"/>
      <c r="D421" s="389"/>
      <c r="E421" s="388" t="s">
        <v>1226</v>
      </c>
      <c r="F421" s="388" t="s">
        <v>475</v>
      </c>
    </row>
    <row r="422" spans="1:6" ht="15" x14ac:dyDescent="0.35">
      <c r="A422" s="388" t="s">
        <v>467</v>
      </c>
      <c r="B422" s="388" t="s">
        <v>952</v>
      </c>
      <c r="C422" s="388"/>
      <c r="D422" s="389"/>
      <c r="E422" s="388" t="s">
        <v>940</v>
      </c>
      <c r="F422" s="388" t="s">
        <v>555</v>
      </c>
    </row>
    <row r="423" spans="1:6" ht="15" x14ac:dyDescent="0.35">
      <c r="A423" s="388" t="s">
        <v>214</v>
      </c>
      <c r="B423" s="388" t="s">
        <v>1173</v>
      </c>
      <c r="C423" s="388"/>
      <c r="D423" s="389"/>
      <c r="E423" s="388" t="s">
        <v>737</v>
      </c>
      <c r="F423" s="388" t="s">
        <v>476</v>
      </c>
    </row>
    <row r="424" spans="1:6" ht="15" x14ac:dyDescent="0.35">
      <c r="A424" s="388" t="s">
        <v>93</v>
      </c>
      <c r="B424" s="388" t="s">
        <v>1029</v>
      </c>
      <c r="C424" s="388"/>
      <c r="D424" s="389"/>
      <c r="E424" s="388" t="s">
        <v>1108</v>
      </c>
      <c r="F424" s="388" t="s">
        <v>477</v>
      </c>
    </row>
    <row r="425" spans="1:6" ht="15" x14ac:dyDescent="0.35">
      <c r="A425" s="388" t="s">
        <v>271</v>
      </c>
      <c r="B425" s="388" t="s">
        <v>870</v>
      </c>
      <c r="C425" s="388"/>
      <c r="D425" s="389"/>
      <c r="E425" s="388" t="s">
        <v>822</v>
      </c>
      <c r="F425" s="388" t="s">
        <v>478</v>
      </c>
    </row>
    <row r="426" spans="1:6" ht="15" x14ac:dyDescent="0.35">
      <c r="A426" s="388" t="s">
        <v>201</v>
      </c>
      <c r="B426" s="388" t="s">
        <v>1159</v>
      </c>
      <c r="C426" s="388"/>
      <c r="D426" s="389"/>
      <c r="E426" s="388" t="s">
        <v>886</v>
      </c>
      <c r="F426" s="388" t="s">
        <v>479</v>
      </c>
    </row>
    <row r="427" spans="1:6" ht="15" x14ac:dyDescent="0.35">
      <c r="A427" s="388" t="s">
        <v>468</v>
      </c>
      <c r="B427" s="388" t="s">
        <v>953</v>
      </c>
      <c r="C427" s="388"/>
      <c r="D427" s="389"/>
      <c r="E427" s="388" t="s">
        <v>928</v>
      </c>
      <c r="F427" s="388" t="s">
        <v>480</v>
      </c>
    </row>
    <row r="428" spans="1:6" ht="15" x14ac:dyDescent="0.35">
      <c r="A428" s="388" t="s">
        <v>579</v>
      </c>
      <c r="B428" s="388" t="s">
        <v>1174</v>
      </c>
      <c r="C428" s="388"/>
      <c r="D428" s="389"/>
      <c r="E428" s="388" t="s">
        <v>942</v>
      </c>
      <c r="F428" s="388" t="s">
        <v>481</v>
      </c>
    </row>
    <row r="429" spans="1:6" ht="15" x14ac:dyDescent="0.35">
      <c r="A429" s="388" t="s">
        <v>469</v>
      </c>
      <c r="B429" s="388" t="s">
        <v>954</v>
      </c>
      <c r="C429" s="388"/>
      <c r="D429" s="389"/>
      <c r="E429" s="388" t="s">
        <v>1246</v>
      </c>
      <c r="F429" s="388" t="s">
        <v>482</v>
      </c>
    </row>
    <row r="430" spans="1:6" ht="15" x14ac:dyDescent="0.35">
      <c r="A430" s="388" t="s">
        <v>470</v>
      </c>
      <c r="B430" s="388" t="s">
        <v>955</v>
      </c>
      <c r="C430" s="388"/>
      <c r="D430" s="389"/>
      <c r="E430" s="388" t="s">
        <v>948</v>
      </c>
      <c r="F430" s="388" t="s">
        <v>483</v>
      </c>
    </row>
    <row r="431" spans="1:6" ht="15" x14ac:dyDescent="0.35">
      <c r="A431" s="388" t="s">
        <v>147</v>
      </c>
      <c r="B431" s="388" t="s">
        <v>1097</v>
      </c>
      <c r="C431" s="388"/>
      <c r="D431" s="389"/>
      <c r="E431" s="388" t="s">
        <v>949</v>
      </c>
      <c r="F431" s="388" t="s">
        <v>484</v>
      </c>
    </row>
    <row r="432" spans="1:6" ht="15" x14ac:dyDescent="0.35">
      <c r="A432" s="388" t="s">
        <v>148</v>
      </c>
      <c r="B432" s="388" t="s">
        <v>1098</v>
      </c>
      <c r="C432" s="388"/>
      <c r="D432" s="389"/>
      <c r="E432" s="388" t="s">
        <v>741</v>
      </c>
      <c r="F432" s="388" t="s">
        <v>485</v>
      </c>
    </row>
    <row r="433" spans="1:6" ht="15" x14ac:dyDescent="0.35">
      <c r="A433" s="388" t="s">
        <v>149</v>
      </c>
      <c r="B433" s="388" t="s">
        <v>1100</v>
      </c>
      <c r="C433" s="388"/>
      <c r="D433" s="389"/>
      <c r="E433" s="388" t="s">
        <v>1118</v>
      </c>
      <c r="F433" s="388" t="s">
        <v>486</v>
      </c>
    </row>
    <row r="434" spans="1:6" ht="15" x14ac:dyDescent="0.35">
      <c r="A434" s="388" t="s">
        <v>150</v>
      </c>
      <c r="B434" s="388" t="s">
        <v>1101</v>
      </c>
      <c r="C434" s="388"/>
      <c r="D434" s="389"/>
      <c r="E434" s="388" t="s">
        <v>827</v>
      </c>
      <c r="F434" s="388" t="s">
        <v>487</v>
      </c>
    </row>
    <row r="435" spans="1:6" ht="15" x14ac:dyDescent="0.35">
      <c r="A435" s="388" t="s">
        <v>151</v>
      </c>
      <c r="B435" s="388" t="s">
        <v>1102</v>
      </c>
      <c r="C435" s="388"/>
      <c r="D435" s="389"/>
      <c r="E435" s="388" t="s">
        <v>1036</v>
      </c>
      <c r="F435" s="388" t="s">
        <v>488</v>
      </c>
    </row>
    <row r="436" spans="1:6" ht="15" x14ac:dyDescent="0.35">
      <c r="A436" s="388" t="s">
        <v>152</v>
      </c>
      <c r="B436" s="388" t="s">
        <v>1104</v>
      </c>
      <c r="C436" s="388"/>
      <c r="D436" s="389"/>
      <c r="E436" s="388" t="s">
        <v>783</v>
      </c>
      <c r="F436" s="388" t="s">
        <v>489</v>
      </c>
    </row>
    <row r="437" spans="1:6" ht="15" x14ac:dyDescent="0.35">
      <c r="A437" s="388" t="s">
        <v>153</v>
      </c>
      <c r="B437" s="388" t="s">
        <v>1105</v>
      </c>
      <c r="C437" s="388"/>
      <c r="D437" s="389"/>
      <c r="E437" s="388" t="s">
        <v>835</v>
      </c>
      <c r="F437" s="388" t="s">
        <v>490</v>
      </c>
    </row>
    <row r="438" spans="1:6" ht="15" x14ac:dyDescent="0.35">
      <c r="A438" s="388" t="s">
        <v>154</v>
      </c>
      <c r="B438" s="388" t="s">
        <v>1107</v>
      </c>
      <c r="C438" s="388"/>
      <c r="D438" s="389"/>
      <c r="E438" s="388" t="s">
        <v>1210</v>
      </c>
      <c r="F438" s="388" t="s">
        <v>491</v>
      </c>
    </row>
    <row r="439" spans="1:6" ht="15" x14ac:dyDescent="0.35">
      <c r="A439" s="388" t="s">
        <v>155</v>
      </c>
      <c r="B439" s="388" t="s">
        <v>1109</v>
      </c>
      <c r="C439" s="388"/>
      <c r="D439" s="389"/>
      <c r="E439" s="388" t="s">
        <v>931</v>
      </c>
      <c r="F439" s="388" t="s">
        <v>492</v>
      </c>
    </row>
    <row r="440" spans="1:6" ht="15" x14ac:dyDescent="0.35">
      <c r="A440" s="388" t="s">
        <v>156</v>
      </c>
      <c r="B440" s="388" t="s">
        <v>1110</v>
      </c>
      <c r="C440" s="388"/>
      <c r="D440" s="389"/>
      <c r="E440" s="388" t="s">
        <v>1240</v>
      </c>
      <c r="F440" s="388" t="s">
        <v>493</v>
      </c>
    </row>
    <row r="441" spans="1:6" ht="15" x14ac:dyDescent="0.35">
      <c r="A441" s="388" t="s">
        <v>157</v>
      </c>
      <c r="B441" s="388" t="s">
        <v>1111</v>
      </c>
      <c r="C441" s="388"/>
      <c r="D441" s="389"/>
      <c r="E441" s="388" t="s">
        <v>752</v>
      </c>
      <c r="F441" s="388" t="s">
        <v>494</v>
      </c>
    </row>
    <row r="442" spans="1:6" ht="15" x14ac:dyDescent="0.35">
      <c r="A442" s="388" t="s">
        <v>158</v>
      </c>
      <c r="B442" s="388" t="s">
        <v>1112</v>
      </c>
      <c r="C442" s="388"/>
      <c r="D442" s="389"/>
      <c r="E442" s="388" t="s">
        <v>787</v>
      </c>
      <c r="F442" s="388" t="s">
        <v>495</v>
      </c>
    </row>
    <row r="443" spans="1:6" ht="15" x14ac:dyDescent="0.35">
      <c r="A443" s="388" t="s">
        <v>159</v>
      </c>
      <c r="B443" s="388" t="s">
        <v>1114</v>
      </c>
      <c r="C443" s="388"/>
      <c r="D443" s="389"/>
      <c r="E443" s="388" t="s">
        <v>843</v>
      </c>
      <c r="F443" s="388" t="s">
        <v>496</v>
      </c>
    </row>
    <row r="444" spans="1:6" ht="15" x14ac:dyDescent="0.35">
      <c r="A444" s="388" t="s">
        <v>160</v>
      </c>
      <c r="B444" s="388" t="s">
        <v>1116</v>
      </c>
      <c r="C444" s="388"/>
      <c r="D444" s="389"/>
      <c r="E444" s="388" t="s">
        <v>756</v>
      </c>
      <c r="F444" s="388" t="s">
        <v>497</v>
      </c>
    </row>
    <row r="445" spans="1:6" ht="15" x14ac:dyDescent="0.35">
      <c r="A445" s="388" t="s">
        <v>161</v>
      </c>
      <c r="B445" s="388" t="s">
        <v>1117</v>
      </c>
      <c r="C445" s="388"/>
      <c r="D445" s="389"/>
      <c r="E445" s="388" t="s">
        <v>1190</v>
      </c>
      <c r="F445" s="388" t="s">
        <v>498</v>
      </c>
    </row>
    <row r="446" spans="1:6" ht="15" x14ac:dyDescent="0.35">
      <c r="A446" s="388" t="s">
        <v>162</v>
      </c>
      <c r="B446" s="388" t="s">
        <v>1119</v>
      </c>
      <c r="C446" s="388"/>
      <c r="D446" s="389"/>
      <c r="E446" s="388" t="s">
        <v>1215</v>
      </c>
      <c r="F446" s="388" t="s">
        <v>499</v>
      </c>
    </row>
    <row r="447" spans="1:6" ht="15" x14ac:dyDescent="0.35">
      <c r="A447" s="388" t="s">
        <v>163</v>
      </c>
      <c r="B447" s="388" t="s">
        <v>1120</v>
      </c>
      <c r="C447" s="388"/>
      <c r="D447" s="389"/>
      <c r="E447" s="388" t="s">
        <v>758</v>
      </c>
      <c r="F447" s="388" t="s">
        <v>500</v>
      </c>
    </row>
    <row r="448" spans="1:6" ht="15" x14ac:dyDescent="0.35">
      <c r="A448" s="388" t="s">
        <v>164</v>
      </c>
      <c r="B448" s="388" t="s">
        <v>1121</v>
      </c>
      <c r="C448" s="388"/>
      <c r="D448" s="389"/>
      <c r="E448" s="388" t="s">
        <v>793</v>
      </c>
      <c r="F448" s="388" t="s">
        <v>501</v>
      </c>
    </row>
    <row r="449" spans="1:6" ht="15" x14ac:dyDescent="0.35">
      <c r="A449" s="388" t="s">
        <v>165</v>
      </c>
      <c r="B449" s="388" t="s">
        <v>1123</v>
      </c>
      <c r="C449" s="388"/>
      <c r="D449" s="389"/>
      <c r="E449" s="388" t="s">
        <v>851</v>
      </c>
      <c r="F449" s="388" t="s">
        <v>502</v>
      </c>
    </row>
    <row r="450" spans="1:6" ht="15" x14ac:dyDescent="0.35">
      <c r="A450" s="388" t="s">
        <v>166</v>
      </c>
      <c r="B450" s="388" t="s">
        <v>1124</v>
      </c>
      <c r="C450" s="388"/>
      <c r="D450" s="389"/>
      <c r="E450" s="388" t="s">
        <v>913</v>
      </c>
      <c r="F450" s="388" t="s">
        <v>503</v>
      </c>
    </row>
    <row r="451" spans="1:6" ht="15" x14ac:dyDescent="0.35">
      <c r="A451" s="388" t="s">
        <v>167</v>
      </c>
      <c r="B451" s="388" t="s">
        <v>1125</v>
      </c>
      <c r="C451" s="388"/>
      <c r="D451" s="389"/>
      <c r="E451" s="388" t="s">
        <v>933</v>
      </c>
      <c r="F451" s="388" t="s">
        <v>504</v>
      </c>
    </row>
    <row r="452" spans="1:6" ht="15" x14ac:dyDescent="0.35">
      <c r="A452" s="388" t="s">
        <v>168</v>
      </c>
      <c r="B452" s="388" t="s">
        <v>1126</v>
      </c>
      <c r="C452" s="388"/>
      <c r="D452" s="389"/>
      <c r="E452" s="388" t="s">
        <v>1242</v>
      </c>
      <c r="F452" s="388" t="s">
        <v>556</v>
      </c>
    </row>
    <row r="453" spans="1:6" ht="15" x14ac:dyDescent="0.35">
      <c r="A453" s="388" t="s">
        <v>169</v>
      </c>
      <c r="B453" s="388" t="s">
        <v>1127</v>
      </c>
      <c r="C453" s="388"/>
      <c r="D453" s="389"/>
      <c r="E453" s="388" t="s">
        <v>762</v>
      </c>
      <c r="F453" s="388" t="s">
        <v>505</v>
      </c>
    </row>
    <row r="454" spans="1:6" ht="15" x14ac:dyDescent="0.35">
      <c r="A454" s="388" t="s">
        <v>170</v>
      </c>
      <c r="B454" s="388" t="s">
        <v>1129</v>
      </c>
      <c r="C454" s="388"/>
      <c r="D454" s="389"/>
      <c r="E454" s="388" t="s">
        <v>765</v>
      </c>
      <c r="F454" s="388" t="s">
        <v>506</v>
      </c>
    </row>
    <row r="455" spans="1:6" ht="15" x14ac:dyDescent="0.35">
      <c r="A455" s="388" t="s">
        <v>171</v>
      </c>
      <c r="B455" s="388" t="s">
        <v>1130</v>
      </c>
      <c r="C455" s="388"/>
      <c r="D455" s="389"/>
      <c r="E455" s="388" t="s">
        <v>803</v>
      </c>
      <c r="F455" s="388" t="s">
        <v>507</v>
      </c>
    </row>
    <row r="456" spans="1:6" ht="15" x14ac:dyDescent="0.35">
      <c r="A456" s="388" t="s">
        <v>172</v>
      </c>
      <c r="B456" s="388" t="s">
        <v>1131</v>
      </c>
      <c r="C456" s="388"/>
      <c r="D456" s="389"/>
      <c r="E456" s="388" t="s">
        <v>860</v>
      </c>
      <c r="F456" s="388" t="s">
        <v>508</v>
      </c>
    </row>
    <row r="457" spans="1:6" ht="15" x14ac:dyDescent="0.35">
      <c r="A457" s="388" t="s">
        <v>173</v>
      </c>
      <c r="B457" s="388" t="s">
        <v>1132</v>
      </c>
      <c r="C457" s="388"/>
      <c r="D457" s="389"/>
      <c r="E457" s="388" t="s">
        <v>916</v>
      </c>
      <c r="F457" s="388" t="s">
        <v>509</v>
      </c>
    </row>
    <row r="458" spans="1:6" ht="15" x14ac:dyDescent="0.35">
      <c r="A458" s="388" t="s">
        <v>174</v>
      </c>
      <c r="B458" s="388" t="s">
        <v>1134</v>
      </c>
      <c r="C458" s="388"/>
      <c r="D458" s="389"/>
      <c r="E458" s="388" t="s">
        <v>1077</v>
      </c>
      <c r="F458" s="388" t="s">
        <v>510</v>
      </c>
    </row>
    <row r="459" spans="1:6" ht="15" x14ac:dyDescent="0.35">
      <c r="A459" s="388" t="s">
        <v>175</v>
      </c>
      <c r="B459" s="388" t="s">
        <v>1135</v>
      </c>
      <c r="C459" s="388"/>
      <c r="D459" s="389"/>
      <c r="E459" s="388" t="s">
        <v>1158</v>
      </c>
      <c r="F459" s="388" t="s">
        <v>511</v>
      </c>
    </row>
    <row r="460" spans="1:6" ht="15" x14ac:dyDescent="0.35">
      <c r="A460" s="388" t="s">
        <v>176</v>
      </c>
      <c r="B460" s="388" t="s">
        <v>1136</v>
      </c>
      <c r="C460" s="388"/>
      <c r="D460" s="389"/>
      <c r="E460" s="388" t="s">
        <v>1278</v>
      </c>
      <c r="F460" s="388" t="s">
        <v>1277</v>
      </c>
    </row>
    <row r="461" spans="1:6" ht="15" x14ac:dyDescent="0.35">
      <c r="A461" s="388" t="s">
        <v>177</v>
      </c>
      <c r="B461" s="388" t="s">
        <v>1138</v>
      </c>
      <c r="C461" s="388"/>
      <c r="D461" s="389"/>
      <c r="E461" s="388" t="s">
        <v>1276</v>
      </c>
      <c r="F461" s="391" t="s">
        <v>1275</v>
      </c>
    </row>
    <row r="462" spans="1:6" ht="15" x14ac:dyDescent="0.35">
      <c r="A462" s="388" t="s">
        <v>178</v>
      </c>
      <c r="B462" s="388" t="s">
        <v>1139</v>
      </c>
      <c r="C462" s="388"/>
      <c r="D462" s="389"/>
      <c r="E462" s="388" t="s">
        <v>1283</v>
      </c>
      <c r="F462" s="391" t="s">
        <v>1284</v>
      </c>
    </row>
    <row r="463" spans="1:6" ht="15" x14ac:dyDescent="0.35">
      <c r="A463" s="388" t="s">
        <v>179</v>
      </c>
      <c r="B463" s="388" t="s">
        <v>1140</v>
      </c>
      <c r="C463" s="388"/>
      <c r="D463" s="389"/>
      <c r="E463" s="388" t="s">
        <v>1000</v>
      </c>
      <c r="F463" s="388" t="s">
        <v>512</v>
      </c>
    </row>
    <row r="464" spans="1:6" ht="15" x14ac:dyDescent="0.35">
      <c r="A464" s="388" t="s">
        <v>180</v>
      </c>
      <c r="B464" s="388" t="s">
        <v>1141</v>
      </c>
      <c r="C464" s="388"/>
      <c r="D464" s="389"/>
      <c r="E464" s="388" t="s">
        <v>1089</v>
      </c>
      <c r="F464" s="388" t="s">
        <v>513</v>
      </c>
    </row>
    <row r="465" spans="1:6" ht="15" x14ac:dyDescent="0.35">
      <c r="A465" s="388" t="s">
        <v>181</v>
      </c>
      <c r="B465" s="388" t="s">
        <v>1143</v>
      </c>
      <c r="C465" s="388"/>
      <c r="D465" s="389"/>
      <c r="E465" s="388" t="s">
        <v>1167</v>
      </c>
      <c r="F465" s="388" t="s">
        <v>514</v>
      </c>
    </row>
    <row r="466" spans="1:6" ht="15" x14ac:dyDescent="0.35">
      <c r="A466" s="388" t="s">
        <v>578</v>
      </c>
      <c r="B466" s="388" t="s">
        <v>1144</v>
      </c>
      <c r="C466" s="388"/>
      <c r="D466" s="389"/>
      <c r="E466" s="388" t="s">
        <v>1198</v>
      </c>
      <c r="F466" s="388" t="s">
        <v>515</v>
      </c>
    </row>
    <row r="467" spans="1:6" ht="15" x14ac:dyDescent="0.35">
      <c r="A467" s="388" t="s">
        <v>182</v>
      </c>
      <c r="B467" s="388" t="s">
        <v>1145</v>
      </c>
      <c r="C467" s="388"/>
      <c r="D467" s="389"/>
      <c r="E467" s="388" t="s">
        <v>1011</v>
      </c>
      <c r="F467" s="388" t="s">
        <v>516</v>
      </c>
    </row>
    <row r="468" spans="1:6" ht="15" x14ac:dyDescent="0.35">
      <c r="A468" s="388" t="s">
        <v>183</v>
      </c>
      <c r="B468" s="388" t="s">
        <v>1146</v>
      </c>
      <c r="C468" s="388"/>
      <c r="D468" s="389"/>
      <c r="E468" s="388" t="s">
        <v>1099</v>
      </c>
      <c r="F468" s="388" t="s">
        <v>517</v>
      </c>
    </row>
    <row r="469" spans="1:6" ht="15" x14ac:dyDescent="0.35">
      <c r="A469" s="388" t="s">
        <v>184</v>
      </c>
      <c r="B469" s="388" t="s">
        <v>1148</v>
      </c>
      <c r="C469" s="388"/>
      <c r="D469" s="389"/>
      <c r="E469" s="388" t="s">
        <v>1175</v>
      </c>
      <c r="F469" s="388" t="s">
        <v>518</v>
      </c>
    </row>
    <row r="470" spans="1:6" ht="15" x14ac:dyDescent="0.35">
      <c r="A470" s="388" t="s">
        <v>185</v>
      </c>
      <c r="B470" s="388" t="s">
        <v>1149</v>
      </c>
      <c r="C470" s="388"/>
      <c r="D470" s="389"/>
      <c r="E470" s="388" t="s">
        <v>1200</v>
      </c>
      <c r="F470" s="388" t="s">
        <v>519</v>
      </c>
    </row>
    <row r="471" spans="1:6" ht="15" x14ac:dyDescent="0.35">
      <c r="A471" s="388" t="s">
        <v>186</v>
      </c>
      <c r="B471" s="388" t="s">
        <v>1150</v>
      </c>
      <c r="C471" s="388"/>
      <c r="D471" s="389"/>
      <c r="E471" s="388" t="s">
        <v>1227</v>
      </c>
      <c r="F471" s="388" t="s">
        <v>520</v>
      </c>
    </row>
    <row r="472" spans="1:6" ht="15" x14ac:dyDescent="0.35">
      <c r="A472" s="388" t="s">
        <v>187</v>
      </c>
      <c r="B472" s="388" t="s">
        <v>1152</v>
      </c>
      <c r="C472" s="388"/>
      <c r="D472" s="389"/>
      <c r="E472" s="388" t="s">
        <v>1238</v>
      </c>
      <c r="F472" s="388" t="s">
        <v>521</v>
      </c>
    </row>
    <row r="473" spans="1:6" ht="15" x14ac:dyDescent="0.35">
      <c r="A473" s="388" t="s">
        <v>284</v>
      </c>
      <c r="B473" s="388" t="s">
        <v>881</v>
      </c>
      <c r="C473" s="388"/>
      <c r="D473" s="389"/>
      <c r="E473" s="388" t="s">
        <v>1244</v>
      </c>
      <c r="F473" s="388" t="s">
        <v>522</v>
      </c>
    </row>
    <row r="474" spans="1:6" ht="15" x14ac:dyDescent="0.35">
      <c r="A474" s="388" t="s">
        <v>285</v>
      </c>
      <c r="B474" s="388" t="s">
        <v>882</v>
      </c>
      <c r="C474" s="388"/>
      <c r="D474" s="389"/>
      <c r="E474" s="388" t="s">
        <v>738</v>
      </c>
      <c r="F474" s="388" t="s">
        <v>523</v>
      </c>
    </row>
    <row r="475" spans="1:6" ht="15" x14ac:dyDescent="0.35">
      <c r="A475" s="388" t="s">
        <v>286</v>
      </c>
      <c r="B475" s="388" t="s">
        <v>1204</v>
      </c>
      <c r="C475" s="388"/>
      <c r="D475" s="389"/>
      <c r="E475" s="388" t="s">
        <v>776</v>
      </c>
      <c r="F475" s="388" t="s">
        <v>524</v>
      </c>
    </row>
    <row r="476" spans="1:6" ht="15" x14ac:dyDescent="0.35">
      <c r="A476" s="388" t="s">
        <v>287</v>
      </c>
      <c r="B476" s="388" t="s">
        <v>885</v>
      </c>
      <c r="C476" s="388"/>
      <c r="D476" s="389"/>
      <c r="E476" s="388" t="s">
        <v>823</v>
      </c>
      <c r="F476" s="388" t="s">
        <v>525</v>
      </c>
    </row>
    <row r="477" spans="1:6" ht="15" x14ac:dyDescent="0.35">
      <c r="A477" s="388" t="s">
        <v>288</v>
      </c>
      <c r="B477" s="388" t="s">
        <v>887</v>
      </c>
      <c r="C477" s="388"/>
      <c r="D477" s="389"/>
      <c r="E477" s="388" t="s">
        <v>888</v>
      </c>
      <c r="F477" s="388" t="s">
        <v>526</v>
      </c>
    </row>
    <row r="478" spans="1:6" ht="15" x14ac:dyDescent="0.35">
      <c r="A478" s="388" t="s">
        <v>289</v>
      </c>
      <c r="B478" s="388" t="s">
        <v>1205</v>
      </c>
      <c r="C478" s="388"/>
      <c r="D478" s="389"/>
      <c r="E478" s="388" t="s">
        <v>929</v>
      </c>
      <c r="F478" s="388" t="s">
        <v>527</v>
      </c>
    </row>
    <row r="479" spans="1:6" ht="15" x14ac:dyDescent="0.35">
      <c r="A479" s="388" t="s">
        <v>290</v>
      </c>
      <c r="B479" s="388" t="s">
        <v>889</v>
      </c>
      <c r="C479" s="388"/>
      <c r="D479" s="389"/>
      <c r="E479" s="388" t="s">
        <v>1239</v>
      </c>
      <c r="F479" s="388" t="s">
        <v>528</v>
      </c>
    </row>
    <row r="480" spans="1:6" ht="15" x14ac:dyDescent="0.35">
      <c r="A480" s="388" t="s">
        <v>291</v>
      </c>
      <c r="B480" s="388" t="s">
        <v>890</v>
      </c>
      <c r="C480" s="388"/>
      <c r="D480" s="389"/>
      <c r="E480" s="388" t="s">
        <v>1247</v>
      </c>
      <c r="F480" s="388" t="s">
        <v>711</v>
      </c>
    </row>
    <row r="481" spans="1:6" ht="15" x14ac:dyDescent="0.35">
      <c r="A481" s="388" t="s">
        <v>292</v>
      </c>
      <c r="B481" s="388" t="s">
        <v>891</v>
      </c>
      <c r="C481" s="388"/>
      <c r="D481" s="389"/>
      <c r="E481" s="388" t="s">
        <v>742</v>
      </c>
      <c r="F481" s="388" t="s">
        <v>529</v>
      </c>
    </row>
    <row r="482" spans="1:6" ht="15" x14ac:dyDescent="0.35">
      <c r="A482" s="388" t="s">
        <v>293</v>
      </c>
      <c r="B482" s="388" t="s">
        <v>892</v>
      </c>
      <c r="C482" s="388"/>
      <c r="D482" s="389"/>
      <c r="E482" s="388" t="s">
        <v>779</v>
      </c>
      <c r="F482" s="388" t="s">
        <v>530</v>
      </c>
    </row>
    <row r="483" spans="1:6" ht="15" x14ac:dyDescent="0.35">
      <c r="A483" s="388" t="s">
        <v>294</v>
      </c>
      <c r="B483" s="388" t="s">
        <v>894</v>
      </c>
      <c r="C483" s="388"/>
      <c r="D483" s="389"/>
      <c r="E483" s="388" t="s">
        <v>829</v>
      </c>
      <c r="F483" s="388" t="s">
        <v>531</v>
      </c>
    </row>
    <row r="484" spans="1:6" ht="15" x14ac:dyDescent="0.35">
      <c r="A484" s="388" t="s">
        <v>295</v>
      </c>
      <c r="B484" s="388" t="s">
        <v>895</v>
      </c>
      <c r="C484" s="388"/>
      <c r="D484" s="389"/>
      <c r="E484" s="388" t="s">
        <v>893</v>
      </c>
      <c r="F484" s="388" t="s">
        <v>532</v>
      </c>
    </row>
    <row r="485" spans="1:6" ht="15" x14ac:dyDescent="0.35">
      <c r="A485" s="388" t="s">
        <v>296</v>
      </c>
      <c r="B485" s="388" t="s">
        <v>897</v>
      </c>
      <c r="C485" s="388"/>
      <c r="D485" s="389"/>
      <c r="E485" s="388" t="s">
        <v>747</v>
      </c>
      <c r="F485" s="388" t="s">
        <v>533</v>
      </c>
    </row>
    <row r="486" spans="1:6" ht="15" x14ac:dyDescent="0.35">
      <c r="A486" s="388" t="s">
        <v>297</v>
      </c>
      <c r="B486" s="388" t="s">
        <v>898</v>
      </c>
      <c r="C486" s="388"/>
      <c r="D486" s="389"/>
      <c r="E486" s="388" t="s">
        <v>1128</v>
      </c>
      <c r="F486" s="388" t="s">
        <v>534</v>
      </c>
    </row>
    <row r="487" spans="1:6" ht="15" x14ac:dyDescent="0.35">
      <c r="A487" s="388" t="s">
        <v>298</v>
      </c>
      <c r="B487" s="388" t="s">
        <v>899</v>
      </c>
      <c r="C487" s="388"/>
      <c r="D487" s="389"/>
      <c r="E487" s="388" t="s">
        <v>836</v>
      </c>
      <c r="F487" s="388" t="s">
        <v>535</v>
      </c>
    </row>
    <row r="488" spans="1:6" ht="15" x14ac:dyDescent="0.35">
      <c r="A488" s="388" t="s">
        <v>299</v>
      </c>
      <c r="B488" s="388" t="s">
        <v>900</v>
      </c>
      <c r="C488" s="388"/>
      <c r="D488" s="389"/>
      <c r="E488" s="388" t="s">
        <v>1044</v>
      </c>
      <c r="F488" s="388" t="s">
        <v>536</v>
      </c>
    </row>
    <row r="489" spans="1:6" ht="15" x14ac:dyDescent="0.35">
      <c r="A489" s="388" t="s">
        <v>580</v>
      </c>
      <c r="B489" s="388" t="s">
        <v>1211</v>
      </c>
      <c r="C489" s="388"/>
      <c r="D489" s="389"/>
      <c r="E489" s="388" t="s">
        <v>1137</v>
      </c>
      <c r="F489" s="388" t="s">
        <v>537</v>
      </c>
    </row>
    <row r="490" spans="1:6" ht="15" x14ac:dyDescent="0.35">
      <c r="A490" s="388" t="s">
        <v>709</v>
      </c>
      <c r="B490" s="388" t="s">
        <v>1212</v>
      </c>
      <c r="C490" s="388"/>
      <c r="D490" s="389"/>
      <c r="E490" s="388" t="s">
        <v>1186</v>
      </c>
      <c r="F490" s="388" t="s">
        <v>538</v>
      </c>
    </row>
    <row r="491" spans="1:6" ht="15" x14ac:dyDescent="0.35">
      <c r="A491" s="388" t="s">
        <v>710</v>
      </c>
      <c r="B491" s="388" t="s">
        <v>1213</v>
      </c>
      <c r="C491" s="388"/>
      <c r="D491" s="389"/>
      <c r="E491" s="388" t="s">
        <v>1214</v>
      </c>
      <c r="F491" s="388" t="s">
        <v>539</v>
      </c>
    </row>
    <row r="492" spans="1:6" ht="15" x14ac:dyDescent="0.35">
      <c r="A492" s="391" t="s">
        <v>1284</v>
      </c>
      <c r="B492" s="388" t="s">
        <v>1283</v>
      </c>
      <c r="C492" s="388"/>
      <c r="D492" s="389"/>
      <c r="E492" s="388" t="s">
        <v>1232</v>
      </c>
      <c r="F492" s="388" t="s">
        <v>540</v>
      </c>
    </row>
  </sheetData>
  <sheetProtection algorithmName="SHA-512" hashValue="vCQhKbH4RZhyBWYrZ4P8/4VlgAZ+KYskxWs7jBV6g8nIgDEt2YCrrewbROv+sQDZQ42rpZNoAKhKJoJk5/O9Qg==" saltValue="pF6GNSiV84jcIDdPphceKw==" spinCount="100000" sheet="1" objects="1" scenarios="1"/>
  <autoFilter ref="A1:F1" xr:uid="{00000000-0009-0000-0000-000000000000}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pageSetUpPr fitToPage="1"/>
  </sheetPr>
  <dimension ref="B1:T18"/>
  <sheetViews>
    <sheetView showGridLines="0" zoomScale="95" zoomScaleNormal="95" workbookViewId="0">
      <selection activeCell="D12" sqref="D12"/>
    </sheetView>
  </sheetViews>
  <sheetFormatPr baseColWidth="10" defaultColWidth="11.44140625" defaultRowHeight="13.8" x14ac:dyDescent="0.25"/>
  <cols>
    <col min="1" max="1" width="4.77734375" style="1" customWidth="1"/>
    <col min="2" max="2" width="50.77734375" style="1" customWidth="1"/>
    <col min="3" max="20" width="6.77734375" style="1" customWidth="1"/>
    <col min="21" max="16384" width="11.44140625" style="1"/>
  </cols>
  <sheetData>
    <row r="1" spans="2:20" ht="17.399999999999999" x14ac:dyDescent="0.3">
      <c r="B1" s="361" t="s">
        <v>587</v>
      </c>
      <c r="C1" s="287"/>
      <c r="D1" s="287"/>
      <c r="E1" s="287"/>
      <c r="F1" s="287"/>
      <c r="G1" s="287"/>
      <c r="H1" s="287"/>
      <c r="I1" s="287"/>
      <c r="J1" s="287"/>
      <c r="K1" s="287"/>
      <c r="L1" s="145"/>
      <c r="M1" s="144"/>
    </row>
    <row r="2" spans="2:20" ht="18" customHeight="1" x14ac:dyDescent="0.3">
      <c r="B2" s="361" t="s">
        <v>550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</row>
    <row r="3" spans="2:20" ht="18" customHeight="1" thickBot="1" x14ac:dyDescent="0.35">
      <c r="B3" s="362" t="s">
        <v>957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</row>
    <row r="4" spans="2:20" ht="22.5" customHeight="1" thickTop="1" x14ac:dyDescent="0.25">
      <c r="B4" s="538" t="s">
        <v>552</v>
      </c>
      <c r="C4" s="540" t="s">
        <v>0</v>
      </c>
      <c r="D4" s="541"/>
      <c r="E4" s="541"/>
      <c r="F4" s="542" t="s">
        <v>571</v>
      </c>
      <c r="G4" s="543"/>
      <c r="H4" s="544"/>
      <c r="I4" s="542" t="s">
        <v>572</v>
      </c>
      <c r="J4" s="543"/>
      <c r="K4" s="544"/>
      <c r="L4" s="543" t="s">
        <v>573</v>
      </c>
      <c r="M4" s="543"/>
      <c r="N4" s="543"/>
      <c r="O4" s="542" t="s">
        <v>574</v>
      </c>
      <c r="P4" s="543"/>
      <c r="Q4" s="544"/>
      <c r="R4" s="542" t="s">
        <v>575</v>
      </c>
      <c r="S4" s="543"/>
      <c r="T4" s="543"/>
    </row>
    <row r="5" spans="2:20" ht="30.75" customHeight="1" thickBot="1" x14ac:dyDescent="0.3">
      <c r="B5" s="539"/>
      <c r="C5" s="290" t="s">
        <v>0</v>
      </c>
      <c r="D5" s="291" t="s">
        <v>20</v>
      </c>
      <c r="E5" s="292" t="s">
        <v>19</v>
      </c>
      <c r="F5" s="293" t="s">
        <v>0</v>
      </c>
      <c r="G5" s="291" t="s">
        <v>20</v>
      </c>
      <c r="H5" s="292" t="s">
        <v>19</v>
      </c>
      <c r="I5" s="293" t="s">
        <v>0</v>
      </c>
      <c r="J5" s="291" t="s">
        <v>20</v>
      </c>
      <c r="K5" s="292" t="s">
        <v>19</v>
      </c>
      <c r="L5" s="293" t="s">
        <v>0</v>
      </c>
      <c r="M5" s="291" t="s">
        <v>20</v>
      </c>
      <c r="N5" s="294" t="s">
        <v>19</v>
      </c>
      <c r="O5" s="293" t="s">
        <v>0</v>
      </c>
      <c r="P5" s="291" t="s">
        <v>20</v>
      </c>
      <c r="Q5" s="292" t="s">
        <v>19</v>
      </c>
      <c r="R5" s="293" t="s">
        <v>0</v>
      </c>
      <c r="S5" s="291" t="s">
        <v>20</v>
      </c>
      <c r="T5" s="292" t="s">
        <v>19</v>
      </c>
    </row>
    <row r="6" spans="2:20" ht="30.75" customHeight="1" thickTop="1" x14ac:dyDescent="0.25">
      <c r="B6" s="295" t="s">
        <v>1309</v>
      </c>
      <c r="C6" s="19">
        <f>D6+E6</f>
        <v>0</v>
      </c>
      <c r="D6" s="20">
        <f t="shared" ref="D6:D13" si="0">G6+J6+M6+P6+S6</f>
        <v>0</v>
      </c>
      <c r="E6" s="21">
        <f t="shared" ref="E6:E13" si="1">+H6+K6+N6+Q6+T6</f>
        <v>0</v>
      </c>
      <c r="F6" s="22">
        <f t="shared" ref="F6:F11" si="2">+G6+H6</f>
        <v>0</v>
      </c>
      <c r="G6" s="23"/>
      <c r="H6" s="24"/>
      <c r="I6" s="22">
        <f t="shared" ref="I6:I11" si="3">+J6+K6</f>
        <v>0</v>
      </c>
      <c r="J6" s="23"/>
      <c r="K6" s="25"/>
      <c r="L6" s="22">
        <f t="shared" ref="L6:L11" si="4">+M6+N6</f>
        <v>0</v>
      </c>
      <c r="M6" s="23"/>
      <c r="N6" s="24"/>
      <c r="O6" s="22">
        <f t="shared" ref="O6:O13" si="5">+P6+Q6</f>
        <v>0</v>
      </c>
      <c r="P6" s="23"/>
      <c r="Q6" s="24"/>
      <c r="R6" s="22">
        <f t="shared" ref="R6:R13" si="6">+S6+T6</f>
        <v>0</v>
      </c>
      <c r="S6" s="23"/>
      <c r="T6" s="25"/>
    </row>
    <row r="7" spans="2:20" ht="30.75" customHeight="1" x14ac:dyDescent="0.25">
      <c r="B7" s="296" t="s">
        <v>569</v>
      </c>
      <c r="C7" s="26">
        <f t="shared" ref="C7:C13" si="7">D7+E7</f>
        <v>0</v>
      </c>
      <c r="D7" s="27">
        <f t="shared" si="0"/>
        <v>0</v>
      </c>
      <c r="E7" s="142">
        <f t="shared" si="1"/>
        <v>0</v>
      </c>
      <c r="F7" s="141">
        <f t="shared" si="2"/>
        <v>0</v>
      </c>
      <c r="G7" s="28"/>
      <c r="H7" s="29"/>
      <c r="I7" s="141">
        <f t="shared" si="3"/>
        <v>0</v>
      </c>
      <c r="J7" s="28"/>
      <c r="K7" s="30"/>
      <c r="L7" s="141">
        <f t="shared" si="4"/>
        <v>0</v>
      </c>
      <c r="M7" s="28"/>
      <c r="N7" s="29"/>
      <c r="O7" s="141">
        <f t="shared" si="5"/>
        <v>0</v>
      </c>
      <c r="P7" s="28"/>
      <c r="Q7" s="29"/>
      <c r="R7" s="141">
        <f t="shared" si="6"/>
        <v>0</v>
      </c>
      <c r="S7" s="28"/>
      <c r="T7" s="30"/>
    </row>
    <row r="8" spans="2:20" ht="30.75" customHeight="1" x14ac:dyDescent="0.25">
      <c r="B8" s="296" t="s">
        <v>570</v>
      </c>
      <c r="C8" s="26">
        <f t="shared" si="7"/>
        <v>0</v>
      </c>
      <c r="D8" s="27">
        <f t="shared" si="0"/>
        <v>0</v>
      </c>
      <c r="E8" s="142">
        <f t="shared" si="1"/>
        <v>0</v>
      </c>
      <c r="F8" s="141">
        <f t="shared" si="2"/>
        <v>0</v>
      </c>
      <c r="G8" s="28"/>
      <c r="H8" s="29"/>
      <c r="I8" s="141">
        <f t="shared" si="3"/>
        <v>0</v>
      </c>
      <c r="J8" s="28"/>
      <c r="K8" s="30"/>
      <c r="L8" s="141">
        <f t="shared" si="4"/>
        <v>0</v>
      </c>
      <c r="M8" s="28"/>
      <c r="N8" s="29"/>
      <c r="O8" s="141">
        <f t="shared" si="5"/>
        <v>0</v>
      </c>
      <c r="P8" s="28"/>
      <c r="Q8" s="29"/>
      <c r="R8" s="141">
        <f t="shared" si="6"/>
        <v>0</v>
      </c>
      <c r="S8" s="28"/>
      <c r="T8" s="30"/>
    </row>
    <row r="9" spans="2:20" ht="30.75" customHeight="1" x14ac:dyDescent="0.25">
      <c r="B9" s="296" t="s">
        <v>1290</v>
      </c>
      <c r="C9" s="26">
        <f t="shared" si="7"/>
        <v>0</v>
      </c>
      <c r="D9" s="27">
        <f t="shared" si="0"/>
        <v>0</v>
      </c>
      <c r="E9" s="142">
        <f t="shared" si="1"/>
        <v>0</v>
      </c>
      <c r="F9" s="141">
        <f t="shared" si="2"/>
        <v>0</v>
      </c>
      <c r="G9" s="28"/>
      <c r="H9" s="29"/>
      <c r="I9" s="141">
        <f t="shared" si="3"/>
        <v>0</v>
      </c>
      <c r="J9" s="28"/>
      <c r="K9" s="30"/>
      <c r="L9" s="141">
        <f t="shared" si="4"/>
        <v>0</v>
      </c>
      <c r="M9" s="28"/>
      <c r="N9" s="29"/>
      <c r="O9" s="141">
        <f t="shared" si="5"/>
        <v>0</v>
      </c>
      <c r="P9" s="28"/>
      <c r="Q9" s="29"/>
      <c r="R9" s="141">
        <f t="shared" si="6"/>
        <v>0</v>
      </c>
      <c r="S9" s="28"/>
      <c r="T9" s="30"/>
    </row>
    <row r="10" spans="2:20" ht="30.75" customHeight="1" x14ac:dyDescent="0.25">
      <c r="B10" s="296" t="s">
        <v>582</v>
      </c>
      <c r="C10" s="26">
        <f t="shared" ref="C10" si="8">D10+E10</f>
        <v>0</v>
      </c>
      <c r="D10" s="27">
        <f t="shared" ref="D10" si="9">G10+J10+M10+P10+S10</f>
        <v>0</v>
      </c>
      <c r="E10" s="142">
        <f t="shared" ref="E10" si="10">+H10+K10+N10+Q10+T10</f>
        <v>0</v>
      </c>
      <c r="F10" s="141">
        <f t="shared" ref="F10" si="11">+G10+H10</f>
        <v>0</v>
      </c>
      <c r="G10" s="28"/>
      <c r="H10" s="29"/>
      <c r="I10" s="141">
        <f t="shared" ref="I10" si="12">+J10+K10</f>
        <v>0</v>
      </c>
      <c r="J10" s="28"/>
      <c r="K10" s="30"/>
      <c r="L10" s="141">
        <f t="shared" ref="L10" si="13">+M10+N10</f>
        <v>0</v>
      </c>
      <c r="M10" s="28"/>
      <c r="N10" s="29"/>
      <c r="O10" s="141">
        <f t="shared" ref="O10" si="14">+P10+Q10</f>
        <v>0</v>
      </c>
      <c r="P10" s="28"/>
      <c r="Q10" s="29"/>
      <c r="R10" s="141">
        <f t="shared" ref="R10" si="15">+S10+T10</f>
        <v>0</v>
      </c>
      <c r="S10" s="28"/>
      <c r="T10" s="30"/>
    </row>
    <row r="11" spans="2:20" ht="30.75" customHeight="1" x14ac:dyDescent="0.25">
      <c r="B11" s="296" t="s">
        <v>1310</v>
      </c>
      <c r="C11" s="26">
        <f t="shared" si="7"/>
        <v>0</v>
      </c>
      <c r="D11" s="27">
        <f t="shared" si="0"/>
        <v>0</v>
      </c>
      <c r="E11" s="142">
        <f t="shared" si="1"/>
        <v>0</v>
      </c>
      <c r="F11" s="141">
        <f t="shared" si="2"/>
        <v>0</v>
      </c>
      <c r="G11" s="28"/>
      <c r="H11" s="29"/>
      <c r="I11" s="141">
        <f t="shared" si="3"/>
        <v>0</v>
      </c>
      <c r="J11" s="28"/>
      <c r="K11" s="30"/>
      <c r="L11" s="141">
        <f t="shared" si="4"/>
        <v>0</v>
      </c>
      <c r="M11" s="28"/>
      <c r="N11" s="29"/>
      <c r="O11" s="510"/>
      <c r="P11" s="511"/>
      <c r="Q11" s="511"/>
      <c r="R11" s="511"/>
      <c r="S11" s="511"/>
      <c r="T11" s="511"/>
    </row>
    <row r="12" spans="2:20" ht="30.75" customHeight="1" x14ac:dyDescent="0.25">
      <c r="B12" s="296" t="s">
        <v>1311</v>
      </c>
      <c r="C12" s="26">
        <f t="shared" ref="C12" si="16">D12+E12</f>
        <v>0</v>
      </c>
      <c r="D12" s="27">
        <f t="shared" ref="D12" si="17">G12+J12+M12+P12+S12</f>
        <v>0</v>
      </c>
      <c r="E12" s="142">
        <f t="shared" ref="E12" si="18">+H12+K12+N12+Q12+T12</f>
        <v>0</v>
      </c>
      <c r="F12" s="141">
        <f t="shared" ref="F12" si="19">+G12+H12</f>
        <v>0</v>
      </c>
      <c r="G12" s="28"/>
      <c r="H12" s="29"/>
      <c r="I12" s="141">
        <f t="shared" ref="I12" si="20">+J12+K12</f>
        <v>0</v>
      </c>
      <c r="J12" s="28"/>
      <c r="K12" s="30"/>
      <c r="L12" s="141">
        <f t="shared" ref="L12" si="21">+M12+N12</f>
        <v>0</v>
      </c>
      <c r="M12" s="28"/>
      <c r="N12" s="29"/>
      <c r="O12" s="141">
        <f t="shared" si="5"/>
        <v>0</v>
      </c>
      <c r="P12" s="28"/>
      <c r="Q12" s="29"/>
      <c r="R12" s="141">
        <f t="shared" si="6"/>
        <v>0</v>
      </c>
      <c r="S12" s="28"/>
      <c r="T12" s="30"/>
    </row>
    <row r="13" spans="2:20" ht="30.75" customHeight="1" thickBot="1" x14ac:dyDescent="0.3">
      <c r="B13" s="379" t="s">
        <v>594</v>
      </c>
      <c r="C13" s="32">
        <f t="shared" si="7"/>
        <v>0</v>
      </c>
      <c r="D13" s="33">
        <f t="shared" si="0"/>
        <v>0</v>
      </c>
      <c r="E13" s="34">
        <f t="shared" si="1"/>
        <v>0</v>
      </c>
      <c r="F13" s="35">
        <f t="shared" ref="F13" si="22">+G13+H13</f>
        <v>0</v>
      </c>
      <c r="G13" s="36"/>
      <c r="H13" s="37"/>
      <c r="I13" s="35">
        <f t="shared" ref="I13" si="23">+J13+K13</f>
        <v>0</v>
      </c>
      <c r="J13" s="36"/>
      <c r="K13" s="38"/>
      <c r="L13" s="35">
        <f t="shared" ref="L13" si="24">+M13+N13</f>
        <v>0</v>
      </c>
      <c r="M13" s="36"/>
      <c r="N13" s="37"/>
      <c r="O13" s="35">
        <f t="shared" si="5"/>
        <v>0</v>
      </c>
      <c r="P13" s="36"/>
      <c r="Q13" s="37"/>
      <c r="R13" s="35">
        <f t="shared" si="6"/>
        <v>0</v>
      </c>
      <c r="S13" s="36"/>
      <c r="T13" s="38"/>
    </row>
    <row r="14" spans="2:20" ht="14.4" thickTop="1" x14ac:dyDescent="0.25">
      <c r="B14" s="297"/>
      <c r="F14" s="298"/>
    </row>
    <row r="15" spans="2:20" x14ac:dyDescent="0.25">
      <c r="B15" s="299" t="s">
        <v>543</v>
      </c>
    </row>
    <row r="16" spans="2:20" ht="22.5" customHeight="1" x14ac:dyDescent="0.25">
      <c r="B16" s="529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1"/>
    </row>
    <row r="17" spans="2:20" ht="22.5" customHeight="1" x14ac:dyDescent="0.25">
      <c r="B17" s="532"/>
      <c r="C17" s="533"/>
      <c r="D17" s="533"/>
      <c r="E17" s="533"/>
      <c r="F17" s="533"/>
      <c r="G17" s="533"/>
      <c r="H17" s="533"/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4"/>
    </row>
    <row r="18" spans="2:20" ht="22.5" customHeight="1" x14ac:dyDescent="0.25">
      <c r="B18" s="535"/>
      <c r="C18" s="536"/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536"/>
      <c r="O18" s="536"/>
      <c r="P18" s="536"/>
      <c r="Q18" s="536"/>
      <c r="R18" s="536"/>
      <c r="S18" s="536"/>
      <c r="T18" s="537"/>
    </row>
  </sheetData>
  <sheetProtection algorithmName="SHA-512" hashValue="k+81lP9zrdmlIgQJ6AT29E4mf1/Y7Wi7JGE8atv4TKTA0wBiFpmSl2ggszkrsSGHeeq3YEkin9DNa5Ts7sGJXA==" saltValue="gPND1SFkuIZFmTgmKmLNVQ==" spinCount="100000" sheet="1" objects="1" scenarios="1"/>
  <mergeCells count="9">
    <mergeCell ref="B16:T18"/>
    <mergeCell ref="B4:B5"/>
    <mergeCell ref="C4:E4"/>
    <mergeCell ref="F4:H4"/>
    <mergeCell ref="I4:K4"/>
    <mergeCell ref="L4:N4"/>
    <mergeCell ref="O4:Q4"/>
    <mergeCell ref="R4:T4"/>
    <mergeCell ref="O11:T11"/>
  </mergeCells>
  <conditionalFormatting sqref="I6:I12 C6:F13">
    <cfRule type="cellIs" dxfId="24" priority="4" operator="equal">
      <formula>0</formula>
    </cfRule>
  </conditionalFormatting>
  <conditionalFormatting sqref="I13 L13">
    <cfRule type="cellIs" dxfId="23" priority="6" operator="equal">
      <formula>0</formula>
    </cfRule>
  </conditionalFormatting>
  <conditionalFormatting sqref="O6:O13 R6:R10 R12:R13 L6:L12">
    <cfRule type="cellIs" dxfId="22" priority="3" operator="equal">
      <formula>0</formula>
    </cfRule>
  </conditionalFormatting>
  <printOptions horizontalCentered="1"/>
  <pageMargins left="0.19685039370078741" right="0.19685039370078741" top="0.55118110236220474" bottom="0.39370078740157483" header="0.31496062992125984" footer="0.19685039370078741"/>
  <pageSetup paperSize="9" scale="83" fitToHeight="0" orientation="landscape" r:id="rId1"/>
  <headerFooter>
    <oddFooter>&amp;R&amp;"+,Negrita Cursiva"CNV.MTS&amp;"+,Cursiva", página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pageSetUpPr fitToPage="1"/>
  </sheetPr>
  <dimension ref="B1:P2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21875" style="186" customWidth="1"/>
    <col min="2" max="2" width="14.21875" style="186" customWidth="1"/>
    <col min="3" max="14" width="7.21875" style="186" customWidth="1"/>
    <col min="15" max="16384" width="11.44140625" style="186"/>
  </cols>
  <sheetData>
    <row r="1" spans="2:16" ht="21" customHeight="1" x14ac:dyDescent="0.3">
      <c r="B1" s="270" t="s">
        <v>588</v>
      </c>
      <c r="C1" s="208"/>
      <c r="D1" s="208"/>
    </row>
    <row r="2" spans="2:16" ht="17.399999999999999" x14ac:dyDescent="0.3">
      <c r="B2" s="270" t="s">
        <v>991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2:16" ht="18" thickBot="1" x14ac:dyDescent="0.35">
      <c r="B3" s="270" t="s">
        <v>992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2:16" ht="36.75" customHeight="1" thickTop="1" thickBot="1" x14ac:dyDescent="0.3">
      <c r="B4" s="358" t="s">
        <v>985</v>
      </c>
      <c r="C4" s="561" t="s">
        <v>0</v>
      </c>
      <c r="D4" s="562"/>
      <c r="E4" s="553" t="s">
        <v>571</v>
      </c>
      <c r="F4" s="553"/>
      <c r="G4" s="552" t="s">
        <v>572</v>
      </c>
      <c r="H4" s="563"/>
      <c r="I4" s="552" t="s">
        <v>573</v>
      </c>
      <c r="J4" s="563"/>
      <c r="K4" s="552" t="s">
        <v>574</v>
      </c>
      <c r="L4" s="563"/>
      <c r="M4" s="552" t="s">
        <v>575</v>
      </c>
      <c r="N4" s="553"/>
    </row>
    <row r="5" spans="2:16" ht="21" customHeight="1" thickTop="1" thickBot="1" x14ac:dyDescent="0.3">
      <c r="B5" s="210" t="s">
        <v>0</v>
      </c>
      <c r="C5" s="558">
        <f t="shared" ref="C5:C13" si="0">SUM(E5:N5)</f>
        <v>0</v>
      </c>
      <c r="D5" s="559"/>
      <c r="E5" s="560">
        <f>SUM(E6:F13)</f>
        <v>0</v>
      </c>
      <c r="F5" s="551"/>
      <c r="G5" s="550">
        <f>SUM(G6:H13)</f>
        <v>0</v>
      </c>
      <c r="H5" s="564"/>
      <c r="I5" s="550">
        <f>SUM(I6:J13)</f>
        <v>0</v>
      </c>
      <c r="J5" s="564"/>
      <c r="K5" s="550">
        <f>SUM(K6:L13)</f>
        <v>0</v>
      </c>
      <c r="L5" s="564"/>
      <c r="M5" s="550">
        <f>SUM(M6:N13)</f>
        <v>0</v>
      </c>
      <c r="N5" s="551"/>
    </row>
    <row r="6" spans="2:16" ht="21" customHeight="1" x14ac:dyDescent="0.25">
      <c r="B6" s="18">
        <v>12</v>
      </c>
      <c r="C6" s="554">
        <f t="shared" si="0"/>
        <v>0</v>
      </c>
      <c r="D6" s="555"/>
      <c r="E6" s="556"/>
      <c r="F6" s="557"/>
      <c r="G6" s="547"/>
      <c r="H6" s="548"/>
      <c r="I6" s="547"/>
      <c r="J6" s="548"/>
      <c r="K6" s="547"/>
      <c r="L6" s="548"/>
      <c r="M6" s="547"/>
      <c r="N6" s="557"/>
    </row>
    <row r="7" spans="2:16" ht="21" customHeight="1" x14ac:dyDescent="0.25">
      <c r="B7" s="18">
        <v>13</v>
      </c>
      <c r="C7" s="565">
        <f t="shared" si="0"/>
        <v>0</v>
      </c>
      <c r="D7" s="566"/>
      <c r="E7" s="567"/>
      <c r="F7" s="546"/>
      <c r="G7" s="545"/>
      <c r="H7" s="549"/>
      <c r="I7" s="545"/>
      <c r="J7" s="549"/>
      <c r="K7" s="545"/>
      <c r="L7" s="549"/>
      <c r="M7" s="545"/>
      <c r="N7" s="546"/>
    </row>
    <row r="8" spans="2:16" ht="21" customHeight="1" x14ac:dyDescent="0.25">
      <c r="B8" s="18">
        <v>14</v>
      </c>
      <c r="C8" s="565">
        <f t="shared" si="0"/>
        <v>0</v>
      </c>
      <c r="D8" s="566"/>
      <c r="E8" s="567"/>
      <c r="F8" s="546"/>
      <c r="G8" s="545"/>
      <c r="H8" s="549"/>
      <c r="I8" s="545"/>
      <c r="J8" s="549"/>
      <c r="K8" s="545"/>
      <c r="L8" s="549"/>
      <c r="M8" s="545"/>
      <c r="N8" s="546"/>
    </row>
    <row r="9" spans="2:16" ht="21" customHeight="1" x14ac:dyDescent="0.25">
      <c r="B9" s="18">
        <v>15</v>
      </c>
      <c r="C9" s="565">
        <f t="shared" si="0"/>
        <v>0</v>
      </c>
      <c r="D9" s="566"/>
      <c r="E9" s="567"/>
      <c r="F9" s="546"/>
      <c r="G9" s="545"/>
      <c r="H9" s="549"/>
      <c r="I9" s="545"/>
      <c r="J9" s="549"/>
      <c r="K9" s="545"/>
      <c r="L9" s="549"/>
      <c r="M9" s="545"/>
      <c r="N9" s="546"/>
    </row>
    <row r="10" spans="2:16" ht="21" customHeight="1" x14ac:dyDescent="0.25">
      <c r="B10" s="18">
        <v>16</v>
      </c>
      <c r="C10" s="565">
        <f t="shared" si="0"/>
        <v>0</v>
      </c>
      <c r="D10" s="566"/>
      <c r="E10" s="567"/>
      <c r="F10" s="546"/>
      <c r="G10" s="545"/>
      <c r="H10" s="549"/>
      <c r="I10" s="545"/>
      <c r="J10" s="549"/>
      <c r="K10" s="545"/>
      <c r="L10" s="549"/>
      <c r="M10" s="545"/>
      <c r="N10" s="546"/>
    </row>
    <row r="11" spans="2:16" ht="21" customHeight="1" x14ac:dyDescent="0.25">
      <c r="B11" s="18">
        <v>17</v>
      </c>
      <c r="C11" s="565">
        <f t="shared" si="0"/>
        <v>0</v>
      </c>
      <c r="D11" s="566"/>
      <c r="E11" s="567"/>
      <c r="F11" s="546"/>
      <c r="G11" s="545"/>
      <c r="H11" s="549"/>
      <c r="I11" s="545"/>
      <c r="J11" s="549"/>
      <c r="K11" s="545"/>
      <c r="L11" s="549"/>
      <c r="M11" s="545"/>
      <c r="N11" s="546"/>
    </row>
    <row r="12" spans="2:16" ht="21" customHeight="1" x14ac:dyDescent="0.25">
      <c r="B12" s="18">
        <v>18</v>
      </c>
      <c r="C12" s="565">
        <f t="shared" si="0"/>
        <v>0</v>
      </c>
      <c r="D12" s="566"/>
      <c r="E12" s="567"/>
      <c r="F12" s="546"/>
      <c r="G12" s="545"/>
      <c r="H12" s="549"/>
      <c r="I12" s="545"/>
      <c r="J12" s="549"/>
      <c r="K12" s="545"/>
      <c r="L12" s="549"/>
      <c r="M12" s="545"/>
      <c r="N12" s="546"/>
    </row>
    <row r="13" spans="2:16" ht="21" customHeight="1" thickBot="1" x14ac:dyDescent="0.3">
      <c r="B13" s="211" t="s">
        <v>51</v>
      </c>
      <c r="C13" s="568">
        <f t="shared" si="0"/>
        <v>0</v>
      </c>
      <c r="D13" s="569"/>
      <c r="E13" s="570"/>
      <c r="F13" s="571"/>
      <c r="G13" s="572"/>
      <c r="H13" s="573"/>
      <c r="I13" s="572"/>
      <c r="J13" s="573"/>
      <c r="K13" s="572"/>
      <c r="L13" s="573"/>
      <c r="M13" s="572"/>
      <c r="N13" s="571"/>
    </row>
    <row r="14" spans="2:16" ht="14.4" thickTop="1" x14ac:dyDescent="0.25">
      <c r="B14" s="212"/>
      <c r="C14" s="14"/>
      <c r="D14" s="14"/>
      <c r="E14" s="357"/>
      <c r="F14" s="357"/>
      <c r="G14" s="357"/>
      <c r="H14" s="357"/>
      <c r="I14" s="357"/>
      <c r="J14" s="357"/>
      <c r="K14" s="357"/>
      <c r="L14" s="357"/>
      <c r="M14" s="357"/>
      <c r="N14" s="357"/>
    </row>
    <row r="15" spans="2:16" ht="17.25" customHeight="1" x14ac:dyDescent="0.25">
      <c r="B15" s="372" t="s">
        <v>990</v>
      </c>
      <c r="C15" s="90"/>
      <c r="D15" s="90"/>
      <c r="E15" s="90"/>
      <c r="F15" s="90"/>
      <c r="G15" s="90"/>
      <c r="H15" s="90"/>
      <c r="I15" s="90"/>
      <c r="J15" s="90"/>
      <c r="K15" s="398"/>
      <c r="L15" s="14"/>
      <c r="M15" s="14"/>
      <c r="N15" s="14"/>
      <c r="O15" s="14"/>
      <c r="P15" s="14"/>
    </row>
    <row r="16" spans="2:16" ht="17.25" customHeight="1" x14ac:dyDescent="0.25">
      <c r="B16" s="399" t="s">
        <v>722</v>
      </c>
      <c r="C16" s="371"/>
      <c r="D16" s="14"/>
      <c r="E16" s="574" t="str">
        <f>IF(OR(C16&gt;'CUADRO 1'!E14,C17&gt;'CUADRO 1'!E14,C18&gt;'CUADRO 1'!D14),"El dato indicado es mayor a lo reportado en la línea de Exclusión del Cuadro 1, según corresponda.","")</f>
        <v/>
      </c>
      <c r="F16" s="574"/>
      <c r="G16" s="574"/>
      <c r="H16" s="574"/>
      <c r="I16" s="574"/>
      <c r="J16" s="574"/>
      <c r="K16" s="400"/>
      <c r="L16" s="14"/>
      <c r="M16" s="14"/>
      <c r="N16" s="14"/>
      <c r="O16" s="14"/>
      <c r="P16" s="14"/>
    </row>
    <row r="17" spans="2:16" ht="17.25" customHeight="1" x14ac:dyDescent="0.25">
      <c r="B17" s="399" t="s">
        <v>723</v>
      </c>
      <c r="C17" s="371"/>
      <c r="D17" s="14"/>
      <c r="E17" s="574"/>
      <c r="F17" s="574"/>
      <c r="G17" s="574"/>
      <c r="H17" s="574"/>
      <c r="I17" s="574"/>
      <c r="J17" s="574"/>
      <c r="K17" s="400"/>
      <c r="L17" s="14"/>
      <c r="M17" s="14"/>
      <c r="N17" s="14"/>
      <c r="O17" s="14"/>
      <c r="P17" s="14"/>
    </row>
    <row r="18" spans="2:16" ht="17.25" customHeight="1" x14ac:dyDescent="0.25">
      <c r="B18" s="399" t="s">
        <v>724</v>
      </c>
      <c r="C18" s="371"/>
      <c r="D18" s="14"/>
      <c r="E18" s="574"/>
      <c r="F18" s="574"/>
      <c r="G18" s="574"/>
      <c r="H18" s="574"/>
      <c r="I18" s="574"/>
      <c r="J18" s="574"/>
      <c r="K18" s="400"/>
      <c r="L18" s="14"/>
      <c r="M18" s="14"/>
      <c r="N18" s="14"/>
      <c r="O18" s="14"/>
      <c r="P18" s="14"/>
    </row>
    <row r="19" spans="2:16" ht="6.6" customHeight="1" x14ac:dyDescent="0.25">
      <c r="B19" s="401"/>
      <c r="C19" s="402"/>
      <c r="D19" s="403"/>
      <c r="E19" s="403"/>
      <c r="F19" s="403"/>
      <c r="G19" s="403"/>
      <c r="H19" s="403"/>
      <c r="I19" s="403"/>
      <c r="J19" s="403"/>
      <c r="K19" s="404"/>
      <c r="L19" s="14"/>
      <c r="M19" s="14"/>
      <c r="N19" s="14"/>
      <c r="O19" s="14"/>
      <c r="P19" s="14"/>
    </row>
    <row r="20" spans="2:16" ht="21" customHeight="1" x14ac:dyDescent="0.25">
      <c r="B20" s="163" t="s">
        <v>543</v>
      </c>
      <c r="J20" s="356"/>
      <c r="K20" s="356"/>
      <c r="L20" s="356"/>
      <c r="M20" s="356"/>
      <c r="N20" s="356"/>
    </row>
    <row r="21" spans="2:16" ht="21.75" customHeight="1" x14ac:dyDescent="0.25">
      <c r="B21" s="452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3"/>
      <c r="N21" s="454"/>
    </row>
    <row r="22" spans="2:16" ht="21.75" customHeight="1" x14ac:dyDescent="0.25">
      <c r="B22" s="455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7"/>
    </row>
    <row r="23" spans="2:16" ht="21.75" customHeight="1" x14ac:dyDescent="0.25">
      <c r="B23" s="458"/>
      <c r="C23" s="459"/>
      <c r="D23" s="459"/>
      <c r="E23" s="459"/>
      <c r="F23" s="459"/>
      <c r="G23" s="459"/>
      <c r="H23" s="459"/>
      <c r="I23" s="459"/>
      <c r="J23" s="459"/>
      <c r="K23" s="459"/>
      <c r="L23" s="459"/>
      <c r="M23" s="459"/>
      <c r="N23" s="460"/>
    </row>
    <row r="24" spans="2:16" ht="17.25" customHeight="1" x14ac:dyDescent="0.25"/>
    <row r="25" spans="2:16" ht="21" customHeight="1" x14ac:dyDescent="0.25"/>
    <row r="26" spans="2:16" ht="21" customHeight="1" x14ac:dyDescent="0.25"/>
    <row r="27" spans="2:16" ht="21.75" customHeight="1" x14ac:dyDescent="0.25"/>
    <row r="28" spans="2:16" ht="21.75" customHeight="1" x14ac:dyDescent="0.25"/>
    <row r="29" spans="2:16" ht="21.75" customHeight="1" x14ac:dyDescent="0.25"/>
  </sheetData>
  <sheetProtection algorithmName="SHA-512" hashValue="UwXjDmaDxqJ9cQZIFLQ6+VqeI7nAH5DBnIw6oHiHu1EUysfgXU5Lv/JN0pmgfcmIAGz/IBBnqB4J7YXCqdm3+A==" saltValue="ddOMwAQb5LuIXpprN77/XA==" spinCount="100000" sheet="1" objects="1" scenarios="1"/>
  <mergeCells count="62">
    <mergeCell ref="B21:N23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E16:J18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I9:J9"/>
    <mergeCell ref="K9:L9"/>
    <mergeCell ref="C8:D8"/>
    <mergeCell ref="E8:F8"/>
    <mergeCell ref="G8:H8"/>
    <mergeCell ref="I8:J8"/>
    <mergeCell ref="K8:L8"/>
    <mergeCell ref="C7:D7"/>
    <mergeCell ref="E7:F7"/>
    <mergeCell ref="G7:H7"/>
    <mergeCell ref="C9:D9"/>
    <mergeCell ref="E9:F9"/>
    <mergeCell ref="G9:H9"/>
    <mergeCell ref="G4:H4"/>
    <mergeCell ref="I4:J4"/>
    <mergeCell ref="K4:L4"/>
    <mergeCell ref="M6:N6"/>
    <mergeCell ref="G5:H5"/>
    <mergeCell ref="I5:J5"/>
    <mergeCell ref="K5:L5"/>
    <mergeCell ref="G6:H6"/>
    <mergeCell ref="I6:J6"/>
    <mergeCell ref="C6:D6"/>
    <mergeCell ref="E6:F6"/>
    <mergeCell ref="C5:D5"/>
    <mergeCell ref="E5:F5"/>
    <mergeCell ref="C4:D4"/>
    <mergeCell ref="E4:F4"/>
    <mergeCell ref="I7:J7"/>
    <mergeCell ref="K7:L7"/>
    <mergeCell ref="M5:N5"/>
    <mergeCell ref="M8:N8"/>
    <mergeCell ref="M4:N4"/>
    <mergeCell ref="M9:N9"/>
    <mergeCell ref="M10:N10"/>
    <mergeCell ref="M11:N11"/>
    <mergeCell ref="M7:N7"/>
    <mergeCell ref="K6:L6"/>
  </mergeCells>
  <conditionalFormatting sqref="C5:C19">
    <cfRule type="cellIs" dxfId="21" priority="1" operator="equal">
      <formula>0</formula>
    </cfRule>
  </conditionalFormatting>
  <conditionalFormatting sqref="E5">
    <cfRule type="cellIs" dxfId="20" priority="19" operator="equal">
      <formula>0</formula>
    </cfRule>
  </conditionalFormatting>
  <conditionalFormatting sqref="G5">
    <cfRule type="cellIs" dxfId="19" priority="2" operator="equal">
      <formula>0</formula>
    </cfRule>
  </conditionalFormatting>
  <conditionalFormatting sqref="I5">
    <cfRule type="cellIs" dxfId="18" priority="5" operator="equal">
      <formula>0</formula>
    </cfRule>
  </conditionalFormatting>
  <conditionalFormatting sqref="K5">
    <cfRule type="cellIs" dxfId="17" priority="8" operator="equal">
      <formula>0</formula>
    </cfRule>
  </conditionalFormatting>
  <conditionalFormatting sqref="M5">
    <cfRule type="cellIs" dxfId="16" priority="12" operator="equal">
      <formula>0</formula>
    </cfRule>
  </conditionalFormatting>
  <dataValidations count="1">
    <dataValidation type="whole" allowBlank="1" showInputMessage="1" showErrorMessage="1" sqref="C16:C19" xr:uid="{00000000-0002-0000-0A00-000000000000}">
      <formula1>0</formula1>
      <formula2>1000</formula2>
    </dataValidation>
  </dataValidations>
  <printOptions horizontalCentered="1"/>
  <pageMargins left="0.19685039370078741" right="0.19685039370078741" top="0.59055118110236227" bottom="0.15748031496062992" header="0.31496062992125984" footer="0.19685039370078741"/>
  <pageSetup paperSize="9" orientation="landscape" r:id="rId1"/>
  <headerFooter>
    <oddFooter>&amp;R&amp;"+,Negrita Cursiva"CNV.MTS&amp;"+,Cursiva", página 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>
    <pageSetUpPr fitToPage="1"/>
  </sheetPr>
  <dimension ref="B1:T25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21875" style="186" customWidth="1"/>
    <col min="2" max="2" width="11.21875" style="186" customWidth="1"/>
    <col min="3" max="16" width="7.21875" style="186" customWidth="1"/>
    <col min="17" max="17" width="6.77734375" style="186" customWidth="1"/>
    <col min="18" max="18" width="15" style="186" customWidth="1"/>
    <col min="19" max="19" width="15" style="271" customWidth="1"/>
    <col min="20" max="20" width="10.5546875" style="271" customWidth="1"/>
    <col min="21" max="16384" width="11.44140625" style="186"/>
  </cols>
  <sheetData>
    <row r="1" spans="2:20" ht="21" customHeight="1" x14ac:dyDescent="0.3">
      <c r="B1" s="270" t="s">
        <v>707</v>
      </c>
      <c r="C1" s="208"/>
      <c r="D1" s="208"/>
    </row>
    <row r="2" spans="2:20" ht="18" thickBot="1" x14ac:dyDescent="0.35">
      <c r="B2" s="270" t="s">
        <v>720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2:20" ht="33" customHeight="1" thickTop="1" x14ac:dyDescent="0.25">
      <c r="B3" s="577" t="s">
        <v>989</v>
      </c>
      <c r="C3" s="579" t="s">
        <v>0</v>
      </c>
      <c r="D3" s="580"/>
      <c r="E3" s="581" t="s">
        <v>571</v>
      </c>
      <c r="F3" s="580"/>
      <c r="G3" s="582" t="s">
        <v>572</v>
      </c>
      <c r="H3" s="583"/>
      <c r="I3" s="582" t="s">
        <v>573</v>
      </c>
      <c r="J3" s="583"/>
      <c r="K3" s="582" t="s">
        <v>574</v>
      </c>
      <c r="L3" s="583"/>
      <c r="M3" s="580" t="s">
        <v>575</v>
      </c>
      <c r="N3" s="580"/>
      <c r="O3" s="575" t="s">
        <v>605</v>
      </c>
      <c r="P3" s="576"/>
      <c r="R3" s="475" t="s">
        <v>716</v>
      </c>
      <c r="S3" s="475"/>
      <c r="T3" s="475"/>
    </row>
    <row r="4" spans="2:20" ht="28.5" customHeight="1" thickBot="1" x14ac:dyDescent="0.3">
      <c r="B4" s="578"/>
      <c r="C4" s="365" t="s">
        <v>717</v>
      </c>
      <c r="D4" s="366" t="s">
        <v>718</v>
      </c>
      <c r="E4" s="367" t="s">
        <v>717</v>
      </c>
      <c r="F4" s="368" t="s">
        <v>718</v>
      </c>
      <c r="G4" s="369" t="s">
        <v>717</v>
      </c>
      <c r="H4" s="368" t="s">
        <v>718</v>
      </c>
      <c r="I4" s="369" t="s">
        <v>717</v>
      </c>
      <c r="J4" s="368" t="s">
        <v>718</v>
      </c>
      <c r="K4" s="369" t="s">
        <v>717</v>
      </c>
      <c r="L4" s="368" t="s">
        <v>718</v>
      </c>
      <c r="M4" s="369" t="s">
        <v>717</v>
      </c>
      <c r="N4" s="368" t="s">
        <v>718</v>
      </c>
      <c r="O4" s="370" t="s">
        <v>717</v>
      </c>
      <c r="P4" s="366" t="s">
        <v>718</v>
      </c>
      <c r="R4" s="475"/>
      <c r="S4" s="475"/>
      <c r="T4" s="475"/>
    </row>
    <row r="5" spans="2:20" ht="21" customHeight="1" thickTop="1" thickBot="1" x14ac:dyDescent="0.3">
      <c r="B5" s="210" t="s">
        <v>0</v>
      </c>
      <c r="C5" s="355">
        <f t="shared" ref="C5:P5" si="0">SUM(C6:C13)</f>
        <v>0</v>
      </c>
      <c r="D5" s="354">
        <f t="shared" si="0"/>
        <v>0</v>
      </c>
      <c r="E5" s="272">
        <f t="shared" si="0"/>
        <v>0</v>
      </c>
      <c r="F5" s="273">
        <f t="shared" si="0"/>
        <v>0</v>
      </c>
      <c r="G5" s="274">
        <f t="shared" si="0"/>
        <v>0</v>
      </c>
      <c r="H5" s="273">
        <f t="shared" si="0"/>
        <v>0</v>
      </c>
      <c r="I5" s="274">
        <f t="shared" si="0"/>
        <v>0</v>
      </c>
      <c r="J5" s="273">
        <f t="shared" si="0"/>
        <v>0</v>
      </c>
      <c r="K5" s="274">
        <f t="shared" si="0"/>
        <v>0</v>
      </c>
      <c r="L5" s="273">
        <f t="shared" si="0"/>
        <v>0</v>
      </c>
      <c r="M5" s="274">
        <f t="shared" si="0"/>
        <v>0</v>
      </c>
      <c r="N5" s="273">
        <f t="shared" si="0"/>
        <v>0</v>
      </c>
      <c r="O5" s="102">
        <f t="shared" si="0"/>
        <v>0</v>
      </c>
      <c r="P5" s="354">
        <f t="shared" si="0"/>
        <v>0</v>
      </c>
      <c r="R5" s="475"/>
      <c r="S5" s="475"/>
      <c r="T5" s="475"/>
    </row>
    <row r="6" spans="2:20" ht="21" customHeight="1" x14ac:dyDescent="0.25">
      <c r="B6" s="18">
        <v>12</v>
      </c>
      <c r="C6" s="76">
        <f t="shared" ref="C6:D13" si="1">+E6+G6+I6+K6+M6</f>
        <v>0</v>
      </c>
      <c r="D6" s="120">
        <f t="shared" si="1"/>
        <v>0</v>
      </c>
      <c r="E6" s="275"/>
      <c r="F6" s="276"/>
      <c r="G6" s="277"/>
      <c r="H6" s="276"/>
      <c r="I6" s="277"/>
      <c r="J6" s="276"/>
      <c r="K6" s="277"/>
      <c r="L6" s="276"/>
      <c r="M6" s="277"/>
      <c r="N6" s="276"/>
      <c r="O6" s="103"/>
      <c r="P6" s="312"/>
      <c r="Q6" s="353" t="str">
        <f>IF(OR(AND(C6&gt;0,O6=""),AND(D6&gt;0,P6="")),"***",IF(OR(AND(P6&gt;0,D6=0),AND(O6&gt;0,C6=0)),"xxx",""))</f>
        <v/>
      </c>
      <c r="R6" s="475"/>
      <c r="S6" s="475"/>
      <c r="T6" s="475"/>
    </row>
    <row r="7" spans="2:20" ht="21" customHeight="1" x14ac:dyDescent="0.25">
      <c r="B7" s="18">
        <v>13</v>
      </c>
      <c r="C7" s="76">
        <f t="shared" si="1"/>
        <v>0</v>
      </c>
      <c r="D7" s="120">
        <f t="shared" si="1"/>
        <v>0</v>
      </c>
      <c r="E7" s="275"/>
      <c r="F7" s="276"/>
      <c r="G7" s="277"/>
      <c r="H7" s="276"/>
      <c r="I7" s="277"/>
      <c r="J7" s="276"/>
      <c r="K7" s="277"/>
      <c r="L7" s="276"/>
      <c r="M7" s="277"/>
      <c r="N7" s="276"/>
      <c r="O7" s="103"/>
      <c r="P7" s="312"/>
      <c r="Q7" s="353" t="str">
        <f t="shared" ref="Q7:Q13" si="2">IF(OR(AND(C7&gt;0,O7=""),AND(D7&gt;0,P7="")),"***",IF(OR(AND(P7&gt;0,D7=0),AND(O7&gt;0,C7=0)),"xxx",""))</f>
        <v/>
      </c>
      <c r="R7" s="475"/>
      <c r="S7" s="475"/>
      <c r="T7" s="475"/>
    </row>
    <row r="8" spans="2:20" ht="21" customHeight="1" x14ac:dyDescent="0.25">
      <c r="B8" s="18">
        <v>14</v>
      </c>
      <c r="C8" s="76">
        <f t="shared" si="1"/>
        <v>0</v>
      </c>
      <c r="D8" s="120">
        <f t="shared" si="1"/>
        <v>0</v>
      </c>
      <c r="E8" s="275"/>
      <c r="F8" s="276"/>
      <c r="G8" s="277"/>
      <c r="H8" s="276"/>
      <c r="I8" s="277"/>
      <c r="J8" s="276"/>
      <c r="K8" s="277"/>
      <c r="L8" s="276"/>
      <c r="M8" s="277"/>
      <c r="N8" s="276"/>
      <c r="O8" s="103"/>
      <c r="P8" s="312"/>
      <c r="Q8" s="353" t="str">
        <f t="shared" si="2"/>
        <v/>
      </c>
      <c r="R8" s="475"/>
      <c r="S8" s="475"/>
      <c r="T8" s="475"/>
    </row>
    <row r="9" spans="2:20" ht="21" customHeight="1" x14ac:dyDescent="0.25">
      <c r="B9" s="18">
        <v>15</v>
      </c>
      <c r="C9" s="76">
        <f t="shared" si="1"/>
        <v>0</v>
      </c>
      <c r="D9" s="120">
        <f t="shared" si="1"/>
        <v>0</v>
      </c>
      <c r="E9" s="275"/>
      <c r="F9" s="276"/>
      <c r="G9" s="277"/>
      <c r="H9" s="276"/>
      <c r="I9" s="277"/>
      <c r="J9" s="276"/>
      <c r="K9" s="277"/>
      <c r="L9" s="276"/>
      <c r="M9" s="277"/>
      <c r="N9" s="276"/>
      <c r="O9" s="103"/>
      <c r="P9" s="312"/>
      <c r="Q9" s="353" t="str">
        <f t="shared" si="2"/>
        <v/>
      </c>
      <c r="R9" s="475"/>
      <c r="S9" s="475"/>
      <c r="T9" s="475"/>
    </row>
    <row r="10" spans="2:20" ht="21" customHeight="1" x14ac:dyDescent="0.25">
      <c r="B10" s="18">
        <v>16</v>
      </c>
      <c r="C10" s="76">
        <f t="shared" si="1"/>
        <v>0</v>
      </c>
      <c r="D10" s="120">
        <f t="shared" si="1"/>
        <v>0</v>
      </c>
      <c r="E10" s="275"/>
      <c r="F10" s="276"/>
      <c r="G10" s="277"/>
      <c r="H10" s="276"/>
      <c r="I10" s="277"/>
      <c r="J10" s="276"/>
      <c r="K10" s="277"/>
      <c r="L10" s="276"/>
      <c r="M10" s="277"/>
      <c r="N10" s="276"/>
      <c r="O10" s="103"/>
      <c r="P10" s="312"/>
      <c r="Q10" s="353" t="str">
        <f t="shared" si="2"/>
        <v/>
      </c>
      <c r="R10" s="475"/>
      <c r="S10" s="475"/>
      <c r="T10" s="475"/>
    </row>
    <row r="11" spans="2:20" ht="21" customHeight="1" x14ac:dyDescent="0.25">
      <c r="B11" s="18">
        <v>17</v>
      </c>
      <c r="C11" s="76">
        <f t="shared" si="1"/>
        <v>0</v>
      </c>
      <c r="D11" s="120">
        <f t="shared" si="1"/>
        <v>0</v>
      </c>
      <c r="E11" s="275"/>
      <c r="F11" s="276"/>
      <c r="G11" s="277"/>
      <c r="H11" s="276"/>
      <c r="I11" s="277"/>
      <c r="J11" s="276"/>
      <c r="K11" s="277"/>
      <c r="L11" s="276"/>
      <c r="M11" s="277"/>
      <c r="N11" s="276"/>
      <c r="O11" s="103"/>
      <c r="P11" s="312"/>
      <c r="Q11" s="353" t="str">
        <f t="shared" si="2"/>
        <v/>
      </c>
      <c r="R11" s="475"/>
      <c r="S11" s="475"/>
      <c r="T11" s="475"/>
    </row>
    <row r="12" spans="2:20" ht="21" customHeight="1" x14ac:dyDescent="0.25">
      <c r="B12" s="18">
        <v>18</v>
      </c>
      <c r="C12" s="76">
        <f t="shared" si="1"/>
        <v>0</v>
      </c>
      <c r="D12" s="120">
        <f t="shared" si="1"/>
        <v>0</v>
      </c>
      <c r="E12" s="275"/>
      <c r="F12" s="276"/>
      <c r="G12" s="277"/>
      <c r="H12" s="276"/>
      <c r="I12" s="277"/>
      <c r="J12" s="276"/>
      <c r="K12" s="277"/>
      <c r="L12" s="276"/>
      <c r="M12" s="277"/>
      <c r="N12" s="276"/>
      <c r="O12" s="103"/>
      <c r="P12" s="312"/>
      <c r="Q12" s="353" t="str">
        <f t="shared" si="2"/>
        <v/>
      </c>
      <c r="R12" s="475"/>
      <c r="S12" s="475"/>
      <c r="T12" s="475"/>
    </row>
    <row r="13" spans="2:20" ht="21" customHeight="1" thickBot="1" x14ac:dyDescent="0.3">
      <c r="B13" s="211" t="s">
        <v>51</v>
      </c>
      <c r="C13" s="278">
        <f t="shared" si="1"/>
        <v>0</v>
      </c>
      <c r="D13" s="279">
        <f t="shared" si="1"/>
        <v>0</v>
      </c>
      <c r="E13" s="280"/>
      <c r="F13" s="281"/>
      <c r="G13" s="282"/>
      <c r="H13" s="281"/>
      <c r="I13" s="282"/>
      <c r="J13" s="281"/>
      <c r="K13" s="282"/>
      <c r="L13" s="281"/>
      <c r="M13" s="282"/>
      <c r="N13" s="281"/>
      <c r="O13" s="105"/>
      <c r="P13" s="104"/>
      <c r="Q13" s="353" t="str">
        <f t="shared" si="2"/>
        <v/>
      </c>
      <c r="R13" s="475"/>
      <c r="S13" s="475"/>
      <c r="T13" s="475"/>
    </row>
    <row r="14" spans="2:20" ht="21" customHeight="1" thickTop="1" x14ac:dyDescent="0.25">
      <c r="B14" s="212"/>
      <c r="C14" s="584" t="str">
        <f>IF(OR(Q6="***",Q7="***",Q8="***",Q9="***",Q10="***",Q11="***",Q12="***",Q13="***"),"*** = Indique la cantidad de hijos en la columna que corresponda. Si no hay hijos que indicar, anote un 0.","")</f>
        <v/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364"/>
    </row>
    <row r="15" spans="2:20" ht="21" customHeight="1" x14ac:dyDescent="0.25">
      <c r="C15" s="584" t="str">
        <f>IF(OR(Q6="xxx",Q7="xxx",Q8="xxx",Q9="xxx",Q10="xxx",Q11="xxx",Q12="xxx",Q13="xxx"),"xxx = Indique la cantidad de madres o padres en la respectiva columna.","")</f>
        <v/>
      </c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364"/>
    </row>
    <row r="16" spans="2:20" ht="21" customHeight="1" x14ac:dyDescent="0.25">
      <c r="B16" s="163" t="s">
        <v>543</v>
      </c>
      <c r="J16" s="373"/>
      <c r="K16" s="373"/>
      <c r="L16" s="373"/>
      <c r="M16" s="373"/>
      <c r="N16" s="373"/>
      <c r="O16" s="373"/>
      <c r="P16" s="373"/>
      <c r="Q16" s="373"/>
      <c r="R16" s="373"/>
    </row>
    <row r="17" spans="2:20" ht="21.75" customHeight="1" x14ac:dyDescent="0.25">
      <c r="B17" s="452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4"/>
    </row>
    <row r="18" spans="2:20" ht="21.75" customHeight="1" x14ac:dyDescent="0.25">
      <c r="B18" s="455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7"/>
    </row>
    <row r="19" spans="2:20" ht="21.75" customHeight="1" x14ac:dyDescent="0.25">
      <c r="B19" s="458"/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60"/>
      <c r="S19" s="186"/>
      <c r="T19" s="186"/>
    </row>
    <row r="20" spans="2:20" ht="17.25" customHeight="1" x14ac:dyDescent="0.25">
      <c r="S20" s="186"/>
      <c r="T20" s="186"/>
    </row>
    <row r="21" spans="2:20" ht="21" customHeight="1" x14ac:dyDescent="0.25">
      <c r="S21" s="186"/>
      <c r="T21" s="186"/>
    </row>
    <row r="22" spans="2:20" ht="21" customHeight="1" x14ac:dyDescent="0.25"/>
    <row r="23" spans="2:20" ht="21.75" customHeight="1" x14ac:dyDescent="0.25"/>
    <row r="24" spans="2:20" ht="21.75" customHeight="1" x14ac:dyDescent="0.25"/>
    <row r="25" spans="2:20" ht="21.75" customHeight="1" x14ac:dyDescent="0.25"/>
  </sheetData>
  <sheetProtection algorithmName="SHA-512" hashValue="ZhTyernVrNaAm1mBY07cF6/6/NQWPED1JAZ5mhGB9e+9/4j/V/b9QDxBwKreQaTh8RBodBGL0OptjRxCDKeaXA==" saltValue="EHArF+tkHrQKh4f69CWKPw==" spinCount="100000" sheet="1" objects="1" scenarios="1"/>
  <mergeCells count="12">
    <mergeCell ref="B17:R19"/>
    <mergeCell ref="O3:P3"/>
    <mergeCell ref="B3:B4"/>
    <mergeCell ref="C3:D3"/>
    <mergeCell ref="E3:F3"/>
    <mergeCell ref="G3:H3"/>
    <mergeCell ref="I3:J3"/>
    <mergeCell ref="K3:L3"/>
    <mergeCell ref="M3:N3"/>
    <mergeCell ref="R3:T13"/>
    <mergeCell ref="C14:Q14"/>
    <mergeCell ref="C15:Q15"/>
  </mergeCells>
  <conditionalFormatting sqref="C5:D13">
    <cfRule type="cellIs" dxfId="15" priority="4" operator="equal">
      <formula>0</formula>
    </cfRule>
  </conditionalFormatting>
  <conditionalFormatting sqref="E5:P5">
    <cfRule type="cellIs" dxfId="14" priority="3" operator="equal">
      <formula>0</formula>
    </cfRule>
  </conditionalFormatting>
  <printOptions horizontalCentered="1"/>
  <pageMargins left="0.19685039370078741" right="0.19685039370078741" top="0.59055118110236227" bottom="0.15748031496062992" header="0.31496062992125984" footer="0.19685039370078741"/>
  <pageSetup paperSize="9" scale="90" orientation="landscape" r:id="rId1"/>
  <headerFooter>
    <oddFooter>&amp;R&amp;"+,Negrita Cursiva"CNV.MTS&amp;"+,Cursiva", página 9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>
    <pageSetUpPr fitToPage="1"/>
  </sheetPr>
  <dimension ref="B1:K3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" style="1" customWidth="1"/>
    <col min="2" max="2" width="58.21875" style="1" customWidth="1"/>
    <col min="3" max="8" width="10.44140625" style="1" customWidth="1"/>
    <col min="9" max="16384" width="11.44140625" style="1"/>
  </cols>
  <sheetData>
    <row r="1" spans="2:11" ht="22.5" customHeight="1" x14ac:dyDescent="0.3">
      <c r="C1" s="317"/>
    </row>
    <row r="2" spans="2:11" ht="17.399999999999999" x14ac:dyDescent="0.3">
      <c r="B2" s="361" t="s">
        <v>984</v>
      </c>
      <c r="C2" s="317"/>
      <c r="D2" s="317"/>
      <c r="E2" s="318"/>
      <c r="F2" s="318"/>
      <c r="G2" s="318"/>
      <c r="H2" s="318"/>
    </row>
    <row r="3" spans="2:11" ht="18" thickBot="1" x14ac:dyDescent="0.35">
      <c r="B3" s="363" t="s">
        <v>606</v>
      </c>
      <c r="C3" s="319"/>
      <c r="D3" s="319"/>
      <c r="E3" s="319"/>
      <c r="F3" s="319"/>
      <c r="G3" s="319"/>
      <c r="H3" s="319"/>
    </row>
    <row r="4" spans="2:11" ht="30.75" customHeight="1" thickTop="1" thickBot="1" x14ac:dyDescent="0.3">
      <c r="B4" s="320" t="s">
        <v>58</v>
      </c>
      <c r="C4" s="321" t="s">
        <v>0</v>
      </c>
      <c r="D4" s="322" t="s">
        <v>571</v>
      </c>
      <c r="E4" s="323" t="s">
        <v>572</v>
      </c>
      <c r="F4" s="324" t="s">
        <v>573</v>
      </c>
      <c r="G4" s="323" t="s">
        <v>574</v>
      </c>
      <c r="H4" s="324" t="s">
        <v>575</v>
      </c>
    </row>
    <row r="5" spans="2:11" ht="19.5" customHeight="1" thickTop="1" x14ac:dyDescent="0.25">
      <c r="B5" s="325" t="s">
        <v>607</v>
      </c>
      <c r="C5" s="106">
        <f>SUM(C6:C8)</f>
        <v>0</v>
      </c>
      <c r="D5" s="107">
        <f>SUM(D6:D8)</f>
        <v>0</v>
      </c>
      <c r="E5" s="108">
        <f t="shared" ref="E5:H5" si="0">SUM(E6:E8)</f>
        <v>0</v>
      </c>
      <c r="F5" s="108">
        <f t="shared" si="0"/>
        <v>0</v>
      </c>
      <c r="G5" s="108">
        <f t="shared" si="0"/>
        <v>0</v>
      </c>
      <c r="H5" s="109">
        <f t="shared" si="0"/>
        <v>0</v>
      </c>
      <c r="I5" s="326"/>
      <c r="J5" s="326"/>
      <c r="K5" s="326"/>
    </row>
    <row r="6" spans="2:11" ht="19.5" customHeight="1" x14ac:dyDescent="0.25">
      <c r="B6" s="327" t="s">
        <v>60</v>
      </c>
      <c r="C6" s="76">
        <f>SUM(D6:H6)</f>
        <v>0</v>
      </c>
      <c r="D6" s="110"/>
      <c r="E6" s="111"/>
      <c r="F6" s="111"/>
      <c r="G6" s="111"/>
      <c r="H6" s="312"/>
    </row>
    <row r="7" spans="2:11" ht="19.5" customHeight="1" x14ac:dyDescent="0.25">
      <c r="B7" s="327" t="s">
        <v>608</v>
      </c>
      <c r="C7" s="76">
        <f>SUM(D7:H7)</f>
        <v>0</v>
      </c>
      <c r="D7" s="110"/>
      <c r="E7" s="111"/>
      <c r="F7" s="111"/>
      <c r="G7" s="111"/>
      <c r="H7" s="312"/>
    </row>
    <row r="8" spans="2:11" ht="19.5" customHeight="1" x14ac:dyDescent="0.25">
      <c r="B8" s="328" t="s">
        <v>609</v>
      </c>
      <c r="C8" s="80">
        <f>SUM(D8:H8)</f>
        <v>0</v>
      </c>
      <c r="D8" s="112"/>
      <c r="E8" s="113"/>
      <c r="F8" s="113"/>
      <c r="G8" s="113"/>
      <c r="H8" s="114"/>
    </row>
    <row r="9" spans="2:11" ht="19.5" customHeight="1" x14ac:dyDescent="0.25">
      <c r="B9" s="325" t="s">
        <v>610</v>
      </c>
      <c r="C9" s="115">
        <f>SUM(C10:C15)</f>
        <v>0</v>
      </c>
      <c r="D9" s="116">
        <f>SUM(D10:D15)</f>
        <v>0</v>
      </c>
      <c r="E9" s="117">
        <f>SUM(E10:E15)</f>
        <v>0</v>
      </c>
      <c r="F9" s="117">
        <f t="shared" ref="F9:H9" si="1">SUM(F10:F15)</f>
        <v>0</v>
      </c>
      <c r="G9" s="117">
        <f t="shared" si="1"/>
        <v>0</v>
      </c>
      <c r="H9" s="118">
        <f t="shared" si="1"/>
        <v>0</v>
      </c>
    </row>
    <row r="10" spans="2:11" ht="19.5" customHeight="1" x14ac:dyDescent="0.25">
      <c r="B10" s="327" t="s">
        <v>611</v>
      </c>
      <c r="C10" s="76">
        <f>SUM(D10:H10)</f>
        <v>0</v>
      </c>
      <c r="D10" s="110"/>
      <c r="E10" s="111"/>
      <c r="F10" s="111"/>
      <c r="G10" s="111"/>
      <c r="H10" s="312"/>
    </row>
    <row r="11" spans="2:11" ht="19.5" customHeight="1" x14ac:dyDescent="0.25">
      <c r="B11" s="327" t="s">
        <v>612</v>
      </c>
      <c r="C11" s="76">
        <f>SUM(D11:H11)</f>
        <v>0</v>
      </c>
      <c r="D11" s="110"/>
      <c r="E11" s="111"/>
      <c r="F11" s="111"/>
      <c r="G11" s="111"/>
      <c r="H11" s="312"/>
    </row>
    <row r="12" spans="2:11" ht="19.5" customHeight="1" x14ac:dyDescent="0.25">
      <c r="B12" s="329" t="s">
        <v>958</v>
      </c>
      <c r="C12" s="76">
        <f>SUM(D12:H12)</f>
        <v>0</v>
      </c>
      <c r="D12" s="110"/>
      <c r="E12" s="111"/>
      <c r="F12" s="111"/>
      <c r="G12" s="111"/>
      <c r="H12" s="312"/>
    </row>
    <row r="13" spans="2:11" ht="19.5" customHeight="1" x14ac:dyDescent="0.25">
      <c r="B13" s="327" t="s">
        <v>613</v>
      </c>
      <c r="C13" s="76">
        <f>SUM(D13:H13)</f>
        <v>0</v>
      </c>
      <c r="D13" s="110"/>
      <c r="E13" s="111"/>
      <c r="F13" s="111"/>
      <c r="G13" s="111"/>
      <c r="H13" s="312"/>
    </row>
    <row r="14" spans="2:11" ht="19.5" customHeight="1" x14ac:dyDescent="0.25">
      <c r="B14" s="327" t="s">
        <v>614</v>
      </c>
      <c r="C14" s="76">
        <f>SUM(D14:H14)</f>
        <v>0</v>
      </c>
      <c r="D14" s="110"/>
      <c r="E14" s="111"/>
      <c r="F14" s="111"/>
      <c r="G14" s="111"/>
      <c r="H14" s="312"/>
    </row>
    <row r="15" spans="2:11" ht="19.5" customHeight="1" x14ac:dyDescent="0.25">
      <c r="B15" s="327" t="s">
        <v>615</v>
      </c>
      <c r="C15" s="76">
        <f>SUM(C16:C18)</f>
        <v>0</v>
      </c>
      <c r="D15" s="119">
        <f>SUM(D16:D18)</f>
        <v>0</v>
      </c>
      <c r="E15" s="77">
        <f t="shared" ref="E15:H15" si="2">SUM(E16:E18)</f>
        <v>0</v>
      </c>
      <c r="F15" s="77">
        <f t="shared" si="2"/>
        <v>0</v>
      </c>
      <c r="G15" s="77">
        <f t="shared" si="2"/>
        <v>0</v>
      </c>
      <c r="H15" s="120">
        <f t="shared" si="2"/>
        <v>0</v>
      </c>
    </row>
    <row r="16" spans="2:11" ht="19.5" customHeight="1" x14ac:dyDescent="0.25">
      <c r="B16" s="330" t="s">
        <v>608</v>
      </c>
      <c r="C16" s="121">
        <f>SUM(D16:H16)</f>
        <v>0</v>
      </c>
      <c r="D16" s="122"/>
      <c r="E16" s="123"/>
      <c r="F16" s="123"/>
      <c r="G16" s="123"/>
      <c r="H16" s="124"/>
    </row>
    <row r="17" spans="2:8" ht="19.5" customHeight="1" x14ac:dyDescent="0.25">
      <c r="B17" s="330" t="s">
        <v>616</v>
      </c>
      <c r="C17" s="121">
        <f>SUM(D17:H17)</f>
        <v>0</v>
      </c>
      <c r="D17" s="122"/>
      <c r="E17" s="123"/>
      <c r="F17" s="123"/>
      <c r="G17" s="123"/>
      <c r="H17" s="124"/>
    </row>
    <row r="18" spans="2:8" ht="19.5" customHeight="1" x14ac:dyDescent="0.25">
      <c r="B18" s="331" t="s">
        <v>617</v>
      </c>
      <c r="C18" s="80">
        <f>SUM(D18:H18)</f>
        <v>0</v>
      </c>
      <c r="D18" s="112"/>
      <c r="E18" s="113"/>
      <c r="F18" s="113"/>
      <c r="G18" s="113"/>
      <c r="H18" s="114"/>
    </row>
    <row r="19" spans="2:8" ht="19.5" customHeight="1" x14ac:dyDescent="0.25">
      <c r="B19" s="332" t="s">
        <v>959</v>
      </c>
      <c r="C19" s="125">
        <f>SUM(C20:C24)</f>
        <v>0</v>
      </c>
      <c r="D19" s="333">
        <f t="shared" ref="D19:H19" si="3">SUM(D20:D24)</f>
        <v>0</v>
      </c>
      <c r="E19" s="334">
        <f t="shared" si="3"/>
        <v>0</v>
      </c>
      <c r="F19" s="334">
        <f t="shared" si="3"/>
        <v>0</v>
      </c>
      <c r="G19" s="334">
        <f t="shared" si="3"/>
        <v>0</v>
      </c>
      <c r="H19" s="335">
        <f t="shared" si="3"/>
        <v>0</v>
      </c>
    </row>
    <row r="20" spans="2:8" ht="19.5" customHeight="1" x14ac:dyDescent="0.25">
      <c r="B20" s="336" t="s">
        <v>1269</v>
      </c>
      <c r="C20" s="125">
        <f t="shared" ref="C20:C22" si="4">SUM(D20:H20)</f>
        <v>0</v>
      </c>
      <c r="D20" s="126"/>
      <c r="E20" s="127"/>
      <c r="F20" s="127"/>
      <c r="G20" s="127"/>
      <c r="H20" s="128"/>
    </row>
    <row r="21" spans="2:8" ht="19.5" customHeight="1" x14ac:dyDescent="0.25">
      <c r="B21" s="336" t="s">
        <v>1270</v>
      </c>
      <c r="C21" s="125">
        <f t="shared" si="4"/>
        <v>0</v>
      </c>
      <c r="D21" s="126"/>
      <c r="E21" s="127"/>
      <c r="F21" s="127"/>
      <c r="G21" s="127"/>
      <c r="H21" s="128"/>
    </row>
    <row r="22" spans="2:8" ht="19.5" customHeight="1" x14ac:dyDescent="0.25">
      <c r="B22" s="336" t="s">
        <v>1271</v>
      </c>
      <c r="C22" s="125">
        <f t="shared" si="4"/>
        <v>0</v>
      </c>
      <c r="D22" s="126"/>
      <c r="E22" s="127"/>
      <c r="F22" s="127"/>
      <c r="G22" s="127"/>
      <c r="H22" s="128"/>
    </row>
    <row r="23" spans="2:8" ht="19.5" customHeight="1" x14ac:dyDescent="0.25">
      <c r="B23" s="336" t="s">
        <v>1272</v>
      </c>
      <c r="C23" s="125">
        <f>SUM(D23:H23)</f>
        <v>0</v>
      </c>
      <c r="D23" s="126"/>
      <c r="E23" s="127"/>
      <c r="F23" s="127"/>
      <c r="G23" s="127"/>
      <c r="H23" s="128"/>
    </row>
    <row r="24" spans="2:8" ht="19.5" customHeight="1" x14ac:dyDescent="0.25">
      <c r="B24" s="337" t="s">
        <v>1273</v>
      </c>
      <c r="C24" s="80">
        <f>SUM(D24:H24)</f>
        <v>0</v>
      </c>
      <c r="D24" s="112"/>
      <c r="E24" s="113"/>
      <c r="F24" s="113"/>
      <c r="G24" s="113"/>
      <c r="H24" s="114"/>
    </row>
    <row r="25" spans="2:8" ht="19.5" customHeight="1" x14ac:dyDescent="0.25">
      <c r="B25" s="338" t="s">
        <v>618</v>
      </c>
      <c r="C25" s="115">
        <f>+C26+C27</f>
        <v>0</v>
      </c>
      <c r="D25" s="116">
        <f>SUM(D26:D27)</f>
        <v>0</v>
      </c>
      <c r="E25" s="117">
        <f t="shared" ref="E25:H25" si="5">SUM(E26:E27)</f>
        <v>0</v>
      </c>
      <c r="F25" s="117">
        <f t="shared" si="5"/>
        <v>0</v>
      </c>
      <c r="G25" s="117">
        <f t="shared" si="5"/>
        <v>0</v>
      </c>
      <c r="H25" s="118">
        <f t="shared" si="5"/>
        <v>0</v>
      </c>
    </row>
    <row r="26" spans="2:8" ht="19.5" customHeight="1" x14ac:dyDescent="0.25">
      <c r="B26" s="339" t="s">
        <v>544</v>
      </c>
      <c r="C26" s="125">
        <f t="shared" ref="C26:C27" si="6">SUM(D26:H26)</f>
        <v>0</v>
      </c>
      <c r="D26" s="126"/>
      <c r="E26" s="127"/>
      <c r="F26" s="127"/>
      <c r="G26" s="127"/>
      <c r="H26" s="128"/>
    </row>
    <row r="27" spans="2:8" ht="19.5" customHeight="1" thickBot="1" x14ac:dyDescent="0.3">
      <c r="B27" s="340" t="s">
        <v>545</v>
      </c>
      <c r="C27" s="313">
        <f t="shared" si="6"/>
        <v>0</v>
      </c>
      <c r="D27" s="129"/>
      <c r="E27" s="130"/>
      <c r="F27" s="130"/>
      <c r="G27" s="130"/>
      <c r="H27" s="314"/>
    </row>
    <row r="28" spans="2:8" ht="20.25" customHeight="1" thickTop="1" x14ac:dyDescent="0.25">
      <c r="B28" s="297"/>
      <c r="C28" s="326"/>
    </row>
    <row r="29" spans="2:8" ht="20.25" customHeight="1" x14ac:dyDescent="0.25">
      <c r="B29" s="299" t="s">
        <v>543</v>
      </c>
    </row>
    <row r="30" spans="2:8" x14ac:dyDescent="0.25">
      <c r="B30" s="585"/>
      <c r="C30" s="586"/>
      <c r="D30" s="586"/>
      <c r="E30" s="586"/>
      <c r="F30" s="586"/>
      <c r="G30" s="586"/>
      <c r="H30" s="587"/>
    </row>
    <row r="31" spans="2:8" x14ac:dyDescent="0.25">
      <c r="B31" s="588"/>
      <c r="C31" s="533"/>
      <c r="D31" s="533"/>
      <c r="E31" s="533"/>
      <c r="F31" s="533"/>
      <c r="G31" s="533"/>
      <c r="H31" s="589"/>
    </row>
    <row r="32" spans="2:8" x14ac:dyDescent="0.25">
      <c r="B32" s="588"/>
      <c r="C32" s="533"/>
      <c r="D32" s="533"/>
      <c r="E32" s="533"/>
      <c r="F32" s="533"/>
      <c r="G32" s="533"/>
      <c r="H32" s="589"/>
    </row>
    <row r="33" spans="2:8" x14ac:dyDescent="0.25">
      <c r="B33" s="590"/>
      <c r="C33" s="591"/>
      <c r="D33" s="591"/>
      <c r="E33" s="591"/>
      <c r="F33" s="591"/>
      <c r="G33" s="591"/>
      <c r="H33" s="592"/>
    </row>
    <row r="36" spans="2:8" ht="15" x14ac:dyDescent="0.25">
      <c r="B36" s="341"/>
      <c r="C36" s="342"/>
      <c r="D36" s="342"/>
    </row>
    <row r="37" spans="2:8" x14ac:dyDescent="0.25">
      <c r="B37" s="131"/>
    </row>
    <row r="38" spans="2:8" x14ac:dyDescent="0.25">
      <c r="B38" s="131"/>
    </row>
    <row r="39" spans="2:8" x14ac:dyDescent="0.25">
      <c r="B39" s="131"/>
    </row>
  </sheetData>
  <sheetProtection algorithmName="SHA-512" hashValue="FjsmGAgJBR2MTTqqek/wkBUNXabMh82aRGX2s34tLntVBb5Gf6NbT+EkScQ5uLs+tGufb4ufeCAgidKSAP69mw==" saltValue="WuVr0yWSeLTJsl0eGRgCUA==" spinCount="100000" sheet="1" objects="1" scenarios="1"/>
  <mergeCells count="1">
    <mergeCell ref="B30:H33"/>
  </mergeCells>
  <conditionalFormatting sqref="C6:C8 C16:C18 C26:C27">
    <cfRule type="cellIs" dxfId="13" priority="5" operator="equal">
      <formula>0</formula>
    </cfRule>
  </conditionalFormatting>
  <conditionalFormatting sqref="C10:C14">
    <cfRule type="cellIs" dxfId="12" priority="3" operator="equal">
      <formula>0</formula>
    </cfRule>
  </conditionalFormatting>
  <conditionalFormatting sqref="C5:H5 C9:H9 C15:H15 C19:H19 C20:C24 C25:H25">
    <cfRule type="cellIs" dxfId="11" priority="2" operator="equal">
      <formula>0</formula>
    </cfRule>
  </conditionalFormatting>
  <dataValidations count="2">
    <dataValidation type="whole" allowBlank="1" showInputMessage="1" showErrorMessage="1" error="Debe incluir valores mayores a 0." sqref="C26:C27 C5:C8 C10:C14 C16:C18 D5:H5 C20:C24" xr:uid="{00000000-0002-0000-0C00-000000000000}">
      <formula1>1</formula1>
      <formula2>10000</formula2>
    </dataValidation>
    <dataValidation type="whole" operator="greaterThanOrEqual" allowBlank="1" showInputMessage="1" showErrorMessage="1" error="Debe incluir valores ENTEROS." sqref="D16:H18 D10:H14 D26:H27 D6:H8 D20:H24" xr:uid="{00000000-0002-0000-0C00-000001000000}">
      <formula1>0</formula1>
    </dataValidation>
  </dataValidations>
  <printOptions horizontalCentered="1"/>
  <pageMargins left="0.15748031496062992" right="0.15748031496062992" top="0.55118110236220474" bottom="0.39370078740157483" header="0.31496062992125984" footer="0.15748031496062992"/>
  <pageSetup paperSize="9" scale="83" fitToWidth="0" orientation="landscape" r:id="rId1"/>
  <headerFooter>
    <oddFooter>&amp;R&amp;"+,Negrita Cursiva"CNV.MTS&amp;"+,Cursiva", página 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85DB-79D0-403E-82B6-D5AE559DD272}">
  <sheetPr codeName="Hoja17">
    <pageSetUpPr fitToPage="1"/>
  </sheetPr>
  <dimension ref="B1:G36"/>
  <sheetViews>
    <sheetView showGridLines="0" zoomScale="95" zoomScaleNormal="95" zoomScaleSheetLayoutView="100" workbookViewId="0"/>
  </sheetViews>
  <sheetFormatPr baseColWidth="10" defaultColWidth="11.44140625" defaultRowHeight="13.8" x14ac:dyDescent="0.25"/>
  <cols>
    <col min="1" max="1" width="6.44140625" style="1" customWidth="1"/>
    <col min="2" max="2" width="5.44140625" style="132" customWidth="1"/>
    <col min="3" max="3" width="81.88671875" style="163" customWidth="1"/>
    <col min="4" max="6" width="11.44140625" style="144" customWidth="1"/>
    <col min="7" max="7" width="11.6640625" style="1" customWidth="1"/>
    <col min="8" max="16384" width="11.44140625" style="1"/>
  </cols>
  <sheetData>
    <row r="1" spans="2:7" ht="19.5" customHeight="1" x14ac:dyDescent="0.3">
      <c r="B1" s="359" t="s">
        <v>988</v>
      </c>
      <c r="C1" s="164"/>
      <c r="D1" s="164"/>
      <c r="F1" s="345" t="s">
        <v>620</v>
      </c>
    </row>
    <row r="2" spans="2:7" ht="19.5" customHeight="1" x14ac:dyDescent="0.3">
      <c r="B2" s="359" t="s">
        <v>619</v>
      </c>
      <c r="C2" s="165"/>
      <c r="D2" s="165"/>
      <c r="F2" s="345" t="s">
        <v>621</v>
      </c>
      <c r="G2" s="286" t="s">
        <v>620</v>
      </c>
    </row>
    <row r="3" spans="2:7" ht="17.399999999999999" x14ac:dyDescent="0.3">
      <c r="B3" s="359" t="s">
        <v>961</v>
      </c>
      <c r="C3" s="191"/>
      <c r="D3" s="191"/>
      <c r="F3" s="345"/>
      <c r="G3" s="286" t="s">
        <v>621</v>
      </c>
    </row>
    <row r="4" spans="2:7" ht="11.25" customHeight="1" x14ac:dyDescent="0.3">
      <c r="B4" s="343"/>
      <c r="C4" s="191"/>
      <c r="D4" s="191"/>
      <c r="E4" s="344"/>
      <c r="F4" s="1"/>
      <c r="G4" s="345"/>
    </row>
    <row r="5" spans="2:7" ht="18" customHeight="1" x14ac:dyDescent="0.3">
      <c r="B5" s="192" t="s">
        <v>622</v>
      </c>
      <c r="C5" s="134"/>
      <c r="D5" s="191"/>
      <c r="E5" s="191"/>
    </row>
    <row r="6" spans="2:7" ht="34.799999999999997" customHeight="1" x14ac:dyDescent="0.25">
      <c r="B6" s="269" t="s">
        <v>52</v>
      </c>
      <c r="C6" s="351" t="s">
        <v>1299</v>
      </c>
      <c r="D6" s="350"/>
    </row>
    <row r="7" spans="2:7" ht="18" customHeight="1" x14ac:dyDescent="0.25">
      <c r="B7" s="269" t="s">
        <v>53</v>
      </c>
      <c r="C7" s="351" t="s">
        <v>1264</v>
      </c>
      <c r="D7" s="350"/>
    </row>
    <row r="8" spans="2:7" ht="18" customHeight="1" x14ac:dyDescent="0.25">
      <c r="B8" s="409" t="s">
        <v>1293</v>
      </c>
      <c r="C8" s="405" t="str">
        <f>IF(D7="Sí","Indique cuántas acciones -------&gt;","")</f>
        <v/>
      </c>
      <c r="D8" s="352"/>
      <c r="E8" s="380" t="str">
        <f>IF(AND(D7="Sí",D8&lt;=0),"Indique la cantidad de accioness","")</f>
        <v/>
      </c>
      <c r="F8" s="167"/>
      <c r="G8" s="144"/>
    </row>
    <row r="9" spans="2:7" ht="18" customHeight="1" x14ac:dyDescent="0.25">
      <c r="B9" s="269" t="s">
        <v>54</v>
      </c>
      <c r="C9" s="351" t="s">
        <v>623</v>
      </c>
      <c r="D9" s="350"/>
      <c r="E9" s="348"/>
      <c r="F9" s="348"/>
    </row>
    <row r="10" spans="2:7" ht="18" customHeight="1" x14ac:dyDescent="0.25">
      <c r="B10" s="410" t="s">
        <v>1294</v>
      </c>
      <c r="C10" s="406"/>
      <c r="D10" s="407" t="str">
        <f>IF($D$9="Sí","Total","")</f>
        <v/>
      </c>
      <c r="E10" s="407" t="str">
        <f>IF($D$9="Sí","Hombres","")</f>
        <v/>
      </c>
      <c r="F10" s="407" t="str">
        <f>IF($D$9="Sí","Mujeres","")</f>
        <v/>
      </c>
    </row>
    <row r="11" spans="2:7" ht="18" customHeight="1" x14ac:dyDescent="0.25">
      <c r="B11" s="410" t="s">
        <v>1295</v>
      </c>
      <c r="C11" s="405" t="str">
        <f>IF(D9="Sí","Indique cuántos estudiantes participan en el Grupo de Convivencia --&gt;","")</f>
        <v/>
      </c>
      <c r="D11" s="384" t="str">
        <f>IFERROR(IF(D10="Total",E11+F11,"*"),"")</f>
        <v>*</v>
      </c>
      <c r="E11" s="352"/>
      <c r="F11" s="352"/>
      <c r="G11" s="593" t="str">
        <f>IF(AND(D9="Sí",D11&lt;=0),"Indique la cantidad de estudiantes","")</f>
        <v/>
      </c>
    </row>
    <row r="12" spans="2:7" ht="34.799999999999997" customHeight="1" x14ac:dyDescent="0.25">
      <c r="B12" s="269" t="s">
        <v>57</v>
      </c>
      <c r="C12" s="406" t="s">
        <v>1300</v>
      </c>
      <c r="D12" s="350"/>
      <c r="E12" s="348"/>
      <c r="F12" s="348"/>
      <c r="G12" s="593"/>
    </row>
    <row r="13" spans="2:7" ht="18" customHeight="1" x14ac:dyDescent="0.25">
      <c r="B13" s="269" t="s">
        <v>557</v>
      </c>
      <c r="C13" s="406" t="s">
        <v>1267</v>
      </c>
      <c r="D13" s="350"/>
      <c r="E13" s="408"/>
      <c r="F13" s="408"/>
    </row>
    <row r="14" spans="2:7" ht="18" customHeight="1" x14ac:dyDescent="0.25">
      <c r="C14" s="134"/>
      <c r="D14" s="134"/>
      <c r="E14" s="134"/>
      <c r="F14" s="134"/>
    </row>
    <row r="15" spans="2:7" ht="18" customHeight="1" x14ac:dyDescent="0.25">
      <c r="B15" s="192" t="s">
        <v>1301</v>
      </c>
      <c r="D15" s="202" t="s">
        <v>0</v>
      </c>
      <c r="E15" s="202" t="s">
        <v>544</v>
      </c>
      <c r="F15" s="202" t="s">
        <v>545</v>
      </c>
    </row>
    <row r="16" spans="2:7" ht="18" customHeight="1" x14ac:dyDescent="0.25">
      <c r="B16" s="132" t="s">
        <v>559</v>
      </c>
      <c r="C16" s="144" t="s">
        <v>564</v>
      </c>
      <c r="D16" s="203">
        <f>E16+F16</f>
        <v>0</v>
      </c>
      <c r="E16" s="175"/>
      <c r="F16" s="175"/>
    </row>
    <row r="17" spans="2:6" ht="18" customHeight="1" x14ac:dyDescent="0.25">
      <c r="B17" s="132" t="s">
        <v>560</v>
      </c>
      <c r="C17" s="144" t="s">
        <v>565</v>
      </c>
      <c r="D17" s="203">
        <f t="shared" ref="D17:D19" si="0">E17+F17</f>
        <v>0</v>
      </c>
      <c r="E17" s="175"/>
      <c r="F17" s="175"/>
    </row>
    <row r="18" spans="2:6" ht="18" customHeight="1" x14ac:dyDescent="0.25">
      <c r="B18" s="132" t="s">
        <v>627</v>
      </c>
      <c r="C18" s="144" t="s">
        <v>628</v>
      </c>
      <c r="D18" s="203">
        <f t="shared" si="0"/>
        <v>0</v>
      </c>
      <c r="E18" s="175"/>
      <c r="F18" s="175"/>
    </row>
    <row r="19" spans="2:6" ht="18" customHeight="1" x14ac:dyDescent="0.25">
      <c r="B19" s="132" t="s">
        <v>629</v>
      </c>
      <c r="C19" s="144" t="s">
        <v>630</v>
      </c>
      <c r="D19" s="203">
        <f t="shared" si="0"/>
        <v>0</v>
      </c>
      <c r="E19" s="175"/>
      <c r="F19" s="175"/>
    </row>
    <row r="20" spans="2:6" ht="18" customHeight="1" x14ac:dyDescent="0.25">
      <c r="B20" s="132" t="s">
        <v>631</v>
      </c>
      <c r="C20" s="144" t="s">
        <v>561</v>
      </c>
      <c r="D20" s="175"/>
    </row>
    <row r="21" spans="2:6" ht="18" customHeight="1" x14ac:dyDescent="0.25">
      <c r="B21" s="132" t="s">
        <v>632</v>
      </c>
      <c r="C21" s="144" t="s">
        <v>562</v>
      </c>
      <c r="D21" s="175"/>
    </row>
    <row r="22" spans="2:6" ht="18" customHeight="1" x14ac:dyDescent="0.25">
      <c r="B22" s="132" t="s">
        <v>633</v>
      </c>
      <c r="C22" s="144" t="s">
        <v>634</v>
      </c>
      <c r="D22" s="175"/>
    </row>
    <row r="23" spans="2:6" ht="18" customHeight="1" x14ac:dyDescent="0.25">
      <c r="B23" s="132" t="s">
        <v>635</v>
      </c>
      <c r="C23" s="144" t="s">
        <v>636</v>
      </c>
      <c r="D23" s="175"/>
    </row>
    <row r="24" spans="2:6" ht="18" customHeight="1" x14ac:dyDescent="0.25">
      <c r="B24" s="132" t="s">
        <v>638</v>
      </c>
      <c r="C24" s="144" t="s">
        <v>960</v>
      </c>
      <c r="D24" s="175"/>
    </row>
    <row r="25" spans="2:6" ht="18" customHeight="1" x14ac:dyDescent="0.25"/>
    <row r="26" spans="2:6" ht="18" customHeight="1" x14ac:dyDescent="0.25">
      <c r="B26" s="192" t="s">
        <v>637</v>
      </c>
    </row>
    <row r="27" spans="2:6" ht="18" customHeight="1" x14ac:dyDescent="0.25">
      <c r="B27" s="132" t="s">
        <v>639</v>
      </c>
      <c r="C27" s="144" t="s">
        <v>558</v>
      </c>
      <c r="D27" s="202" t="s">
        <v>0</v>
      </c>
      <c r="E27" s="202" t="s">
        <v>544</v>
      </c>
      <c r="F27" s="202" t="s">
        <v>545</v>
      </c>
    </row>
    <row r="28" spans="2:6" ht="18" customHeight="1" x14ac:dyDescent="0.25">
      <c r="B28" s="411" t="s">
        <v>1296</v>
      </c>
      <c r="C28" s="204" t="s">
        <v>0</v>
      </c>
      <c r="D28" s="203">
        <f>E28+F28</f>
        <v>0</v>
      </c>
      <c r="E28" s="203">
        <f>+E29+E30</f>
        <v>0</v>
      </c>
      <c r="F28" s="203">
        <f>+F29+F30</f>
        <v>0</v>
      </c>
    </row>
    <row r="29" spans="2:6" ht="18" customHeight="1" x14ac:dyDescent="0.25">
      <c r="B29" s="411" t="s">
        <v>1297</v>
      </c>
      <c r="C29" s="204" t="s">
        <v>55</v>
      </c>
      <c r="D29" s="203">
        <f>+E29+F29</f>
        <v>0</v>
      </c>
      <c r="E29" s="175"/>
      <c r="F29" s="175"/>
    </row>
    <row r="30" spans="2:6" ht="18" customHeight="1" x14ac:dyDescent="0.25">
      <c r="B30" s="411" t="s">
        <v>1298</v>
      </c>
      <c r="C30" s="204" t="s">
        <v>56</v>
      </c>
      <c r="D30" s="203">
        <f>+E30+F30</f>
        <v>0</v>
      </c>
      <c r="E30" s="175"/>
      <c r="F30" s="175"/>
    </row>
    <row r="31" spans="2:6" ht="4.5" customHeight="1" x14ac:dyDescent="0.25">
      <c r="B31" s="205"/>
      <c r="C31" s="190"/>
      <c r="D31" s="186"/>
      <c r="E31" s="186"/>
      <c r="F31" s="186"/>
    </row>
    <row r="32" spans="2:6" x14ac:dyDescent="0.25">
      <c r="B32" s="206" t="s">
        <v>543</v>
      </c>
      <c r="C32" s="190"/>
      <c r="D32" s="186"/>
      <c r="E32" s="186"/>
      <c r="F32" s="186"/>
    </row>
    <row r="33" spans="2:6" ht="21" customHeight="1" x14ac:dyDescent="0.25">
      <c r="B33" s="529"/>
      <c r="C33" s="530"/>
      <c r="D33" s="530"/>
      <c r="E33" s="530"/>
      <c r="F33" s="531"/>
    </row>
    <row r="34" spans="2:6" ht="21" customHeight="1" x14ac:dyDescent="0.25">
      <c r="B34" s="532"/>
      <c r="C34" s="533"/>
      <c r="D34" s="533"/>
      <c r="E34" s="533"/>
      <c r="F34" s="534"/>
    </row>
    <row r="35" spans="2:6" ht="21" customHeight="1" x14ac:dyDescent="0.25">
      <c r="B35" s="532"/>
      <c r="C35" s="533"/>
      <c r="D35" s="533"/>
      <c r="E35" s="533"/>
      <c r="F35" s="534"/>
    </row>
    <row r="36" spans="2:6" ht="21" customHeight="1" x14ac:dyDescent="0.25">
      <c r="B36" s="535"/>
      <c r="C36" s="536"/>
      <c r="D36" s="536"/>
      <c r="E36" s="536"/>
      <c r="F36" s="537"/>
    </row>
  </sheetData>
  <sheetProtection algorithmName="SHA-512" hashValue="7nvIp9epS8hGw0NeHeqExjnrhBQZaLbC1Dry2i0utrNNLimelhrkdU8o1/geE0lLnXb5KPV74FDQCOpujbVL+Q==" saltValue="BwenWojW2mIapMRACFmA2Q==" spinCount="100000" sheet="1" objects="1" scenarios="1"/>
  <mergeCells count="2">
    <mergeCell ref="G11:G12"/>
    <mergeCell ref="B33:F36"/>
  </mergeCells>
  <conditionalFormatting sqref="D8">
    <cfRule type="expression" dxfId="10" priority="8">
      <formula>$D$7="Sí"</formula>
    </cfRule>
  </conditionalFormatting>
  <conditionalFormatting sqref="D11">
    <cfRule type="cellIs" dxfId="9" priority="1" operator="equal">
      <formula>"*"</formula>
    </cfRule>
    <cfRule type="cellIs" dxfId="8" priority="2" operator="greaterThan">
      <formula>0</formula>
    </cfRule>
    <cfRule type="cellIs" dxfId="7" priority="3" operator="equal">
      <formula>0</formula>
    </cfRule>
  </conditionalFormatting>
  <conditionalFormatting sqref="D16:D19">
    <cfRule type="cellIs" dxfId="6" priority="6" operator="equal">
      <formula>0</formula>
    </cfRule>
  </conditionalFormatting>
  <conditionalFormatting sqref="D28:D30">
    <cfRule type="cellIs" dxfId="5" priority="5" operator="equal">
      <formula>0</formula>
    </cfRule>
  </conditionalFormatting>
  <conditionalFormatting sqref="E11:F11">
    <cfRule type="expression" dxfId="4" priority="7">
      <formula>$E$10="Hombres"</formula>
    </cfRule>
  </conditionalFormatting>
  <conditionalFormatting sqref="E28:F28">
    <cfRule type="cellIs" dxfId="3" priority="4" operator="equal">
      <formula>0</formula>
    </cfRule>
  </conditionalFormatting>
  <dataValidations count="1">
    <dataValidation type="list" allowBlank="1" showInputMessage="1" showErrorMessage="1" sqref="D9 D6:D7 D12:D13" xr:uid="{F81945A0-1A83-40E1-A8B5-C62611FD7673}">
      <formula1>SINO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paperSize="9" scale="74" orientation="landscape" r:id="rId1"/>
  <headerFooter>
    <oddFooter>&amp;R&amp;"+,Negrita Cursiva"CNV.MTS, página 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B1:J47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44140625" style="1" customWidth="1"/>
    <col min="2" max="2" width="5.44140625" style="132" customWidth="1"/>
    <col min="3" max="3" width="6.77734375" style="163" customWidth="1"/>
    <col min="4" max="4" width="65.77734375" style="163" customWidth="1"/>
    <col min="5" max="8" width="11.44140625" style="144" customWidth="1"/>
    <col min="9" max="9" width="6.77734375" style="1" customWidth="1"/>
    <col min="10" max="10" width="6" style="1" customWidth="1"/>
    <col min="11" max="16384" width="11.44140625" style="1"/>
  </cols>
  <sheetData>
    <row r="1" spans="2:10" ht="19.5" customHeight="1" x14ac:dyDescent="0.3">
      <c r="B1" s="359" t="s">
        <v>987</v>
      </c>
      <c r="C1" s="164"/>
      <c r="D1" s="164"/>
    </row>
    <row r="2" spans="2:10" ht="19.5" customHeight="1" x14ac:dyDescent="0.3">
      <c r="B2" s="359" t="s">
        <v>619</v>
      </c>
      <c r="C2" s="165"/>
      <c r="D2" s="165"/>
      <c r="H2" s="1"/>
    </row>
    <row r="3" spans="2:10" ht="17.399999999999999" x14ac:dyDescent="0.3">
      <c r="B3" s="359" t="s">
        <v>961</v>
      </c>
      <c r="C3" s="191"/>
      <c r="D3" s="191"/>
      <c r="H3" s="1"/>
    </row>
    <row r="4" spans="2:10" ht="6.75" customHeight="1" x14ac:dyDescent="0.3">
      <c r="B4" s="192"/>
      <c r="C4" s="134"/>
      <c r="D4" s="191"/>
      <c r="E4" s="191"/>
      <c r="F4" s="191"/>
    </row>
    <row r="5" spans="2:10" ht="29.4" customHeight="1" x14ac:dyDescent="0.25">
      <c r="B5" s="269" t="s">
        <v>712</v>
      </c>
      <c r="C5" s="594" t="s">
        <v>624</v>
      </c>
      <c r="D5" s="594"/>
      <c r="E5" s="350"/>
      <c r="F5" s="134"/>
      <c r="G5" s="134"/>
      <c r="I5" s="134"/>
    </row>
    <row r="6" spans="2:10" ht="15" customHeight="1" x14ac:dyDescent="0.25">
      <c r="C6" s="132"/>
      <c r="D6" s="133"/>
      <c r="E6" s="134"/>
      <c r="F6" s="134"/>
      <c r="G6" s="134"/>
      <c r="H6" s="134"/>
      <c r="I6" s="134"/>
    </row>
    <row r="7" spans="2:10" ht="36.75" customHeight="1" thickBot="1" x14ac:dyDescent="0.3">
      <c r="B7" s="269" t="s">
        <v>980</v>
      </c>
      <c r="C7" s="523" t="s">
        <v>696</v>
      </c>
      <c r="D7" s="523"/>
      <c r="E7" s="523"/>
      <c r="F7" s="523"/>
      <c r="G7" s="523"/>
      <c r="H7" s="346"/>
    </row>
    <row r="8" spans="2:10" ht="31.5" customHeight="1" thickTop="1" x14ac:dyDescent="0.25">
      <c r="C8" s="596" t="s">
        <v>726</v>
      </c>
      <c r="D8" s="596"/>
      <c r="E8" s="598" t="s">
        <v>625</v>
      </c>
      <c r="F8" s="495" t="s">
        <v>626</v>
      </c>
      <c r="G8" s="496"/>
      <c r="H8" s="496"/>
    </row>
    <row r="9" spans="2:10" ht="19.5" customHeight="1" thickBot="1" x14ac:dyDescent="0.3">
      <c r="C9" s="597"/>
      <c r="D9" s="597"/>
      <c r="E9" s="599"/>
      <c r="F9" s="193" t="s">
        <v>0</v>
      </c>
      <c r="G9" s="194" t="s">
        <v>544</v>
      </c>
      <c r="H9" s="195" t="s">
        <v>545</v>
      </c>
    </row>
    <row r="10" spans="2:10" ht="19.5" customHeight="1" thickTop="1" x14ac:dyDescent="0.25">
      <c r="C10" s="600" t="s">
        <v>962</v>
      </c>
      <c r="D10" s="600"/>
      <c r="E10" s="196"/>
      <c r="F10" s="197">
        <f t="shared" ref="F10:F24" si="0">+G10+H10</f>
        <v>0</v>
      </c>
      <c r="G10" s="198"/>
      <c r="H10" s="199"/>
      <c r="I10" s="349" t="str">
        <f>IF(AND(E10&gt;0,F10=0),"***",IF(AND(F10&gt;0,E10=0),"xxx",""))</f>
        <v/>
      </c>
      <c r="J10" s="349" t="str">
        <f>IF(E10&gt;F10,"###","")</f>
        <v/>
      </c>
    </row>
    <row r="11" spans="2:10" ht="19.5" customHeight="1" x14ac:dyDescent="0.25">
      <c r="C11" s="600" t="s">
        <v>963</v>
      </c>
      <c r="D11" s="600"/>
      <c r="E11" s="196"/>
      <c r="F11" s="197">
        <f t="shared" si="0"/>
        <v>0</v>
      </c>
      <c r="G11" s="198"/>
      <c r="H11" s="199"/>
      <c r="I11" s="349" t="str">
        <f t="shared" ref="I11:I24" si="1">IF(AND(E11&gt;0,F11=0),"***",IF(AND(F11&gt;0,E11=0),"xxx",""))</f>
        <v/>
      </c>
      <c r="J11" s="349" t="str">
        <f t="shared" ref="J11:J24" si="2">IF(E11&gt;F11,"###","")</f>
        <v/>
      </c>
    </row>
    <row r="12" spans="2:10" ht="19.5" customHeight="1" x14ac:dyDescent="0.25">
      <c r="C12" s="595" t="s">
        <v>964</v>
      </c>
      <c r="D12" s="595"/>
      <c r="E12" s="196"/>
      <c r="F12" s="197">
        <f t="shared" si="0"/>
        <v>0</v>
      </c>
      <c r="G12" s="200"/>
      <c r="H12" s="201"/>
      <c r="I12" s="349" t="str">
        <f t="shared" si="1"/>
        <v/>
      </c>
      <c r="J12" s="349" t="str">
        <f t="shared" si="2"/>
        <v/>
      </c>
    </row>
    <row r="13" spans="2:10" ht="19.5" customHeight="1" x14ac:dyDescent="0.25">
      <c r="C13" s="595" t="s">
        <v>965</v>
      </c>
      <c r="D13" s="595"/>
      <c r="E13" s="196"/>
      <c r="F13" s="197">
        <f t="shared" si="0"/>
        <v>0</v>
      </c>
      <c r="G13" s="200"/>
      <c r="H13" s="201"/>
      <c r="I13" s="349" t="str">
        <f t="shared" si="1"/>
        <v/>
      </c>
      <c r="J13" s="349" t="str">
        <f t="shared" si="2"/>
        <v/>
      </c>
    </row>
    <row r="14" spans="2:10" ht="19.5" customHeight="1" x14ac:dyDescent="0.25">
      <c r="C14" s="595" t="s">
        <v>966</v>
      </c>
      <c r="D14" s="595"/>
      <c r="E14" s="196"/>
      <c r="F14" s="197">
        <f t="shared" si="0"/>
        <v>0</v>
      </c>
      <c r="G14" s="200"/>
      <c r="H14" s="201"/>
      <c r="I14" s="349" t="str">
        <f t="shared" si="1"/>
        <v/>
      </c>
      <c r="J14" s="349" t="str">
        <f t="shared" si="2"/>
        <v/>
      </c>
    </row>
    <row r="15" spans="2:10" ht="19.5" customHeight="1" x14ac:dyDescent="0.25">
      <c r="C15" s="595" t="s">
        <v>967</v>
      </c>
      <c r="D15" s="595"/>
      <c r="E15" s="196"/>
      <c r="F15" s="197">
        <f t="shared" si="0"/>
        <v>0</v>
      </c>
      <c r="G15" s="200"/>
      <c r="H15" s="201"/>
      <c r="I15" s="349" t="str">
        <f t="shared" si="1"/>
        <v/>
      </c>
      <c r="J15" s="349" t="str">
        <f t="shared" si="2"/>
        <v/>
      </c>
    </row>
    <row r="16" spans="2:10" ht="19.5" customHeight="1" x14ac:dyDescent="0.25">
      <c r="C16" s="595" t="s">
        <v>969</v>
      </c>
      <c r="D16" s="595"/>
      <c r="E16" s="196"/>
      <c r="F16" s="197">
        <f t="shared" si="0"/>
        <v>0</v>
      </c>
      <c r="G16" s="200"/>
      <c r="H16" s="201"/>
      <c r="I16" s="349" t="str">
        <f t="shared" si="1"/>
        <v/>
      </c>
      <c r="J16" s="349" t="str">
        <f t="shared" si="2"/>
        <v/>
      </c>
    </row>
    <row r="17" spans="2:10" ht="19.5" customHeight="1" x14ac:dyDescent="0.25">
      <c r="C17" s="595" t="s">
        <v>970</v>
      </c>
      <c r="D17" s="595"/>
      <c r="E17" s="196"/>
      <c r="F17" s="197">
        <f t="shared" si="0"/>
        <v>0</v>
      </c>
      <c r="G17" s="200"/>
      <c r="H17" s="201"/>
      <c r="I17" s="349" t="str">
        <f t="shared" si="1"/>
        <v/>
      </c>
      <c r="J17" s="349" t="str">
        <f t="shared" si="2"/>
        <v/>
      </c>
    </row>
    <row r="18" spans="2:10" ht="19.5" customHeight="1" x14ac:dyDescent="0.25">
      <c r="C18" s="595" t="s">
        <v>971</v>
      </c>
      <c r="D18" s="595"/>
      <c r="E18" s="196"/>
      <c r="F18" s="197">
        <f t="shared" si="0"/>
        <v>0</v>
      </c>
      <c r="G18" s="200"/>
      <c r="H18" s="201"/>
      <c r="I18" s="349" t="str">
        <f t="shared" si="1"/>
        <v/>
      </c>
      <c r="J18" s="349" t="str">
        <f t="shared" si="2"/>
        <v/>
      </c>
    </row>
    <row r="19" spans="2:10" ht="19.5" customHeight="1" x14ac:dyDescent="0.25">
      <c r="C19" s="595" t="s">
        <v>972</v>
      </c>
      <c r="D19" s="595"/>
      <c r="E19" s="196"/>
      <c r="F19" s="197">
        <f t="shared" si="0"/>
        <v>0</v>
      </c>
      <c r="G19" s="200"/>
      <c r="H19" s="201"/>
      <c r="I19" s="349" t="str">
        <f t="shared" si="1"/>
        <v/>
      </c>
      <c r="J19" s="349" t="str">
        <f t="shared" si="2"/>
        <v/>
      </c>
    </row>
    <row r="20" spans="2:10" ht="19.5" customHeight="1" x14ac:dyDescent="0.25">
      <c r="C20" s="595" t="s">
        <v>973</v>
      </c>
      <c r="D20" s="595"/>
      <c r="E20" s="196"/>
      <c r="F20" s="197">
        <f t="shared" si="0"/>
        <v>0</v>
      </c>
      <c r="G20" s="200"/>
      <c r="H20" s="201"/>
      <c r="I20" s="349" t="str">
        <f t="shared" si="1"/>
        <v/>
      </c>
      <c r="J20" s="349" t="str">
        <f t="shared" si="2"/>
        <v/>
      </c>
    </row>
    <row r="21" spans="2:10" ht="19.5" customHeight="1" x14ac:dyDescent="0.25">
      <c r="C21" s="595" t="s">
        <v>974</v>
      </c>
      <c r="D21" s="595"/>
      <c r="E21" s="196"/>
      <c r="F21" s="197">
        <f t="shared" si="0"/>
        <v>0</v>
      </c>
      <c r="G21" s="200"/>
      <c r="H21" s="201"/>
      <c r="I21" s="349" t="str">
        <f t="shared" si="1"/>
        <v/>
      </c>
      <c r="J21" s="349" t="str">
        <f t="shared" si="2"/>
        <v/>
      </c>
    </row>
    <row r="22" spans="2:10" ht="19.5" customHeight="1" x14ac:dyDescent="0.25">
      <c r="C22" s="595" t="s">
        <v>975</v>
      </c>
      <c r="D22" s="595"/>
      <c r="E22" s="196"/>
      <c r="F22" s="197">
        <f t="shared" si="0"/>
        <v>0</v>
      </c>
      <c r="G22" s="200"/>
      <c r="H22" s="201"/>
      <c r="I22" s="349" t="str">
        <f t="shared" si="1"/>
        <v/>
      </c>
      <c r="J22" s="349" t="str">
        <f t="shared" si="2"/>
        <v/>
      </c>
    </row>
    <row r="23" spans="2:10" ht="19.5" customHeight="1" x14ac:dyDescent="0.25">
      <c r="C23" s="595" t="s">
        <v>976</v>
      </c>
      <c r="D23" s="595"/>
      <c r="E23" s="196"/>
      <c r="F23" s="197">
        <f t="shared" si="0"/>
        <v>0</v>
      </c>
      <c r="G23" s="200"/>
      <c r="H23" s="201"/>
      <c r="I23" s="349" t="str">
        <f t="shared" si="1"/>
        <v/>
      </c>
      <c r="J23" s="349" t="str">
        <f t="shared" si="2"/>
        <v/>
      </c>
    </row>
    <row r="24" spans="2:10" ht="19.5" customHeight="1" thickBot="1" x14ac:dyDescent="0.3">
      <c r="C24" s="601" t="s">
        <v>977</v>
      </c>
      <c r="D24" s="601"/>
      <c r="E24" s="307"/>
      <c r="F24" s="308">
        <f t="shared" si="0"/>
        <v>0</v>
      </c>
      <c r="G24" s="309"/>
      <c r="H24" s="310"/>
      <c r="I24" s="349" t="str">
        <f t="shared" si="1"/>
        <v/>
      </c>
      <c r="J24" s="349" t="str">
        <f t="shared" si="2"/>
        <v/>
      </c>
    </row>
    <row r="25" spans="2:10" ht="14.4" thickTop="1" x14ac:dyDescent="0.25">
      <c r="C25" s="236" t="s">
        <v>978</v>
      </c>
      <c r="D25" s="134"/>
      <c r="E25" s="134"/>
      <c r="F25" s="134"/>
      <c r="G25" s="134"/>
      <c r="H25" s="134"/>
      <c r="I25" s="349"/>
    </row>
    <row r="26" spans="2:10" x14ac:dyDescent="0.25">
      <c r="C26" s="602" t="s">
        <v>979</v>
      </c>
      <c r="D26" s="602"/>
      <c r="E26" s="602"/>
      <c r="F26" s="602"/>
      <c r="G26" s="602"/>
      <c r="H26" s="602"/>
      <c r="I26" s="349"/>
    </row>
    <row r="27" spans="2:10" x14ac:dyDescent="0.25">
      <c r="C27" s="602"/>
      <c r="D27" s="602"/>
      <c r="E27" s="602"/>
      <c r="F27" s="602"/>
      <c r="G27" s="602"/>
      <c r="H27" s="602"/>
      <c r="I27" s="349"/>
    </row>
    <row r="28" spans="2:10" ht="15" customHeight="1" x14ac:dyDescent="0.25">
      <c r="C28" s="347"/>
      <c r="D28" s="603" t="str">
        <f>IF(OR(I10="***",I11="***",I12="***",I13="***",I14="***",I15="***",I16="***",I17="***",I18="***",I19="***",I20="***",I21="***",I22="***",I23="***",I24="***"),"*** = Indique la cantidad de estudiantes involucrados","")</f>
        <v/>
      </c>
      <c r="E28" s="603"/>
      <c r="F28" s="603"/>
      <c r="G28" s="603"/>
      <c r="H28" s="603"/>
      <c r="I28" s="349"/>
    </row>
    <row r="29" spans="2:10" ht="15" customHeight="1" x14ac:dyDescent="0.25">
      <c r="C29" s="347"/>
      <c r="D29" s="603" t="str">
        <f>IF(OR(I10="xxx",I11="xxx",I12="xxx",I13="xxx",I14="xxx",I15="xxx",I16="xxx",I17="xxx",I18="xxx",I19="xxx",I20="xxx",I21="xxx",I22="xxx",I23="xxx",I24="xxx"),"xxx = Indique la cantidad de casos","")</f>
        <v/>
      </c>
      <c r="E29" s="603"/>
      <c r="F29" s="603"/>
      <c r="G29" s="603"/>
      <c r="H29" s="603"/>
      <c r="I29" s="349"/>
    </row>
    <row r="30" spans="2:10" ht="15" customHeight="1" x14ac:dyDescent="0.25">
      <c r="C30" s="347"/>
      <c r="D30" s="603" t="str">
        <f>IF(OR(J10="###",J11="###",J12="###",J13="###",J14="###",J15="###",J16="###",J17="###",J18="###",J19="###",J20="###",J21="###",J22="###",J23="###",J24="###"),"### = La cantidad de casos no puede ser mayor al total de estudiantes involucrados","")</f>
        <v/>
      </c>
      <c r="E30" s="603"/>
      <c r="F30" s="603"/>
      <c r="G30" s="603"/>
      <c r="H30" s="603"/>
      <c r="I30" s="349"/>
    </row>
    <row r="31" spans="2:10" x14ac:dyDescent="0.25">
      <c r="B31" s="206" t="s">
        <v>543</v>
      </c>
      <c r="C31" s="190"/>
      <c r="D31" s="190"/>
      <c r="E31" s="186"/>
      <c r="F31" s="186"/>
      <c r="G31" s="190"/>
      <c r="H31" s="190"/>
      <c r="I31" s="349"/>
    </row>
    <row r="32" spans="2:10" ht="21" customHeight="1" x14ac:dyDescent="0.25">
      <c r="B32" s="452"/>
      <c r="C32" s="453"/>
      <c r="D32" s="453"/>
      <c r="E32" s="453"/>
      <c r="F32" s="453"/>
      <c r="G32" s="453"/>
      <c r="H32" s="454"/>
    </row>
    <row r="33" spans="2:8" x14ac:dyDescent="0.25">
      <c r="B33" s="455"/>
      <c r="C33" s="456"/>
      <c r="D33" s="456"/>
      <c r="E33" s="456"/>
      <c r="F33" s="456"/>
      <c r="G33" s="456"/>
      <c r="H33" s="457"/>
    </row>
    <row r="34" spans="2:8" x14ac:dyDescent="0.25">
      <c r="B34" s="455"/>
      <c r="C34" s="456"/>
      <c r="D34" s="456"/>
      <c r="E34" s="456"/>
      <c r="F34" s="456"/>
      <c r="G34" s="456"/>
      <c r="H34" s="457"/>
    </row>
    <row r="35" spans="2:8" x14ac:dyDescent="0.25">
      <c r="B35" s="458"/>
      <c r="C35" s="459"/>
      <c r="D35" s="459"/>
      <c r="E35" s="459"/>
      <c r="F35" s="459"/>
      <c r="G35" s="459"/>
      <c r="H35" s="460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sheetProtection algorithmName="SHA-512" hashValue="oDnC6PehbP3nxcwAdIlxE/zzqe2v7QL3NJSJDViRwiEAs+ATvoh5AJIKpmipeS5BXiOut20r7on56uQEy6tqgQ==" saltValue="frt7DyNq0EP+i0TEeJdx3A==" spinCount="100000" sheet="1" objects="1" scenarios="1"/>
  <mergeCells count="25">
    <mergeCell ref="D29:H29"/>
    <mergeCell ref="D30:H30"/>
    <mergeCell ref="C23:D23"/>
    <mergeCell ref="C22:D22"/>
    <mergeCell ref="C17:D17"/>
    <mergeCell ref="C18:D18"/>
    <mergeCell ref="C19:D19"/>
    <mergeCell ref="C20:D20"/>
    <mergeCell ref="C21:D21"/>
    <mergeCell ref="C5:D5"/>
    <mergeCell ref="B32:H35"/>
    <mergeCell ref="C16:D16"/>
    <mergeCell ref="C7:G7"/>
    <mergeCell ref="C8:D9"/>
    <mergeCell ref="E8:E9"/>
    <mergeCell ref="F8:H8"/>
    <mergeCell ref="C10:D10"/>
    <mergeCell ref="C11:D11"/>
    <mergeCell ref="C12:D12"/>
    <mergeCell ref="C13:D13"/>
    <mergeCell ref="C14:D14"/>
    <mergeCell ref="C15:D15"/>
    <mergeCell ref="C24:D24"/>
    <mergeCell ref="C26:H27"/>
    <mergeCell ref="D28:H28"/>
  </mergeCells>
  <conditionalFormatting sqref="F10:F24">
    <cfRule type="cellIs" dxfId="2" priority="1" operator="equal">
      <formula>0</formula>
    </cfRule>
  </conditionalFormatting>
  <dataValidations count="1">
    <dataValidation type="list" allowBlank="1" showInputMessage="1" showErrorMessage="1" sqref="E5" xr:uid="{68E25442-4B49-464C-816A-6E1998019C77}">
      <formula1>SINO</formula1>
    </dataValidation>
  </dataValidations>
  <printOptions horizontalCentered="1"/>
  <pageMargins left="0.15748031496062992" right="0.15748031496062992" top="0.35433070866141736" bottom="0.35433070866141736" header="0.15748031496062992" footer="0.15748031496062992"/>
  <pageSetup paperSize="9" scale="83" fitToWidth="0" orientation="landscape" r:id="rId1"/>
  <headerFooter>
    <oddFooter>&amp;R&amp;"+,Negrita Cursiva"CNV.MTS, &amp;"+,Cursiva"página 12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0">
    <pageSetUpPr fitToPage="1"/>
  </sheetPr>
  <dimension ref="A1:H4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44140625" style="1" customWidth="1"/>
    <col min="2" max="2" width="4.77734375" style="163" customWidth="1"/>
    <col min="3" max="3" width="50.77734375" style="163" customWidth="1"/>
    <col min="4" max="6" width="15.21875" style="144" customWidth="1"/>
    <col min="7" max="7" width="17.5546875" style="144" customWidth="1"/>
    <col min="8" max="8" width="15.21875" style="144" customWidth="1"/>
    <col min="9" max="16384" width="11.44140625" style="1"/>
  </cols>
  <sheetData>
    <row r="1" spans="1:8" ht="20.25" customHeight="1" x14ac:dyDescent="0.3">
      <c r="B1" s="359" t="s">
        <v>986</v>
      </c>
      <c r="C1" s="164"/>
    </row>
    <row r="2" spans="1:8" ht="20.25" customHeight="1" x14ac:dyDescent="0.3">
      <c r="B2" s="359" t="s">
        <v>619</v>
      </c>
      <c r="C2" s="165"/>
    </row>
    <row r="3" spans="1:8" ht="20.25" customHeight="1" x14ac:dyDescent="0.3">
      <c r="B3" s="359" t="s">
        <v>961</v>
      </c>
    </row>
    <row r="4" spans="1:8" s="348" customFormat="1" ht="22.5" customHeight="1" thickBot="1" x14ac:dyDescent="0.3">
      <c r="A4" s="1"/>
      <c r="B4" s="166" t="s">
        <v>1263</v>
      </c>
      <c r="C4" s="167" t="s">
        <v>704</v>
      </c>
      <c r="D4" s="167"/>
      <c r="E4" s="167"/>
      <c r="F4" s="167"/>
      <c r="G4" s="167"/>
      <c r="H4" s="167"/>
    </row>
    <row r="5" spans="1:8" ht="32.25" customHeight="1" thickTop="1" x14ac:dyDescent="0.25">
      <c r="B5" s="605" t="s">
        <v>58</v>
      </c>
      <c r="C5" s="605"/>
      <c r="D5" s="607" t="s">
        <v>640</v>
      </c>
      <c r="E5" s="609" t="s">
        <v>641</v>
      </c>
      <c r="F5" s="609" t="s">
        <v>642</v>
      </c>
      <c r="G5" s="609" t="s">
        <v>705</v>
      </c>
      <c r="H5" s="596" t="s">
        <v>706</v>
      </c>
    </row>
    <row r="6" spans="1:8" ht="32.25" customHeight="1" thickBot="1" x14ac:dyDescent="0.3">
      <c r="B6" s="606"/>
      <c r="C6" s="606"/>
      <c r="D6" s="608"/>
      <c r="E6" s="610"/>
      <c r="F6" s="610"/>
      <c r="G6" s="610"/>
      <c r="H6" s="597"/>
    </row>
    <row r="7" spans="1:8" ht="24" customHeight="1" thickTop="1" thickBot="1" x14ac:dyDescent="0.3">
      <c r="B7" s="415" t="s">
        <v>1302</v>
      </c>
      <c r="C7" s="412" t="s">
        <v>0</v>
      </c>
      <c r="D7" s="168">
        <f>SUM(D8:D28)</f>
        <v>0</v>
      </c>
      <c r="E7" s="169">
        <f t="shared" ref="E7:H7" si="0">SUM(E8:E28)</f>
        <v>0</v>
      </c>
      <c r="F7" s="169">
        <f t="shared" si="0"/>
        <v>0</v>
      </c>
      <c r="G7" s="169">
        <f t="shared" si="0"/>
        <v>0</v>
      </c>
      <c r="H7" s="170">
        <f t="shared" si="0"/>
        <v>0</v>
      </c>
    </row>
    <row r="8" spans="1:8" ht="24" customHeight="1" x14ac:dyDescent="0.25">
      <c r="B8" s="416" t="s">
        <v>52</v>
      </c>
      <c r="C8" s="413" t="s">
        <v>60</v>
      </c>
      <c r="D8" s="171"/>
      <c r="E8" s="172"/>
      <c r="F8" s="172"/>
      <c r="G8" s="172"/>
      <c r="H8" s="173"/>
    </row>
    <row r="9" spans="1:8" ht="24" customHeight="1" x14ac:dyDescent="0.25">
      <c r="B9" s="417" t="s">
        <v>53</v>
      </c>
      <c r="C9" s="413" t="s">
        <v>643</v>
      </c>
      <c r="D9" s="174"/>
      <c r="E9" s="175"/>
      <c r="F9" s="175"/>
      <c r="G9" s="175"/>
      <c r="H9" s="176"/>
    </row>
    <row r="10" spans="1:8" ht="24" customHeight="1" x14ac:dyDescent="0.25">
      <c r="B10" s="417" t="s">
        <v>54</v>
      </c>
      <c r="C10" s="413" t="s">
        <v>59</v>
      </c>
      <c r="D10" s="174"/>
      <c r="E10" s="175"/>
      <c r="F10" s="175"/>
      <c r="G10" s="175"/>
      <c r="H10" s="176"/>
    </row>
    <row r="11" spans="1:8" ht="24" customHeight="1" x14ac:dyDescent="0.25">
      <c r="B11" s="417" t="s">
        <v>57</v>
      </c>
      <c r="C11" s="413" t="s">
        <v>61</v>
      </c>
      <c r="D11" s="171"/>
      <c r="E11" s="172"/>
      <c r="F11" s="172"/>
      <c r="G11" s="172"/>
      <c r="H11" s="173"/>
    </row>
    <row r="12" spans="1:8" ht="24" customHeight="1" x14ac:dyDescent="0.25">
      <c r="B12" s="417" t="s">
        <v>557</v>
      </c>
      <c r="C12" s="413" t="s">
        <v>608</v>
      </c>
      <c r="D12" s="171"/>
      <c r="E12" s="172"/>
      <c r="F12" s="172"/>
      <c r="G12" s="172"/>
      <c r="H12" s="173"/>
    </row>
    <row r="13" spans="1:8" ht="24" customHeight="1" x14ac:dyDescent="0.25">
      <c r="B13" s="417" t="s">
        <v>559</v>
      </c>
      <c r="C13" s="413" t="s">
        <v>611</v>
      </c>
      <c r="D13" s="171"/>
      <c r="E13" s="172"/>
      <c r="F13" s="172"/>
      <c r="G13" s="172"/>
      <c r="H13" s="173"/>
    </row>
    <row r="14" spans="1:8" ht="24" customHeight="1" x14ac:dyDescent="0.25">
      <c r="B14" s="417" t="s">
        <v>560</v>
      </c>
      <c r="C14" s="413" t="s">
        <v>612</v>
      </c>
      <c r="D14" s="171"/>
      <c r="E14" s="172"/>
      <c r="F14" s="172"/>
      <c r="G14" s="172"/>
      <c r="H14" s="173"/>
    </row>
    <row r="15" spans="1:8" ht="24" customHeight="1" x14ac:dyDescent="0.25">
      <c r="B15" s="417" t="s">
        <v>627</v>
      </c>
      <c r="C15" s="413" t="s">
        <v>613</v>
      </c>
      <c r="D15" s="171"/>
      <c r="E15" s="172"/>
      <c r="F15" s="172"/>
      <c r="G15" s="172"/>
      <c r="H15" s="173"/>
    </row>
    <row r="16" spans="1:8" ht="24" customHeight="1" x14ac:dyDescent="0.25">
      <c r="B16" s="417" t="s">
        <v>629</v>
      </c>
      <c r="C16" s="413" t="s">
        <v>614</v>
      </c>
      <c r="D16" s="171"/>
      <c r="E16" s="172"/>
      <c r="F16" s="172"/>
      <c r="G16" s="172"/>
      <c r="H16" s="173"/>
    </row>
    <row r="17" spans="2:8" ht="24" customHeight="1" x14ac:dyDescent="0.25">
      <c r="B17" s="417" t="s">
        <v>631</v>
      </c>
      <c r="C17" s="413" t="s">
        <v>644</v>
      </c>
      <c r="D17" s="171"/>
      <c r="E17" s="172"/>
      <c r="F17" s="172"/>
      <c r="G17" s="172"/>
      <c r="H17" s="173"/>
    </row>
    <row r="18" spans="2:8" ht="24" customHeight="1" x14ac:dyDescent="0.25">
      <c r="B18" s="417" t="s">
        <v>632</v>
      </c>
      <c r="C18" s="413" t="s">
        <v>1268</v>
      </c>
      <c r="D18" s="171"/>
      <c r="E18" s="611"/>
      <c r="F18" s="612"/>
      <c r="G18" s="612"/>
      <c r="H18" s="612"/>
    </row>
    <row r="19" spans="2:8" ht="24" customHeight="1" x14ac:dyDescent="0.25">
      <c r="B19" s="417" t="s">
        <v>633</v>
      </c>
      <c r="C19" s="413" t="s">
        <v>981</v>
      </c>
      <c r="D19" s="171"/>
      <c r="E19" s="613"/>
      <c r="F19" s="614"/>
      <c r="G19" s="614"/>
      <c r="H19" s="614"/>
    </row>
    <row r="20" spans="2:8" ht="24" customHeight="1" x14ac:dyDescent="0.25">
      <c r="B20" s="417" t="s">
        <v>635</v>
      </c>
      <c r="C20" s="413" t="s">
        <v>1303</v>
      </c>
      <c r="D20" s="171"/>
      <c r="E20" s="172"/>
      <c r="F20" s="172"/>
      <c r="G20" s="172"/>
      <c r="H20" s="173"/>
    </row>
    <row r="21" spans="2:8" ht="25.8" customHeight="1" x14ac:dyDescent="0.25">
      <c r="B21" s="417" t="s">
        <v>638</v>
      </c>
      <c r="C21" s="413" t="s">
        <v>968</v>
      </c>
      <c r="D21" s="171"/>
      <c r="E21" s="172"/>
      <c r="F21" s="172"/>
      <c r="G21" s="172"/>
      <c r="H21" s="173"/>
    </row>
    <row r="22" spans="2:8" ht="24" customHeight="1" x14ac:dyDescent="0.25">
      <c r="B22" s="417" t="s">
        <v>639</v>
      </c>
      <c r="C22" s="413" t="s">
        <v>62</v>
      </c>
      <c r="D22" s="171"/>
      <c r="E22" s="172"/>
      <c r="F22" s="172"/>
      <c r="G22" s="172"/>
      <c r="H22" s="173"/>
    </row>
    <row r="23" spans="2:8" ht="24" customHeight="1" x14ac:dyDescent="0.25">
      <c r="B23" s="417" t="s">
        <v>712</v>
      </c>
      <c r="C23" s="413" t="s">
        <v>63</v>
      </c>
      <c r="D23" s="171"/>
      <c r="E23" s="172"/>
      <c r="F23" s="172"/>
      <c r="G23" s="172"/>
      <c r="H23" s="173"/>
    </row>
    <row r="24" spans="2:8" ht="24" customHeight="1" x14ac:dyDescent="0.25">
      <c r="B24" s="417" t="s">
        <v>980</v>
      </c>
      <c r="C24" s="413" t="s">
        <v>645</v>
      </c>
      <c r="D24" s="171"/>
      <c r="E24" s="172"/>
      <c r="F24" s="172"/>
      <c r="G24" s="172"/>
      <c r="H24" s="173"/>
    </row>
    <row r="25" spans="2:8" ht="24" customHeight="1" x14ac:dyDescent="0.25">
      <c r="B25" s="417" t="s">
        <v>1263</v>
      </c>
      <c r="C25" s="413" t="s">
        <v>646</v>
      </c>
      <c r="D25" s="171"/>
      <c r="E25" s="172"/>
      <c r="F25" s="172"/>
      <c r="G25" s="172"/>
      <c r="H25" s="173"/>
    </row>
    <row r="26" spans="2:8" ht="24" customHeight="1" x14ac:dyDescent="0.25">
      <c r="B26" s="417" t="s">
        <v>1304</v>
      </c>
      <c r="C26" s="413" t="s">
        <v>647</v>
      </c>
      <c r="D26" s="171"/>
      <c r="E26" s="172"/>
      <c r="F26" s="172"/>
      <c r="G26" s="172"/>
      <c r="H26" s="173"/>
    </row>
    <row r="27" spans="2:8" ht="24" customHeight="1" x14ac:dyDescent="0.25">
      <c r="B27" s="417" t="s">
        <v>1305</v>
      </c>
      <c r="C27" s="413" t="s">
        <v>1306</v>
      </c>
      <c r="D27" s="174"/>
      <c r="E27" s="175"/>
      <c r="F27" s="175"/>
      <c r="G27" s="175"/>
      <c r="H27" s="176"/>
    </row>
    <row r="28" spans="2:8" ht="24" customHeight="1" x14ac:dyDescent="0.25">
      <c r="B28" s="411" t="s">
        <v>1307</v>
      </c>
      <c r="C28" s="414" t="s">
        <v>1308</v>
      </c>
      <c r="D28" s="177">
        <f>SUM(D29:D31)</f>
        <v>0</v>
      </c>
      <c r="E28" s="178">
        <f>SUM(E29:E31)</f>
        <v>0</v>
      </c>
      <c r="F28" s="178">
        <f>SUM(F29:F31)</f>
        <v>0</v>
      </c>
      <c r="G28" s="178">
        <f>SUM(G29:G31)</f>
        <v>0</v>
      </c>
      <c r="H28" s="179">
        <f>SUM(H29:H31)</f>
        <v>0</v>
      </c>
    </row>
    <row r="29" spans="2:8" ht="24" customHeight="1" x14ac:dyDescent="0.25">
      <c r="B29" s="180" t="s">
        <v>713</v>
      </c>
      <c r="C29" s="383"/>
      <c r="D29" s="174"/>
      <c r="E29" s="175"/>
      <c r="F29" s="175"/>
      <c r="G29" s="175"/>
      <c r="H29" s="176"/>
    </row>
    <row r="30" spans="2:8" ht="24" customHeight="1" x14ac:dyDescent="0.25">
      <c r="B30" s="181" t="s">
        <v>714</v>
      </c>
      <c r="C30" s="383"/>
      <c r="D30" s="174"/>
      <c r="E30" s="175"/>
      <c r="F30" s="175"/>
      <c r="G30" s="175"/>
      <c r="H30" s="176"/>
    </row>
    <row r="31" spans="2:8" ht="24" customHeight="1" thickBot="1" x14ac:dyDescent="0.3">
      <c r="B31" s="245" t="s">
        <v>715</v>
      </c>
      <c r="C31" s="382"/>
      <c r="D31" s="182"/>
      <c r="E31" s="183"/>
      <c r="F31" s="183"/>
      <c r="G31" s="183"/>
      <c r="H31" s="184"/>
    </row>
    <row r="32" spans="2:8" ht="14.4" thickTop="1" x14ac:dyDescent="0.25">
      <c r="B32" s="185" t="s">
        <v>46</v>
      </c>
      <c r="C32" s="185"/>
      <c r="D32" s="187"/>
      <c r="E32" s="187"/>
      <c r="F32" s="187"/>
      <c r="G32" s="187"/>
      <c r="H32" s="187"/>
    </row>
    <row r="33" spans="2:8" x14ac:dyDescent="0.25">
      <c r="B33" s="188" t="s">
        <v>64</v>
      </c>
      <c r="C33" s="188"/>
      <c r="D33" s="189"/>
      <c r="E33" s="189"/>
      <c r="F33" s="189"/>
      <c r="G33" s="189"/>
      <c r="H33" s="189"/>
    </row>
    <row r="34" spans="2:8" x14ac:dyDescent="0.25">
      <c r="B34" s="604" t="s">
        <v>65</v>
      </c>
      <c r="C34" s="604"/>
      <c r="D34" s="604"/>
      <c r="E34" s="604"/>
      <c r="F34" s="604"/>
      <c r="G34" s="604"/>
      <c r="H34" s="604"/>
    </row>
    <row r="35" spans="2:8" x14ac:dyDescent="0.25">
      <c r="B35" s="190"/>
      <c r="C35" s="190"/>
      <c r="D35" s="190"/>
      <c r="E35" s="190"/>
      <c r="F35" s="190"/>
      <c r="G35" s="190"/>
      <c r="H35" s="190"/>
    </row>
    <row r="36" spans="2:8" x14ac:dyDescent="0.25">
      <c r="B36" s="190" t="s">
        <v>543</v>
      </c>
      <c r="C36" s="190"/>
      <c r="D36" s="190"/>
      <c r="E36" s="190"/>
      <c r="F36" s="190"/>
      <c r="G36" s="190"/>
      <c r="H36" s="190"/>
    </row>
    <row r="37" spans="2:8" ht="19.5" customHeight="1" x14ac:dyDescent="0.25">
      <c r="B37" s="452"/>
      <c r="C37" s="453"/>
      <c r="D37" s="453"/>
      <c r="E37" s="453"/>
      <c r="F37" s="453"/>
      <c r="G37" s="453"/>
      <c r="H37" s="454"/>
    </row>
    <row r="38" spans="2:8" ht="19.5" customHeight="1" x14ac:dyDescent="0.25">
      <c r="B38" s="455"/>
      <c r="C38" s="456"/>
      <c r="D38" s="456"/>
      <c r="E38" s="456"/>
      <c r="F38" s="456"/>
      <c r="G38" s="456"/>
      <c r="H38" s="457"/>
    </row>
    <row r="39" spans="2:8" ht="19.5" customHeight="1" x14ac:dyDescent="0.25">
      <c r="B39" s="455"/>
      <c r="C39" s="456"/>
      <c r="D39" s="456"/>
      <c r="E39" s="456"/>
      <c r="F39" s="456"/>
      <c r="G39" s="456"/>
      <c r="H39" s="457"/>
    </row>
    <row r="40" spans="2:8" ht="19.5" customHeight="1" x14ac:dyDescent="0.25">
      <c r="B40" s="458"/>
      <c r="C40" s="459"/>
      <c r="D40" s="459"/>
      <c r="E40" s="459"/>
      <c r="F40" s="459"/>
      <c r="G40" s="459"/>
      <c r="H40" s="460"/>
    </row>
  </sheetData>
  <sheetProtection algorithmName="SHA-512" hashValue="e3QoMued6+fX2xUPkkwbWs7QdI2SQCx1y+yTdGbnV7+AR8apxJ4LdeCOV/fN/lX7wMvhwUY8vcAMHQmUD9jf4A==" saltValue="2xB2AZpxriRPytxYdntuKg==" spinCount="100000" sheet="1" objects="1" scenarios="1"/>
  <mergeCells count="9">
    <mergeCell ref="B34:H34"/>
    <mergeCell ref="B37:H40"/>
    <mergeCell ref="B5:C6"/>
    <mergeCell ref="D5:D6"/>
    <mergeCell ref="E5:E6"/>
    <mergeCell ref="F5:F6"/>
    <mergeCell ref="G5:G6"/>
    <mergeCell ref="H5:H6"/>
    <mergeCell ref="E18:H19"/>
  </mergeCells>
  <conditionalFormatting sqref="D7:H7">
    <cfRule type="cellIs" dxfId="1" priority="1" operator="equal">
      <formula>0</formula>
    </cfRule>
  </conditionalFormatting>
  <conditionalFormatting sqref="D28:H28">
    <cfRule type="cellIs" dxfId="0" priority="8" operator="equal">
      <formula>0</formula>
    </cfRule>
  </conditionalFormatting>
  <printOptions horizontalCentered="1"/>
  <pageMargins left="0.19685039370078741" right="0.19685039370078741" top="0.35433070866141736" bottom="0.55118110236220474" header="0.19685039370078741" footer="0.15748031496062992"/>
  <pageSetup paperSize="9" scale="59" fitToWidth="0" orientation="landscape" r:id="rId1"/>
  <headerFooter>
    <oddFooter>&amp;R&amp;"+,Negrita Cursiva"CNV.MTS, &amp;"+,Cursiva"página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L58"/>
  <sheetViews>
    <sheetView zoomScale="90" zoomScaleNormal="90" workbookViewId="0">
      <pane ySplit="1" topLeftCell="A2" activePane="bottomLeft" state="frozen"/>
      <selection pane="bottomLeft" activeCell="H11" sqref="H11"/>
    </sheetView>
  </sheetViews>
  <sheetFormatPr baseColWidth="10" defaultColWidth="11.44140625" defaultRowHeight="13.8" x14ac:dyDescent="0.3"/>
  <cols>
    <col min="1" max="1" width="10.5546875" style="136" bestFit="1" customWidth="1"/>
    <col min="2" max="2" width="47.44140625" style="136" bestFit="1" customWidth="1"/>
    <col min="3" max="3" width="10.21875" style="136" bestFit="1" customWidth="1"/>
    <col min="4" max="4" width="10.21875" style="136" customWidth="1"/>
    <col min="5" max="5" width="11.44140625" style="136"/>
    <col min="6" max="12" width="6.77734375" style="136" customWidth="1"/>
    <col min="13" max="16384" width="11.44140625" style="136"/>
  </cols>
  <sheetData>
    <row r="1" spans="1:12" x14ac:dyDescent="0.3">
      <c r="A1" s="135" t="s">
        <v>22</v>
      </c>
      <c r="B1" s="135" t="s">
        <v>23</v>
      </c>
      <c r="C1" s="135" t="s">
        <v>21</v>
      </c>
      <c r="D1" s="135"/>
      <c r="H1" s="139"/>
    </row>
    <row r="2" spans="1:12" x14ac:dyDescent="0.3">
      <c r="A2" s="284" t="s">
        <v>650</v>
      </c>
      <c r="B2" s="394" t="s">
        <v>670</v>
      </c>
      <c r="C2" s="377" t="s">
        <v>669</v>
      </c>
      <c r="D2" s="140"/>
      <c r="H2" s="139"/>
    </row>
    <row r="3" spans="1:12" x14ac:dyDescent="0.3">
      <c r="A3" s="284" t="s">
        <v>650</v>
      </c>
      <c r="B3" s="394" t="s">
        <v>672</v>
      </c>
      <c r="C3" s="377" t="s">
        <v>671</v>
      </c>
      <c r="D3" s="140"/>
    </row>
    <row r="4" spans="1:12" x14ac:dyDescent="0.3">
      <c r="A4" s="284" t="s">
        <v>650</v>
      </c>
      <c r="B4" s="394" t="s">
        <v>653</v>
      </c>
      <c r="C4" s="377" t="s">
        <v>652</v>
      </c>
      <c r="D4" s="140"/>
    </row>
    <row r="5" spans="1:12" x14ac:dyDescent="0.3">
      <c r="A5" s="283" t="s">
        <v>660</v>
      </c>
      <c r="B5" s="395" t="s">
        <v>662</v>
      </c>
      <c r="C5" s="376" t="s">
        <v>661</v>
      </c>
      <c r="D5" s="140"/>
    </row>
    <row r="6" spans="1:12" x14ac:dyDescent="0.3">
      <c r="A6" s="283" t="s">
        <v>660</v>
      </c>
      <c r="B6" s="395" t="s">
        <v>674</v>
      </c>
      <c r="C6" s="376" t="s">
        <v>673</v>
      </c>
      <c r="D6" s="140"/>
    </row>
    <row r="7" spans="1:12" x14ac:dyDescent="0.3">
      <c r="A7" s="285" t="s">
        <v>664</v>
      </c>
      <c r="B7" s="396" t="s">
        <v>666</v>
      </c>
      <c r="C7" s="378" t="s">
        <v>665</v>
      </c>
      <c r="D7" s="140"/>
    </row>
    <row r="8" spans="1:12" x14ac:dyDescent="0.3">
      <c r="A8" s="285" t="s">
        <v>664</v>
      </c>
      <c r="B8" s="396" t="s">
        <v>668</v>
      </c>
      <c r="C8" s="378" t="s">
        <v>667</v>
      </c>
      <c r="D8" s="140"/>
    </row>
    <row r="9" spans="1:12" x14ac:dyDescent="0.3">
      <c r="A9" s="283" t="s">
        <v>719</v>
      </c>
      <c r="B9" s="395" t="s">
        <v>658</v>
      </c>
      <c r="C9" s="376" t="s">
        <v>657</v>
      </c>
      <c r="D9" s="140"/>
      <c r="F9" s="137" t="s">
        <v>685</v>
      </c>
      <c r="G9" s="139" t="s">
        <v>650</v>
      </c>
      <c r="H9" s="136" t="str">
        <f>CONCATENATE(F9,G9)</f>
        <v>_6246</v>
      </c>
      <c r="I9" s="139" t="s">
        <v>686</v>
      </c>
      <c r="K9" s="136" t="s">
        <v>650</v>
      </c>
      <c r="L9" s="139" t="s">
        <v>650</v>
      </c>
    </row>
    <row r="10" spans="1:12" x14ac:dyDescent="0.3">
      <c r="D10" s="140"/>
      <c r="F10" s="137" t="s">
        <v>685</v>
      </c>
      <c r="G10" s="136" t="s">
        <v>660</v>
      </c>
      <c r="H10" s="136" t="str">
        <f t="shared" ref="H10:H12" si="0">CONCATENATE(F10,G10)</f>
        <v>_6249</v>
      </c>
      <c r="I10" s="138" t="s">
        <v>687</v>
      </c>
      <c r="K10" s="136" t="s">
        <v>659</v>
      </c>
      <c r="L10" s="139" t="s">
        <v>659</v>
      </c>
    </row>
    <row r="11" spans="1:12" x14ac:dyDescent="0.3">
      <c r="D11" s="140"/>
      <c r="F11" s="137" t="s">
        <v>685</v>
      </c>
      <c r="G11" s="397" t="s">
        <v>664</v>
      </c>
      <c r="H11" s="136" t="str">
        <f t="shared" si="0"/>
        <v>_6251</v>
      </c>
      <c r="I11" s="138" t="s">
        <v>688</v>
      </c>
      <c r="K11" s="136" t="s">
        <v>660</v>
      </c>
      <c r="L11" s="139" t="s">
        <v>660</v>
      </c>
    </row>
    <row r="12" spans="1:12" x14ac:dyDescent="0.3">
      <c r="F12" s="137" t="s">
        <v>685</v>
      </c>
      <c r="G12" s="136" t="s">
        <v>719</v>
      </c>
      <c r="H12" s="136" t="str">
        <f t="shared" si="0"/>
        <v>_6802</v>
      </c>
      <c r="I12" s="138" t="s">
        <v>689</v>
      </c>
      <c r="K12" s="136" t="s">
        <v>663</v>
      </c>
      <c r="L12" s="139" t="s">
        <v>663</v>
      </c>
    </row>
    <row r="13" spans="1:12" ht="14.4" x14ac:dyDescent="0.3">
      <c r="G13"/>
      <c r="I13"/>
      <c r="K13"/>
      <c r="L13"/>
    </row>
    <row r="14" spans="1:12" ht="14.4" x14ac:dyDescent="0.3">
      <c r="G14"/>
      <c r="I14"/>
      <c r="K14"/>
      <c r="L14"/>
    </row>
    <row r="15" spans="1:12" ht="14.4" x14ac:dyDescent="0.3">
      <c r="G15"/>
      <c r="I15"/>
      <c r="K15"/>
      <c r="L15"/>
    </row>
    <row r="16" spans="1:12" ht="14.4" x14ac:dyDescent="0.3">
      <c r="G16"/>
      <c r="I16"/>
      <c r="K16"/>
      <c r="L16"/>
    </row>
    <row r="17" spans="7:12" ht="14.4" x14ac:dyDescent="0.3">
      <c r="G17"/>
      <c r="I17"/>
      <c r="K17"/>
      <c r="L17"/>
    </row>
    <row r="18" spans="7:12" ht="14.4" x14ac:dyDescent="0.3">
      <c r="G18"/>
      <c r="I18"/>
      <c r="K18"/>
      <c r="L18"/>
    </row>
    <row r="19" spans="7:12" ht="14.4" x14ac:dyDescent="0.3">
      <c r="G19"/>
      <c r="I19"/>
      <c r="K19"/>
      <c r="L19"/>
    </row>
    <row r="20" spans="7:12" ht="14.4" x14ac:dyDescent="0.3">
      <c r="G20"/>
      <c r="I20"/>
      <c r="K20"/>
      <c r="L20"/>
    </row>
    <row r="21" spans="7:12" ht="14.4" x14ac:dyDescent="0.3">
      <c r="G21"/>
      <c r="I21"/>
      <c r="K21"/>
      <c r="L21"/>
    </row>
    <row r="22" spans="7:12" ht="14.4" x14ac:dyDescent="0.3">
      <c r="G22"/>
      <c r="I22"/>
      <c r="K22"/>
      <c r="L22"/>
    </row>
    <row r="23" spans="7:12" ht="14.4" x14ac:dyDescent="0.3">
      <c r="G23"/>
      <c r="I23"/>
      <c r="K23"/>
      <c r="L23"/>
    </row>
    <row r="24" spans="7:12" ht="14.4" x14ac:dyDescent="0.3">
      <c r="G24"/>
      <c r="I24"/>
      <c r="K24"/>
      <c r="L24"/>
    </row>
    <row r="25" spans="7:12" ht="14.4" x14ac:dyDescent="0.3">
      <c r="G25"/>
      <c r="I25"/>
      <c r="K25"/>
      <c r="L25"/>
    </row>
    <row r="26" spans="7:12" ht="14.4" x14ac:dyDescent="0.3">
      <c r="G26"/>
      <c r="I26"/>
      <c r="K26"/>
      <c r="L26"/>
    </row>
    <row r="27" spans="7:12" ht="14.4" x14ac:dyDescent="0.3">
      <c r="G27"/>
      <c r="I27"/>
      <c r="K27"/>
      <c r="L27"/>
    </row>
    <row r="28" spans="7:12" ht="14.4" x14ac:dyDescent="0.3">
      <c r="G28"/>
      <c r="I28"/>
      <c r="K28"/>
      <c r="L28"/>
    </row>
    <row r="29" spans="7:12" ht="14.4" x14ac:dyDescent="0.3">
      <c r="G29"/>
      <c r="I29"/>
      <c r="K29"/>
      <c r="L29"/>
    </row>
    <row r="30" spans="7:12" ht="14.4" x14ac:dyDescent="0.3">
      <c r="G30"/>
      <c r="I30"/>
      <c r="K30"/>
      <c r="L30"/>
    </row>
    <row r="31" spans="7:12" ht="14.4" x14ac:dyDescent="0.3">
      <c r="G31"/>
      <c r="I31"/>
      <c r="K31"/>
      <c r="L31"/>
    </row>
    <row r="32" spans="7:12" ht="14.4" x14ac:dyDescent="0.3">
      <c r="G32"/>
      <c r="I32"/>
      <c r="K32"/>
      <c r="L32"/>
    </row>
    <row r="33" spans="7:12" ht="14.4" x14ac:dyDescent="0.3">
      <c r="G33"/>
      <c r="I33"/>
      <c r="K33"/>
      <c r="L33"/>
    </row>
    <row r="34" spans="7:12" ht="14.4" x14ac:dyDescent="0.3">
      <c r="G34"/>
      <c r="I34"/>
      <c r="K34"/>
      <c r="L34"/>
    </row>
    <row r="35" spans="7:12" ht="14.4" x14ac:dyDescent="0.3">
      <c r="G35"/>
      <c r="I35"/>
      <c r="K35"/>
      <c r="L35"/>
    </row>
    <row r="36" spans="7:12" ht="14.4" x14ac:dyDescent="0.3">
      <c r="G36"/>
      <c r="I36"/>
      <c r="K36"/>
      <c r="L36"/>
    </row>
    <row r="37" spans="7:12" ht="14.4" x14ac:dyDescent="0.3">
      <c r="G37"/>
      <c r="I37"/>
      <c r="K37"/>
      <c r="L37"/>
    </row>
    <row r="38" spans="7:12" ht="14.4" x14ac:dyDescent="0.3">
      <c r="G38"/>
      <c r="I38"/>
      <c r="K38"/>
      <c r="L38"/>
    </row>
    <row r="39" spans="7:12" ht="14.4" x14ac:dyDescent="0.3">
      <c r="G39"/>
      <c r="I39"/>
      <c r="K39"/>
      <c r="L39"/>
    </row>
    <row r="40" spans="7:12" ht="14.4" x14ac:dyDescent="0.3">
      <c r="G40"/>
      <c r="I40"/>
      <c r="K40"/>
      <c r="L40"/>
    </row>
    <row r="41" spans="7:12" ht="14.4" x14ac:dyDescent="0.3">
      <c r="G41"/>
      <c r="I41"/>
      <c r="K41"/>
      <c r="L41"/>
    </row>
    <row r="42" spans="7:12" ht="14.4" x14ac:dyDescent="0.3">
      <c r="G42"/>
      <c r="I42"/>
      <c r="K42"/>
      <c r="L42"/>
    </row>
    <row r="43" spans="7:12" ht="14.4" x14ac:dyDescent="0.3">
      <c r="G43"/>
      <c r="I43"/>
      <c r="K43"/>
      <c r="L43"/>
    </row>
    <row r="44" spans="7:12" ht="14.4" x14ac:dyDescent="0.3">
      <c r="G44"/>
      <c r="K44"/>
      <c r="L44"/>
    </row>
    <row r="45" spans="7:12" ht="14.4" x14ac:dyDescent="0.3">
      <c r="G45"/>
      <c r="K45"/>
      <c r="L45"/>
    </row>
    <row r="46" spans="7:12" ht="14.4" x14ac:dyDescent="0.3">
      <c r="G46"/>
      <c r="K46"/>
      <c r="L46"/>
    </row>
    <row r="47" spans="7:12" ht="14.4" x14ac:dyDescent="0.3">
      <c r="G47"/>
      <c r="K47"/>
      <c r="L47"/>
    </row>
    <row r="48" spans="7:12" ht="14.4" x14ac:dyDescent="0.3">
      <c r="G48"/>
      <c r="K48"/>
    </row>
    <row r="49" spans="7:11" ht="14.4" x14ac:dyDescent="0.3">
      <c r="G49"/>
      <c r="K49"/>
    </row>
    <row r="50" spans="7:11" ht="14.4" x14ac:dyDescent="0.3">
      <c r="G50"/>
      <c r="K50"/>
    </row>
    <row r="51" spans="7:11" ht="14.4" x14ac:dyDescent="0.3">
      <c r="G51"/>
    </row>
    <row r="52" spans="7:11" ht="14.4" x14ac:dyDescent="0.3">
      <c r="G52"/>
    </row>
    <row r="53" spans="7:11" ht="14.4" x14ac:dyDescent="0.3">
      <c r="G53"/>
    </row>
    <row r="54" spans="7:11" ht="14.4" x14ac:dyDescent="0.3">
      <c r="G54"/>
    </row>
    <row r="55" spans="7:11" ht="14.4" x14ac:dyDescent="0.3">
      <c r="G55"/>
    </row>
    <row r="56" spans="7:11" ht="14.4" x14ac:dyDescent="0.3">
      <c r="G56"/>
    </row>
    <row r="57" spans="7:11" ht="14.4" x14ac:dyDescent="0.3">
      <c r="G57"/>
    </row>
    <row r="58" spans="7:11" ht="14.4" x14ac:dyDescent="0.3">
      <c r="G58"/>
    </row>
  </sheetData>
  <sheetProtection algorithmName="SHA-512" hashValue="GiNPcbsR4SNc6+JpP+rmjyb6bs0dhdrHHQZr6bQo+9SsXh6jlD+jp/wfe6yRrHF9j9XprFQsnv3rCc0ov0c5/w==" saltValue="V+HtyACWe5k77GSXqac/Xw==" spinCount="100000" sheet="1" objects="1" scenarios="1"/>
  <autoFilter ref="A1:L59" xr:uid="{00000000-0009-0000-0000-000001000000}"/>
  <pageMargins left="0.7" right="0.7" top="0.17" bottom="0.28000000000000003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FFC000"/>
  </sheetPr>
  <dimension ref="A1:S10"/>
  <sheetViews>
    <sheetView zoomScale="80" zoomScaleNormal="80" workbookViewId="0">
      <pane ySplit="2" topLeftCell="A3" activePane="bottomLeft" state="frozen"/>
      <selection activeCell="B1" sqref="B1"/>
      <selection pane="bottomLeft" activeCell="O3" sqref="O3:Q10"/>
    </sheetView>
  </sheetViews>
  <sheetFormatPr baseColWidth="10" defaultColWidth="11.44140625" defaultRowHeight="14.4" x14ac:dyDescent="0.3"/>
  <cols>
    <col min="1" max="1" width="53.44140625" style="2" bestFit="1" customWidth="1"/>
    <col min="2" max="2" width="11.5546875" style="2" bestFit="1" customWidth="1"/>
    <col min="3" max="3" width="11.21875" style="2" bestFit="1" customWidth="1"/>
    <col min="4" max="4" width="21.21875" style="2" bestFit="1" customWidth="1"/>
    <col min="5" max="5" width="9.21875" style="2" bestFit="1" customWidth="1"/>
    <col min="6" max="6" width="6.44140625" style="2" bestFit="1" customWidth="1"/>
    <col min="7" max="7" width="7.77734375" style="2" bestFit="1" customWidth="1"/>
    <col min="8" max="8" width="7.21875" style="2" bestFit="1" customWidth="1"/>
    <col min="9" max="9" width="8" style="2" customWidth="1"/>
    <col min="10" max="10" width="14.21875" style="2" bestFit="1" customWidth="1"/>
    <col min="11" max="11" width="11.77734375" style="2" bestFit="1" customWidth="1"/>
    <col min="12" max="13" width="12.77734375" style="2" bestFit="1" customWidth="1"/>
    <col min="14" max="14" width="17.44140625" style="2" bestFit="1" customWidth="1"/>
    <col min="15" max="15" width="37.77734375" style="2" bestFit="1" customWidth="1"/>
    <col min="16" max="16" width="13.5546875" style="2" bestFit="1" customWidth="1"/>
    <col min="17" max="17" width="9.77734375" style="2" bestFit="1" customWidth="1"/>
    <col min="18" max="18" width="11.5546875" style="2" bestFit="1" customWidth="1"/>
    <col min="19" max="19" width="10.77734375" style="2" bestFit="1" customWidth="1"/>
    <col min="20" max="16384" width="11.44140625" style="1"/>
  </cols>
  <sheetData>
    <row r="1" spans="1:19" x14ac:dyDescent="0.3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</row>
    <row r="2" spans="1:19" s="4" customFormat="1" x14ac:dyDescent="0.3">
      <c r="A2" s="3" t="s">
        <v>23</v>
      </c>
      <c r="B2" s="3" t="s">
        <v>22</v>
      </c>
      <c r="C2" s="3" t="s">
        <v>21</v>
      </c>
      <c r="D2" s="3" t="s">
        <v>24</v>
      </c>
      <c r="E2" s="3" t="s">
        <v>25</v>
      </c>
      <c r="F2" s="3" t="s">
        <v>26</v>
      </c>
      <c r="G2" s="3" t="s">
        <v>27</v>
      </c>
      <c r="H2" s="3" t="s">
        <v>28</v>
      </c>
      <c r="I2" s="3" t="s">
        <v>542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36</v>
      </c>
      <c r="R2" s="3" t="s">
        <v>576</v>
      </c>
      <c r="S2" s="3" t="s">
        <v>577</v>
      </c>
    </row>
    <row r="3" spans="1:19" ht="15" x14ac:dyDescent="0.35">
      <c r="A3" s="393" t="s">
        <v>653</v>
      </c>
      <c r="B3" s="393" t="s">
        <v>650</v>
      </c>
      <c r="C3" s="393" t="s">
        <v>652</v>
      </c>
      <c r="D3" s="393" t="s">
        <v>651</v>
      </c>
      <c r="E3" s="393" t="s">
        <v>654</v>
      </c>
      <c r="F3" s="393" t="s">
        <v>649</v>
      </c>
      <c r="G3" s="393" t="s">
        <v>7</v>
      </c>
      <c r="H3" s="393" t="s">
        <v>654</v>
      </c>
      <c r="I3" s="2" t="str">
        <f t="shared" ref="I3:I10" si="0">CONCATENATE(F3,"-",G3,"-",H3)</f>
        <v>1-03-02</v>
      </c>
      <c r="J3" s="393" t="s">
        <v>1252</v>
      </c>
      <c r="K3" s="393" t="s">
        <v>651</v>
      </c>
      <c r="L3" s="393" t="s">
        <v>675</v>
      </c>
      <c r="M3" s="393" t="s">
        <v>675</v>
      </c>
      <c r="N3" s="374" t="s">
        <v>40</v>
      </c>
      <c r="O3" s="393" t="s">
        <v>1256</v>
      </c>
      <c r="P3" s="393">
        <v>25104116</v>
      </c>
      <c r="Q3" s="393">
        <v>0</v>
      </c>
    </row>
    <row r="4" spans="1:19" ht="15" x14ac:dyDescent="0.35">
      <c r="A4" s="393" t="s">
        <v>658</v>
      </c>
      <c r="B4" s="393" t="s">
        <v>719</v>
      </c>
      <c r="C4" s="393" t="s">
        <v>657</v>
      </c>
      <c r="D4" s="393" t="s">
        <v>656</v>
      </c>
      <c r="E4" s="393" t="s">
        <v>9</v>
      </c>
      <c r="F4" s="393" t="s">
        <v>649</v>
      </c>
      <c r="G4" s="393" t="s">
        <v>6</v>
      </c>
      <c r="H4" s="393" t="s">
        <v>10</v>
      </c>
      <c r="I4" s="2" t="str">
        <f t="shared" si="0"/>
        <v>1-01-07</v>
      </c>
      <c r="J4" s="393" t="s">
        <v>1252</v>
      </c>
      <c r="K4" s="393" t="s">
        <v>1252</v>
      </c>
      <c r="L4" s="393" t="s">
        <v>1253</v>
      </c>
      <c r="M4" s="393" t="s">
        <v>676</v>
      </c>
      <c r="N4" s="374" t="s">
        <v>40</v>
      </c>
      <c r="O4" s="393" t="s">
        <v>683</v>
      </c>
      <c r="P4" s="393">
        <v>25200475</v>
      </c>
      <c r="Q4" s="393">
        <v>0</v>
      </c>
    </row>
    <row r="5" spans="1:19" ht="15" x14ac:dyDescent="0.35">
      <c r="A5" s="393" t="s">
        <v>662</v>
      </c>
      <c r="B5" s="393" t="s">
        <v>660</v>
      </c>
      <c r="C5" s="393" t="s">
        <v>661</v>
      </c>
      <c r="D5" s="393" t="s">
        <v>38</v>
      </c>
      <c r="E5" s="393" t="s">
        <v>10</v>
      </c>
      <c r="F5" s="393" t="s">
        <v>37</v>
      </c>
      <c r="G5" s="393" t="s">
        <v>11</v>
      </c>
      <c r="H5" s="393" t="s">
        <v>6</v>
      </c>
      <c r="I5" s="2" t="str">
        <f t="shared" si="0"/>
        <v>2-08-01</v>
      </c>
      <c r="J5" s="393" t="s">
        <v>38</v>
      </c>
      <c r="K5" s="393" t="s">
        <v>1254</v>
      </c>
      <c r="L5" s="393" t="s">
        <v>677</v>
      </c>
      <c r="M5" s="393" t="s">
        <v>677</v>
      </c>
      <c r="N5" s="374" t="s">
        <v>40</v>
      </c>
      <c r="O5" s="393" t="s">
        <v>1287</v>
      </c>
      <c r="P5" s="393">
        <v>24483724</v>
      </c>
      <c r="Q5" s="393">
        <v>24483724</v>
      </c>
    </row>
    <row r="6" spans="1:19" ht="15" x14ac:dyDescent="0.35">
      <c r="A6" s="393" t="s">
        <v>666</v>
      </c>
      <c r="B6" s="393" t="s">
        <v>664</v>
      </c>
      <c r="C6" s="393" t="s">
        <v>665</v>
      </c>
      <c r="D6" s="393" t="s">
        <v>39</v>
      </c>
      <c r="E6" s="393" t="s">
        <v>655</v>
      </c>
      <c r="F6" s="393" t="s">
        <v>37</v>
      </c>
      <c r="G6" s="393" t="s">
        <v>12</v>
      </c>
      <c r="H6" s="393" t="s">
        <v>10</v>
      </c>
      <c r="I6" s="2" t="str">
        <f t="shared" si="0"/>
        <v>2-10-07</v>
      </c>
      <c r="J6" s="393" t="s">
        <v>38</v>
      </c>
      <c r="K6" s="393" t="s">
        <v>39</v>
      </c>
      <c r="L6" s="393" t="s">
        <v>1285</v>
      </c>
      <c r="M6" s="393" t="s">
        <v>678</v>
      </c>
      <c r="N6" s="374" t="s">
        <v>40</v>
      </c>
      <c r="O6" s="393" t="s">
        <v>1255</v>
      </c>
      <c r="P6" s="393">
        <v>24797251</v>
      </c>
      <c r="Q6" s="393">
        <v>0</v>
      </c>
    </row>
    <row r="7" spans="1:19" ht="15" x14ac:dyDescent="0.35">
      <c r="A7" s="393" t="s">
        <v>668</v>
      </c>
      <c r="B7" s="393" t="s">
        <v>664</v>
      </c>
      <c r="C7" s="393" t="s">
        <v>667</v>
      </c>
      <c r="D7" s="393" t="s">
        <v>39</v>
      </c>
      <c r="E7" s="393" t="s">
        <v>8</v>
      </c>
      <c r="F7" s="393" t="s">
        <v>37</v>
      </c>
      <c r="G7" s="393" t="s">
        <v>12</v>
      </c>
      <c r="H7" s="393" t="s">
        <v>8</v>
      </c>
      <c r="I7" s="2" t="str">
        <f t="shared" si="0"/>
        <v>2-10-04</v>
      </c>
      <c r="J7" s="393" t="s">
        <v>38</v>
      </c>
      <c r="K7" s="393" t="s">
        <v>39</v>
      </c>
      <c r="L7" s="393" t="s">
        <v>1286</v>
      </c>
      <c r="M7" s="393" t="s">
        <v>679</v>
      </c>
      <c r="N7" s="374" t="s">
        <v>40</v>
      </c>
      <c r="O7" s="393" t="s">
        <v>1288</v>
      </c>
      <c r="P7" s="393">
        <v>24741837</v>
      </c>
      <c r="Q7" s="393">
        <v>24744058</v>
      </c>
    </row>
    <row r="8" spans="1:19" ht="15" x14ac:dyDescent="0.35">
      <c r="A8" s="393" t="s">
        <v>670</v>
      </c>
      <c r="B8" s="393" t="s">
        <v>650</v>
      </c>
      <c r="C8" s="393" t="s">
        <v>669</v>
      </c>
      <c r="D8" s="393" t="s">
        <v>651</v>
      </c>
      <c r="E8" s="393" t="s">
        <v>7</v>
      </c>
      <c r="F8" s="393" t="s">
        <v>649</v>
      </c>
      <c r="G8" s="393" t="s">
        <v>655</v>
      </c>
      <c r="H8" s="393" t="s">
        <v>6</v>
      </c>
      <c r="I8" s="2" t="str">
        <f t="shared" si="0"/>
        <v>1-06-01</v>
      </c>
      <c r="J8" s="393" t="s">
        <v>1252</v>
      </c>
      <c r="K8" s="393" t="s">
        <v>1257</v>
      </c>
      <c r="L8" s="393" t="s">
        <v>1257</v>
      </c>
      <c r="M8" s="393" t="s">
        <v>680</v>
      </c>
      <c r="N8" s="374" t="s">
        <v>40</v>
      </c>
      <c r="O8" s="393" t="s">
        <v>684</v>
      </c>
      <c r="P8" s="393">
        <v>0</v>
      </c>
      <c r="Q8" s="393">
        <v>22300016</v>
      </c>
    </row>
    <row r="9" spans="1:19" ht="15" x14ac:dyDescent="0.35">
      <c r="A9" s="393" t="s">
        <v>672</v>
      </c>
      <c r="B9" s="393" t="s">
        <v>650</v>
      </c>
      <c r="C9" s="393" t="s">
        <v>671</v>
      </c>
      <c r="D9" s="393" t="s">
        <v>651</v>
      </c>
      <c r="E9" s="393" t="s">
        <v>7</v>
      </c>
      <c r="F9" s="393" t="s">
        <v>649</v>
      </c>
      <c r="G9" s="393" t="s">
        <v>655</v>
      </c>
      <c r="H9" s="393" t="s">
        <v>8</v>
      </c>
      <c r="I9" s="2" t="str">
        <f t="shared" si="0"/>
        <v>1-06-04</v>
      </c>
      <c r="J9" s="393" t="s">
        <v>1252</v>
      </c>
      <c r="K9" s="393" t="s">
        <v>1257</v>
      </c>
      <c r="L9" s="393" t="s">
        <v>1258</v>
      </c>
      <c r="M9" s="393" t="s">
        <v>681</v>
      </c>
      <c r="N9" s="374" t="s">
        <v>40</v>
      </c>
      <c r="O9" s="393" t="s">
        <v>1259</v>
      </c>
      <c r="P9" s="393">
        <v>25400120</v>
      </c>
      <c r="Q9" s="393">
        <v>84937819</v>
      </c>
    </row>
    <row r="10" spans="1:19" ht="15" x14ac:dyDescent="0.35">
      <c r="A10" s="393" t="s">
        <v>674</v>
      </c>
      <c r="B10" s="393" t="s">
        <v>660</v>
      </c>
      <c r="C10" s="393" t="s">
        <v>673</v>
      </c>
      <c r="D10" s="393" t="s">
        <v>38</v>
      </c>
      <c r="E10" s="393" t="s">
        <v>8</v>
      </c>
      <c r="F10" s="393" t="s">
        <v>37</v>
      </c>
      <c r="G10" s="393" t="s">
        <v>6</v>
      </c>
      <c r="H10" s="393" t="s">
        <v>11</v>
      </c>
      <c r="I10" s="2" t="str">
        <f t="shared" si="0"/>
        <v>2-01-08</v>
      </c>
      <c r="J10" s="393" t="s">
        <v>38</v>
      </c>
      <c r="K10" s="393" t="s">
        <v>38</v>
      </c>
      <c r="L10" s="393" t="s">
        <v>682</v>
      </c>
      <c r="M10" s="393" t="s">
        <v>682</v>
      </c>
      <c r="N10" s="374" t="s">
        <v>40</v>
      </c>
      <c r="O10" s="393" t="s">
        <v>1260</v>
      </c>
      <c r="P10" s="393">
        <v>24392566</v>
      </c>
      <c r="Q10" s="393">
        <v>24392566</v>
      </c>
    </row>
  </sheetData>
  <sheetProtection algorithmName="SHA-512" hashValue="k6wZ5rldIYtqWML9UK5JoRo+3Wo0ZeK2sN2mfTHEX0ck3t+887BanDPdR+e9gvsrobN2Wf9cbqeC5kxXuatfjg==" saltValue="K0wggTdNrtEudNHjc+ZsYg==" spinCount="100000" sheet="1" objects="1" scenarios="1"/>
  <autoFilter ref="A2:S10" xr:uid="{00000000-0009-0000-0000-000002000000}">
    <sortState xmlns:xlrd2="http://schemas.microsoft.com/office/spreadsheetml/2017/richdata2" ref="A3:S50">
      <sortCondition ref="A3:A50"/>
    </sortState>
  </autoFilter>
  <sortState xmlns:xlrd2="http://schemas.microsoft.com/office/spreadsheetml/2017/richdata2" ref="A3:Q10">
    <sortCondition ref="A3:A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B1:Z92"/>
  <sheetViews>
    <sheetView showGridLines="0" tabSelected="1" zoomScale="95" zoomScaleNormal="95" workbookViewId="0">
      <selection activeCell="C8" sqref="C8"/>
    </sheetView>
  </sheetViews>
  <sheetFormatPr baseColWidth="10" defaultColWidth="11.44140625" defaultRowHeight="13.8" x14ac:dyDescent="0.25"/>
  <cols>
    <col min="1" max="1" width="7" style="144" customWidth="1"/>
    <col min="2" max="2" width="24" style="144" customWidth="1"/>
    <col min="3" max="3" width="25.77734375" style="144" bestFit="1" customWidth="1"/>
    <col min="4" max="4" width="6" style="144" customWidth="1"/>
    <col min="5" max="5" width="11.77734375" style="144" customWidth="1"/>
    <col min="6" max="6" width="6.44140625" style="144" customWidth="1"/>
    <col min="7" max="7" width="10" style="144" customWidth="1"/>
    <col min="8" max="8" width="6.5546875" style="144" customWidth="1"/>
    <col min="9" max="9" width="13.44140625" style="144" customWidth="1"/>
    <col min="10" max="10" width="2" style="144" customWidth="1"/>
    <col min="11" max="11" width="12.5546875" style="144" customWidth="1"/>
    <col min="12" max="12" width="14.21875" style="144" customWidth="1"/>
    <col min="13" max="13" width="15.77734375" style="144" customWidth="1"/>
    <col min="14" max="14" width="2.21875" style="144" customWidth="1"/>
    <col min="15" max="25" width="11.44140625" style="144"/>
    <col min="26" max="26" width="11.44140625" style="236"/>
    <col min="27" max="16384" width="11.44140625" style="144"/>
  </cols>
  <sheetData>
    <row r="1" spans="2:13" ht="15" x14ac:dyDescent="0.25">
      <c r="B1" s="235" t="s">
        <v>1</v>
      </c>
    </row>
    <row r="2" spans="2:13" x14ac:dyDescent="0.25">
      <c r="B2" s="144" t="s">
        <v>2</v>
      </c>
      <c r="H2" s="167"/>
      <c r="I2" s="441" t="s">
        <v>3</v>
      </c>
      <c r="J2" s="441"/>
      <c r="K2" s="442"/>
      <c r="L2" s="443" t="str">
        <f>IFERROR(VLOOKUP(F8,datos,3,0),"")</f>
        <v/>
      </c>
      <c r="M2" s="444"/>
    </row>
    <row r="3" spans="2:13" x14ac:dyDescent="0.25">
      <c r="B3" s="144" t="s">
        <v>4</v>
      </c>
      <c r="G3" s="167"/>
      <c r="H3" s="167"/>
      <c r="I3" s="441"/>
      <c r="J3" s="441"/>
      <c r="K3" s="442"/>
      <c r="L3" s="445"/>
      <c r="M3" s="446"/>
    </row>
    <row r="4" spans="2:13" x14ac:dyDescent="0.25">
      <c r="L4" s="237" t="s">
        <v>5</v>
      </c>
      <c r="M4" s="237"/>
    </row>
    <row r="5" spans="2:13" ht="32.4" x14ac:dyDescent="0.25">
      <c r="B5" s="447" t="s">
        <v>1274</v>
      </c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</row>
    <row r="6" spans="2:13" ht="22.5" customHeight="1" x14ac:dyDescent="0.25">
      <c r="B6" s="448" t="s">
        <v>648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</row>
    <row r="7" spans="2:13" ht="22.5" customHeight="1" x14ac:dyDescent="0.25"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</row>
    <row r="8" spans="2:13" ht="24" customHeight="1" x14ac:dyDescent="0.25">
      <c r="B8" s="238" t="s">
        <v>42</v>
      </c>
      <c r="C8" s="266"/>
      <c r="D8" s="167"/>
      <c r="E8" s="238" t="s">
        <v>721</v>
      </c>
      <c r="F8" s="449"/>
      <c r="G8" s="450"/>
      <c r="H8" s="450"/>
      <c r="I8" s="450"/>
      <c r="J8" s="450"/>
      <c r="K8" s="450"/>
      <c r="L8" s="450"/>
      <c r="M8" s="451"/>
    </row>
    <row r="9" spans="2:13" ht="10.5" customHeight="1" x14ac:dyDescent="0.25">
      <c r="B9" s="238"/>
      <c r="C9" s="7"/>
      <c r="D9" s="7"/>
      <c r="E9" s="7"/>
      <c r="F9" s="7"/>
      <c r="G9" s="7"/>
      <c r="H9" s="7"/>
      <c r="I9" s="7"/>
      <c r="J9" s="7"/>
      <c r="K9" s="167"/>
      <c r="L9" s="167"/>
      <c r="M9" s="167"/>
    </row>
    <row r="10" spans="2:13" ht="30.75" customHeight="1" x14ac:dyDescent="0.25">
      <c r="B10" s="375" t="s">
        <v>1261</v>
      </c>
      <c r="C10" s="267" t="str">
        <f>IFERROR(VLOOKUP(F8,datos,16,0),"")</f>
        <v/>
      </c>
      <c r="E10" s="439" t="s">
        <v>1262</v>
      </c>
      <c r="F10" s="440"/>
      <c r="G10" s="421" t="str">
        <f>IFERROR(VLOOKUP(F8,datos,17,0),"")</f>
        <v/>
      </c>
      <c r="H10" s="422"/>
      <c r="I10" s="423"/>
      <c r="M10" s="257"/>
    </row>
    <row r="11" spans="2:13" ht="10.5" customHeight="1" x14ac:dyDescent="0.25">
      <c r="J11" s="239"/>
    </row>
    <row r="12" spans="2:13" ht="15" x14ac:dyDescent="0.25">
      <c r="B12" s="238" t="s">
        <v>690</v>
      </c>
      <c r="C12" s="435" t="str">
        <f>IFERROR(VLOOKUP(H12,prov,2,0),"")</f>
        <v/>
      </c>
      <c r="D12" s="436"/>
      <c r="E12" s="436"/>
      <c r="F12" s="437"/>
      <c r="G12" s="381" t="str">
        <f>IFERROR(VLOOKUP(C12,prov1,2,0),"")</f>
        <v/>
      </c>
      <c r="H12" s="268" t="str">
        <f>IFERROR(VLOOKUP(F8,datos,9,0),"")</f>
        <v/>
      </c>
      <c r="I12" s="207"/>
      <c r="J12" s="238"/>
      <c r="K12" s="438"/>
      <c r="L12" s="438"/>
      <c r="M12" s="438"/>
    </row>
    <row r="13" spans="2:13" ht="10.5" customHeight="1" x14ac:dyDescent="0.25">
      <c r="B13" s="166"/>
      <c r="C13" s="258"/>
      <c r="D13" s="258"/>
      <c r="E13" s="166"/>
      <c r="F13" s="259"/>
      <c r="G13" s="259"/>
      <c r="H13" s="259"/>
      <c r="I13" s="166"/>
      <c r="J13" s="166"/>
      <c r="K13" s="166"/>
      <c r="L13" s="259"/>
      <c r="M13" s="259"/>
    </row>
    <row r="14" spans="2:13" ht="15" x14ac:dyDescent="0.25">
      <c r="B14" s="238" t="s">
        <v>41</v>
      </c>
      <c r="C14" s="418" t="str">
        <f>IFERROR(VLOOKUP(F8,datos,4,0),"")</f>
        <v/>
      </c>
      <c r="D14" s="419"/>
      <c r="E14" s="420"/>
      <c r="F14" s="167"/>
      <c r="H14" s="238" t="s">
        <v>13</v>
      </c>
      <c r="I14" s="418" t="str">
        <f>IFERROR(VLOOKUP(F8,datos,5,0),"")</f>
        <v/>
      </c>
      <c r="J14" s="420"/>
    </row>
    <row r="15" spans="2:13" ht="24" customHeight="1" x14ac:dyDescent="0.25">
      <c r="B15" s="240"/>
      <c r="C15" s="240"/>
      <c r="D15" s="240"/>
      <c r="E15" s="240"/>
      <c r="F15" s="240"/>
      <c r="G15" s="240"/>
      <c r="H15" s="240"/>
      <c r="I15" s="240"/>
      <c r="J15" s="240"/>
      <c r="K15" s="241"/>
      <c r="L15" s="260"/>
      <c r="M15" s="260"/>
    </row>
    <row r="16" spans="2:13" ht="24" customHeight="1" x14ac:dyDescent="0.25">
      <c r="B16" s="261" t="s">
        <v>691</v>
      </c>
      <c r="C16" s="242"/>
      <c r="D16" s="242"/>
      <c r="E16" s="242"/>
      <c r="F16" s="242"/>
      <c r="G16" s="242"/>
      <c r="H16" s="261" t="s">
        <v>694</v>
      </c>
      <c r="I16" s="242"/>
      <c r="J16" s="242"/>
      <c r="K16" s="242"/>
      <c r="L16" s="242"/>
      <c r="M16" s="242"/>
    </row>
    <row r="17" spans="2:13" ht="21" customHeight="1" x14ac:dyDescent="0.25">
      <c r="B17" s="238" t="s">
        <v>692</v>
      </c>
      <c r="C17" s="418" t="str">
        <f>IFERROR(VLOOKUP(F8,datos,15,0),"")</f>
        <v/>
      </c>
      <c r="D17" s="419"/>
      <c r="E17" s="420"/>
      <c r="F17" s="167"/>
      <c r="H17" s="238" t="s">
        <v>692</v>
      </c>
      <c r="I17" s="418"/>
      <c r="J17" s="419"/>
      <c r="K17" s="419"/>
      <c r="L17" s="419"/>
      <c r="M17" s="420"/>
    </row>
    <row r="18" spans="2:13" ht="8.25" customHeight="1" x14ac:dyDescent="0.25">
      <c r="B18" s="238"/>
      <c r="C18" s="167"/>
      <c r="D18" s="167"/>
      <c r="E18" s="167"/>
      <c r="F18" s="167"/>
      <c r="G18" s="239"/>
      <c r="H18" s="238"/>
      <c r="I18" s="167"/>
      <c r="J18" s="167"/>
      <c r="K18" s="167"/>
      <c r="L18" s="167"/>
      <c r="M18" s="167"/>
    </row>
    <row r="19" spans="2:13" ht="20.25" customHeight="1" x14ac:dyDescent="0.25">
      <c r="B19" s="238" t="s">
        <v>14</v>
      </c>
      <c r="C19" s="418"/>
      <c r="D19" s="419"/>
      <c r="E19" s="420"/>
      <c r="F19" s="167"/>
      <c r="H19" s="238" t="s">
        <v>14</v>
      </c>
      <c r="I19" s="418"/>
      <c r="J19" s="419"/>
      <c r="K19" s="419"/>
      <c r="L19" s="419"/>
      <c r="M19" s="420"/>
    </row>
    <row r="20" spans="2:13" ht="9" customHeight="1" x14ac:dyDescent="0.25">
      <c r="B20" s="238"/>
      <c r="C20" s="7"/>
      <c r="D20" s="7"/>
      <c r="E20" s="7"/>
      <c r="F20" s="167"/>
      <c r="G20" s="239"/>
      <c r="H20" s="238"/>
      <c r="I20" s="167"/>
      <c r="J20" s="167"/>
      <c r="K20" s="7"/>
      <c r="L20" s="7"/>
      <c r="M20" s="7"/>
    </row>
    <row r="21" spans="2:13" ht="17.25" customHeight="1" x14ac:dyDescent="0.25">
      <c r="B21" s="238" t="s">
        <v>693</v>
      </c>
      <c r="C21" s="267"/>
      <c r="D21" s="167"/>
      <c r="E21" s="167"/>
      <c r="F21" s="167"/>
      <c r="H21" s="238" t="s">
        <v>693</v>
      </c>
      <c r="I21" s="421"/>
      <c r="J21" s="422"/>
      <c r="K21" s="423"/>
    </row>
    <row r="22" spans="2:13" ht="17.25" customHeight="1" x14ac:dyDescent="0.25">
      <c r="B22" s="243"/>
      <c r="C22" s="262"/>
      <c r="D22" s="167"/>
      <c r="E22" s="167"/>
      <c r="F22" s="167"/>
      <c r="L22" s="238"/>
      <c r="M22" s="263"/>
    </row>
    <row r="23" spans="2:13" ht="17.25" customHeight="1" x14ac:dyDescent="0.25">
      <c r="B23" s="243"/>
      <c r="C23" s="262"/>
      <c r="D23" s="167"/>
      <c r="E23" s="167"/>
      <c r="F23" s="167"/>
      <c r="G23" s="243"/>
      <c r="H23" s="243"/>
      <c r="I23" s="262"/>
      <c r="J23" s="262"/>
      <c r="K23" s="262"/>
      <c r="L23" s="238"/>
      <c r="M23" s="263"/>
    </row>
    <row r="24" spans="2:13" ht="17.25" customHeight="1" x14ac:dyDescent="0.25">
      <c r="B24" s="243"/>
      <c r="C24" s="262"/>
      <c r="D24" s="167"/>
      <c r="E24" s="167"/>
      <c r="F24" s="167"/>
      <c r="G24" s="243"/>
      <c r="H24" s="243"/>
      <c r="I24" s="262"/>
      <c r="J24" s="262"/>
      <c r="K24" s="262"/>
      <c r="L24" s="238"/>
      <c r="M24" s="263"/>
    </row>
    <row r="26" spans="2:13" ht="15.75" customHeight="1" x14ac:dyDescent="0.4">
      <c r="B26" s="244"/>
      <c r="F26" s="424" t="s">
        <v>956</v>
      </c>
      <c r="G26" s="425"/>
      <c r="H26" s="425"/>
      <c r="I26" s="425"/>
      <c r="J26" s="425"/>
      <c r="K26" s="425"/>
      <c r="L26" s="425"/>
      <c r="M26" s="426"/>
    </row>
    <row r="27" spans="2:13" ht="15.75" customHeight="1" x14ac:dyDescent="0.25">
      <c r="B27" s="207"/>
      <c r="F27" s="427"/>
      <c r="G27" s="428"/>
      <c r="H27" s="428"/>
      <c r="I27" s="428"/>
      <c r="J27" s="428"/>
      <c r="K27" s="428"/>
      <c r="L27" s="428"/>
      <c r="M27" s="429"/>
    </row>
    <row r="28" spans="2:13" ht="15.75" customHeight="1" x14ac:dyDescent="0.25">
      <c r="B28" s="207"/>
      <c r="F28" s="427"/>
      <c r="G28" s="428"/>
      <c r="H28" s="428"/>
      <c r="I28" s="428"/>
      <c r="J28" s="428"/>
      <c r="K28" s="428"/>
      <c r="L28" s="428"/>
      <c r="M28" s="429"/>
    </row>
    <row r="29" spans="2:13" ht="15.75" customHeight="1" x14ac:dyDescent="0.25">
      <c r="C29" s="434"/>
      <c r="D29" s="434"/>
      <c r="E29" s="264"/>
      <c r="F29" s="427"/>
      <c r="G29" s="428"/>
      <c r="H29" s="428"/>
      <c r="I29" s="428"/>
      <c r="J29" s="428"/>
      <c r="K29" s="428"/>
      <c r="L29" s="428"/>
      <c r="M29" s="429"/>
    </row>
    <row r="30" spans="2:13" ht="15.75" customHeight="1" x14ac:dyDescent="0.25">
      <c r="B30" s="264"/>
      <c r="C30" s="433" t="s">
        <v>541</v>
      </c>
      <c r="D30" s="433"/>
      <c r="E30" s="264"/>
      <c r="F30" s="427"/>
      <c r="G30" s="428"/>
      <c r="H30" s="428"/>
      <c r="I30" s="428"/>
      <c r="J30" s="428"/>
      <c r="K30" s="428"/>
      <c r="L30" s="428"/>
      <c r="M30" s="429"/>
    </row>
    <row r="31" spans="2:13" ht="15.75" customHeight="1" x14ac:dyDescent="0.25">
      <c r="B31" s="265"/>
      <c r="C31" s="265"/>
      <c r="D31" s="265"/>
      <c r="E31" s="264"/>
      <c r="F31" s="430"/>
      <c r="G31" s="431"/>
      <c r="H31" s="431"/>
      <c r="I31" s="431"/>
      <c r="J31" s="431"/>
      <c r="K31" s="431"/>
      <c r="L31" s="431"/>
      <c r="M31" s="432"/>
    </row>
    <row r="32" spans="2:13" x14ac:dyDescent="0.25"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</row>
    <row r="87" ht="1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5" customHeight="1" x14ac:dyDescent="0.25"/>
  </sheetData>
  <sheetProtection algorithmName="SHA-512" hashValue="U2XMxttTln7D8YY8snt9WiTMJDhY+76V2Y4Dhj87ljmp2ZGMbf95bk5iAnz8rCy9OZ9hAnWJBiQhseuyvCDGiA==" saltValue="Xt+UVrnN2AD0tLvFJVcLow==" spinCount="100000" sheet="1" objects="1" scenarios="1"/>
  <mergeCells count="19">
    <mergeCell ref="I2:K3"/>
    <mergeCell ref="L2:M3"/>
    <mergeCell ref="B5:M5"/>
    <mergeCell ref="B6:M7"/>
    <mergeCell ref="F8:M8"/>
    <mergeCell ref="I19:M19"/>
    <mergeCell ref="I21:K21"/>
    <mergeCell ref="F26:M31"/>
    <mergeCell ref="C30:D30"/>
    <mergeCell ref="G10:I10"/>
    <mergeCell ref="C29:D29"/>
    <mergeCell ref="C12:F12"/>
    <mergeCell ref="K12:M12"/>
    <mergeCell ref="C14:E14"/>
    <mergeCell ref="I14:J14"/>
    <mergeCell ref="C17:E17"/>
    <mergeCell ref="I17:M17"/>
    <mergeCell ref="C19:E19"/>
    <mergeCell ref="E10:F10"/>
  </mergeCells>
  <conditionalFormatting sqref="C12">
    <cfRule type="cellIs" dxfId="51" priority="2" operator="equal">
      <formula>#N/A</formula>
    </cfRule>
  </conditionalFormatting>
  <conditionalFormatting sqref="F8:M8 C10 G10 M10 K12 C14:E14 I14:J14">
    <cfRule type="cellIs" dxfId="50" priority="3" operator="equal">
      <formula>#N/A</formula>
    </cfRule>
  </conditionalFormatting>
  <conditionalFormatting sqref="G12:H12">
    <cfRule type="cellIs" dxfId="49" priority="1" operator="equal">
      <formula>#N/A</formula>
    </cfRule>
  </conditionalFormatting>
  <dataValidations xWindow="343" yWindow="409" count="2">
    <dataValidation type="list" allowBlank="1" showInputMessage="1" showErrorMessage="1" prompt="Seleccione el nombre de la Sede del Colegio Nacional, Marco Tulio Salazar." sqref="F8:M8" xr:uid="{00000000-0002-0000-0300-000000000000}">
      <formula1>INDIRECT($C$8)</formula1>
    </dataValidation>
    <dataValidation type="list" allowBlank="1" showInputMessage="1" showErrorMessage="1" prompt="Seleccione los últimos 4 dígitos del Código Presupuestario." sqref="C8" xr:uid="{00000000-0002-0000-0300-000001000000}">
      <formula1>coodigo</formula1>
    </dataValidation>
  </dataValidations>
  <printOptions horizontalCentered="1"/>
  <pageMargins left="0.19685039370078741" right="0.19685039370078741" top="0.59055118110236227" bottom="0" header="0.31496062992125984" footer="0.15748031496062992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B1:T29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21875" style="144" customWidth="1"/>
    <col min="2" max="2" width="45.21875" style="144" customWidth="1"/>
    <col min="3" max="5" width="6.5546875" style="144" customWidth="1"/>
    <col min="6" max="20" width="6.21875" style="144" customWidth="1"/>
    <col min="21" max="16384" width="11.44140625" style="144"/>
  </cols>
  <sheetData>
    <row r="1" spans="2:20" ht="18" customHeight="1" x14ac:dyDescent="0.3">
      <c r="B1" s="359" t="s">
        <v>583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2:20" ht="18" customHeight="1" thickBot="1" x14ac:dyDescent="0.35">
      <c r="B2" s="360" t="s">
        <v>563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20" ht="22.5" customHeight="1" thickTop="1" x14ac:dyDescent="0.25">
      <c r="B3" s="491" t="s">
        <v>43</v>
      </c>
      <c r="C3" s="493" t="s">
        <v>0</v>
      </c>
      <c r="D3" s="494"/>
      <c r="E3" s="494"/>
      <c r="F3" s="495" t="s">
        <v>571</v>
      </c>
      <c r="G3" s="496"/>
      <c r="H3" s="497"/>
      <c r="I3" s="495" t="s">
        <v>572</v>
      </c>
      <c r="J3" s="496"/>
      <c r="K3" s="497"/>
      <c r="L3" s="496" t="s">
        <v>573</v>
      </c>
      <c r="M3" s="496"/>
      <c r="N3" s="496"/>
      <c r="O3" s="495" t="s">
        <v>574</v>
      </c>
      <c r="P3" s="496"/>
      <c r="Q3" s="497"/>
      <c r="R3" s="495" t="s">
        <v>575</v>
      </c>
      <c r="S3" s="496"/>
      <c r="T3" s="496"/>
    </row>
    <row r="4" spans="2:20" ht="30" customHeight="1" thickBot="1" x14ac:dyDescent="0.3">
      <c r="B4" s="492"/>
      <c r="C4" s="147" t="s">
        <v>0</v>
      </c>
      <c r="D4" s="148" t="s">
        <v>20</v>
      </c>
      <c r="E4" s="149" t="s">
        <v>19</v>
      </c>
      <c r="F4" s="150" t="s">
        <v>0</v>
      </c>
      <c r="G4" s="148" t="s">
        <v>20</v>
      </c>
      <c r="H4" s="149" t="s">
        <v>19</v>
      </c>
      <c r="I4" s="150" t="s">
        <v>0</v>
      </c>
      <c r="J4" s="148" t="s">
        <v>20</v>
      </c>
      <c r="K4" s="149" t="s">
        <v>19</v>
      </c>
      <c r="L4" s="150" t="s">
        <v>0</v>
      </c>
      <c r="M4" s="148" t="s">
        <v>20</v>
      </c>
      <c r="N4" s="151" t="s">
        <v>19</v>
      </c>
      <c r="O4" s="150" t="s">
        <v>0</v>
      </c>
      <c r="P4" s="148" t="s">
        <v>20</v>
      </c>
      <c r="Q4" s="149" t="s">
        <v>19</v>
      </c>
      <c r="R4" s="150" t="s">
        <v>0</v>
      </c>
      <c r="S4" s="148" t="s">
        <v>20</v>
      </c>
      <c r="T4" s="149" t="s">
        <v>19</v>
      </c>
    </row>
    <row r="5" spans="2:20" ht="24.75" customHeight="1" thickTop="1" thickBot="1" x14ac:dyDescent="0.3">
      <c r="B5" s="152" t="s">
        <v>697</v>
      </c>
      <c r="C5" s="253">
        <f>+D5+E5</f>
        <v>0</v>
      </c>
      <c r="D5" s="254">
        <f>+G5+J5+M5+P5+S5</f>
        <v>0</v>
      </c>
      <c r="E5" s="255">
        <f>+H5+K5+N5+Q5+T5</f>
        <v>0</v>
      </c>
      <c r="F5" s="256">
        <f>+G5+H5</f>
        <v>0</v>
      </c>
      <c r="G5" s="8"/>
      <c r="H5" s="9"/>
      <c r="I5" s="256">
        <f>+J5+K5</f>
        <v>0</v>
      </c>
      <c r="J5" s="8"/>
      <c r="K5" s="9"/>
      <c r="L5" s="255">
        <f>+M5+N5</f>
        <v>0</v>
      </c>
      <c r="M5" s="8"/>
      <c r="N5" s="10"/>
      <c r="O5" s="256">
        <f>+P5+Q5</f>
        <v>0</v>
      </c>
      <c r="P5" s="8"/>
      <c r="Q5" s="9"/>
      <c r="R5" s="256">
        <f>+S5+T5</f>
        <v>0</v>
      </c>
      <c r="S5" s="8"/>
      <c r="T5" s="10"/>
    </row>
    <row r="6" spans="2:20" x14ac:dyDescent="0.25">
      <c r="B6" s="153" t="s">
        <v>44</v>
      </c>
      <c r="C6" s="498">
        <f>D6+E6</f>
        <v>0</v>
      </c>
      <c r="D6" s="499">
        <f>G6+J6+M6+P6+S6</f>
        <v>0</v>
      </c>
      <c r="E6" s="500">
        <f>+H6+K6+N6+Q6+T6</f>
        <v>0</v>
      </c>
      <c r="F6" s="463">
        <f>+G6+H6</f>
        <v>0</v>
      </c>
      <c r="G6" s="465"/>
      <c r="H6" s="461"/>
      <c r="I6" s="463">
        <f>+J6+K6</f>
        <v>0</v>
      </c>
      <c r="J6" s="465"/>
      <c r="K6" s="461"/>
      <c r="L6" s="469">
        <f>+M6+N6</f>
        <v>0</v>
      </c>
      <c r="M6" s="465"/>
      <c r="N6" s="467"/>
      <c r="O6" s="463">
        <f>+P6+Q6</f>
        <v>0</v>
      </c>
      <c r="P6" s="465"/>
      <c r="Q6" s="461"/>
      <c r="R6" s="463">
        <f>+S6+T6</f>
        <v>0</v>
      </c>
      <c r="S6" s="465"/>
      <c r="T6" s="467"/>
    </row>
    <row r="7" spans="2:20" ht="18" customHeight="1" x14ac:dyDescent="0.25">
      <c r="B7" s="154" t="s">
        <v>698</v>
      </c>
      <c r="C7" s="472"/>
      <c r="D7" s="474"/>
      <c r="E7" s="470"/>
      <c r="F7" s="464"/>
      <c r="G7" s="466"/>
      <c r="H7" s="462"/>
      <c r="I7" s="464"/>
      <c r="J7" s="466"/>
      <c r="K7" s="462"/>
      <c r="L7" s="470"/>
      <c r="M7" s="466"/>
      <c r="N7" s="468"/>
      <c r="O7" s="464"/>
      <c r="P7" s="466"/>
      <c r="Q7" s="462"/>
      <c r="R7" s="464"/>
      <c r="S7" s="466"/>
      <c r="T7" s="468"/>
    </row>
    <row r="8" spans="2:20" x14ac:dyDescent="0.25">
      <c r="B8" s="11" t="s">
        <v>44</v>
      </c>
      <c r="C8" s="481">
        <f t="shared" ref="C8" si="0">D8+E8</f>
        <v>0</v>
      </c>
      <c r="D8" s="483">
        <f>G8+J8+M8+P8+S8</f>
        <v>0</v>
      </c>
      <c r="E8" s="485">
        <f>+H8+K8+N8+Q8+T8</f>
        <v>0</v>
      </c>
      <c r="F8" s="479">
        <f t="shared" ref="F8" si="1">+G8+H8</f>
        <v>0</v>
      </c>
      <c r="G8" s="487"/>
      <c r="H8" s="477"/>
      <c r="I8" s="479">
        <f t="shared" ref="I8" si="2">+J8+K8</f>
        <v>0</v>
      </c>
      <c r="J8" s="487"/>
      <c r="K8" s="477"/>
      <c r="L8" s="485">
        <f t="shared" ref="L8" si="3">+M8+N8</f>
        <v>0</v>
      </c>
      <c r="M8" s="487"/>
      <c r="N8" s="489"/>
      <c r="O8" s="479">
        <f t="shared" ref="O8" si="4">+P8+Q8</f>
        <v>0</v>
      </c>
      <c r="P8" s="487"/>
      <c r="Q8" s="477"/>
      <c r="R8" s="479">
        <f t="shared" ref="R8" si="5">+S8+T8</f>
        <v>0</v>
      </c>
      <c r="S8" s="487"/>
      <c r="T8" s="489"/>
    </row>
    <row r="9" spans="2:20" ht="18" customHeight="1" x14ac:dyDescent="0.25">
      <c r="B9" s="155" t="s">
        <v>699</v>
      </c>
      <c r="C9" s="482"/>
      <c r="D9" s="484"/>
      <c r="E9" s="486"/>
      <c r="F9" s="480"/>
      <c r="G9" s="488"/>
      <c r="H9" s="478"/>
      <c r="I9" s="480"/>
      <c r="J9" s="488"/>
      <c r="K9" s="478"/>
      <c r="L9" s="486"/>
      <c r="M9" s="488"/>
      <c r="N9" s="490"/>
      <c r="O9" s="480"/>
      <c r="P9" s="488"/>
      <c r="Q9" s="478"/>
      <c r="R9" s="480"/>
      <c r="S9" s="488"/>
      <c r="T9" s="490"/>
    </row>
    <row r="10" spans="2:20" x14ac:dyDescent="0.25">
      <c r="B10" s="156" t="s">
        <v>45</v>
      </c>
      <c r="C10" s="471">
        <f t="shared" ref="C10" si="6">D10+E10</f>
        <v>0</v>
      </c>
      <c r="D10" s="473">
        <f>G10+J10+M10+P10+S10</f>
        <v>0</v>
      </c>
      <c r="E10" s="469">
        <f>+H10+K10+N10+Q10+T10</f>
        <v>0</v>
      </c>
      <c r="F10" s="463">
        <f t="shared" ref="F10" si="7">+G10+H10</f>
        <v>0</v>
      </c>
      <c r="G10" s="465"/>
      <c r="H10" s="461"/>
      <c r="I10" s="463">
        <f t="shared" ref="I10" si="8">+J10+K10</f>
        <v>0</v>
      </c>
      <c r="J10" s="465"/>
      <c r="K10" s="461"/>
      <c r="L10" s="469">
        <f t="shared" ref="L10" si="9">+M10+N10</f>
        <v>0</v>
      </c>
      <c r="M10" s="465"/>
      <c r="N10" s="467"/>
      <c r="O10" s="463">
        <f t="shared" ref="O10" si="10">+P10+Q10</f>
        <v>0</v>
      </c>
      <c r="P10" s="465"/>
      <c r="Q10" s="461"/>
      <c r="R10" s="463">
        <f t="shared" ref="R10" si="11">+S10+T10</f>
        <v>0</v>
      </c>
      <c r="S10" s="465"/>
      <c r="T10" s="467"/>
    </row>
    <row r="11" spans="2:20" ht="18" customHeight="1" x14ac:dyDescent="0.25">
      <c r="B11" s="154" t="s">
        <v>700</v>
      </c>
      <c r="C11" s="472"/>
      <c r="D11" s="474"/>
      <c r="E11" s="470"/>
      <c r="F11" s="464"/>
      <c r="G11" s="466"/>
      <c r="H11" s="462"/>
      <c r="I11" s="464"/>
      <c r="J11" s="466"/>
      <c r="K11" s="462"/>
      <c r="L11" s="470"/>
      <c r="M11" s="466"/>
      <c r="N11" s="468"/>
      <c r="O11" s="464"/>
      <c r="P11" s="466"/>
      <c r="Q11" s="462"/>
      <c r="R11" s="464"/>
      <c r="S11" s="466"/>
      <c r="T11" s="468"/>
    </row>
    <row r="12" spans="2:20" x14ac:dyDescent="0.25">
      <c r="B12" s="11" t="s">
        <v>45</v>
      </c>
      <c r="C12" s="481">
        <f t="shared" ref="C12" si="12">D12+E12</f>
        <v>0</v>
      </c>
      <c r="D12" s="483">
        <f>G12+J12+M12+P12+S12</f>
        <v>0</v>
      </c>
      <c r="E12" s="485">
        <f>+H12+K12+N12+Q12+T12</f>
        <v>0</v>
      </c>
      <c r="F12" s="479">
        <f t="shared" ref="F12" si="13">+G12+H12</f>
        <v>0</v>
      </c>
      <c r="G12" s="487"/>
      <c r="H12" s="477"/>
      <c r="I12" s="479">
        <f t="shared" ref="I12" si="14">+J12+K12</f>
        <v>0</v>
      </c>
      <c r="J12" s="487"/>
      <c r="K12" s="477"/>
      <c r="L12" s="485">
        <f t="shared" ref="L12" si="15">+M12+N12</f>
        <v>0</v>
      </c>
      <c r="M12" s="487"/>
      <c r="N12" s="489"/>
      <c r="O12" s="479">
        <f t="shared" ref="O12" si="16">+P12+Q12</f>
        <v>0</v>
      </c>
      <c r="P12" s="487"/>
      <c r="Q12" s="477"/>
      <c r="R12" s="479">
        <f t="shared" ref="R12" si="17">+S12+T12</f>
        <v>0</v>
      </c>
      <c r="S12" s="487"/>
      <c r="T12" s="489"/>
    </row>
    <row r="13" spans="2:20" ht="18" customHeight="1" x14ac:dyDescent="0.25">
      <c r="B13" s="12" t="s">
        <v>982</v>
      </c>
      <c r="C13" s="482"/>
      <c r="D13" s="484"/>
      <c r="E13" s="486"/>
      <c r="F13" s="480"/>
      <c r="G13" s="488"/>
      <c r="H13" s="478"/>
      <c r="I13" s="480"/>
      <c r="J13" s="488"/>
      <c r="K13" s="478"/>
      <c r="L13" s="486"/>
      <c r="M13" s="488"/>
      <c r="N13" s="490"/>
      <c r="O13" s="480"/>
      <c r="P13" s="488"/>
      <c r="Q13" s="478"/>
      <c r="R13" s="480"/>
      <c r="S13" s="488"/>
      <c r="T13" s="490"/>
    </row>
    <row r="14" spans="2:20" x14ac:dyDescent="0.25">
      <c r="B14" s="156" t="s">
        <v>45</v>
      </c>
      <c r="C14" s="471">
        <f t="shared" ref="C14" si="18">D14+E14</f>
        <v>0</v>
      </c>
      <c r="D14" s="473">
        <f>G14+J14+M14+P14+S14</f>
        <v>0</v>
      </c>
      <c r="E14" s="469">
        <f>+H14+K14+N14+Q14+T14</f>
        <v>0</v>
      </c>
      <c r="F14" s="463">
        <f t="shared" ref="F14" si="19">+G14+H14</f>
        <v>0</v>
      </c>
      <c r="G14" s="465"/>
      <c r="H14" s="461"/>
      <c r="I14" s="463">
        <f t="shared" ref="I14" si="20">+J14+K14</f>
        <v>0</v>
      </c>
      <c r="J14" s="465"/>
      <c r="K14" s="461"/>
      <c r="L14" s="469">
        <f t="shared" ref="L14" si="21">+M14+N14</f>
        <v>0</v>
      </c>
      <c r="M14" s="465"/>
      <c r="N14" s="467"/>
      <c r="O14" s="463">
        <f t="shared" ref="O14" si="22">+P14+Q14</f>
        <v>0</v>
      </c>
      <c r="P14" s="465"/>
      <c r="Q14" s="461"/>
      <c r="R14" s="463">
        <f t="shared" ref="R14" si="23">+S14+T14</f>
        <v>0</v>
      </c>
      <c r="S14" s="465"/>
      <c r="T14" s="467"/>
    </row>
    <row r="15" spans="2:20" ht="18" customHeight="1" thickBot="1" x14ac:dyDescent="0.3">
      <c r="B15" s="157" t="s">
        <v>983</v>
      </c>
      <c r="C15" s="472"/>
      <c r="D15" s="474"/>
      <c r="E15" s="470"/>
      <c r="F15" s="464"/>
      <c r="G15" s="466"/>
      <c r="H15" s="462"/>
      <c r="I15" s="464"/>
      <c r="J15" s="466"/>
      <c r="K15" s="462"/>
      <c r="L15" s="470"/>
      <c r="M15" s="466"/>
      <c r="N15" s="468"/>
      <c r="O15" s="464"/>
      <c r="P15" s="466"/>
      <c r="Q15" s="462"/>
      <c r="R15" s="464"/>
      <c r="S15" s="466"/>
      <c r="T15" s="468"/>
    </row>
    <row r="16" spans="2:20" ht="24.75" customHeight="1" thickBot="1" x14ac:dyDescent="0.3">
      <c r="B16" s="158" t="s">
        <v>701</v>
      </c>
      <c r="C16" s="248">
        <f>+D16+E16</f>
        <v>0</v>
      </c>
      <c r="D16" s="249">
        <f>((D5+D6+D8)-(D10+D12+D14))</f>
        <v>0</v>
      </c>
      <c r="E16" s="250">
        <f t="shared" ref="E16" si="24">((E5+E6+E8)-(E10+E12+E14))</f>
        <v>0</v>
      </c>
      <c r="F16" s="251">
        <f>+G16+H16</f>
        <v>0</v>
      </c>
      <c r="G16" s="249">
        <f t="shared" ref="G16:T16" si="25">((G5+G6+G8)-(G10+G12+G14))</f>
        <v>0</v>
      </c>
      <c r="H16" s="252">
        <f>((H5+H6+H8)-(H10+H12+H14))</f>
        <v>0</v>
      </c>
      <c r="I16" s="251">
        <f>+J16+K16</f>
        <v>0</v>
      </c>
      <c r="J16" s="249">
        <f>((J5+J6+J8)-(J10+J12+J14))</f>
        <v>0</v>
      </c>
      <c r="K16" s="252">
        <f t="shared" si="25"/>
        <v>0</v>
      </c>
      <c r="L16" s="250">
        <f>+M16+N16</f>
        <v>0</v>
      </c>
      <c r="M16" s="249">
        <f t="shared" si="25"/>
        <v>0</v>
      </c>
      <c r="N16" s="250">
        <f t="shared" si="25"/>
        <v>0</v>
      </c>
      <c r="O16" s="251">
        <f>+P16+Q16</f>
        <v>0</v>
      </c>
      <c r="P16" s="249">
        <f t="shared" si="25"/>
        <v>0</v>
      </c>
      <c r="Q16" s="252">
        <f t="shared" si="25"/>
        <v>0</v>
      </c>
      <c r="R16" s="251">
        <f>+S16+T16</f>
        <v>0</v>
      </c>
      <c r="S16" s="249">
        <f t="shared" si="25"/>
        <v>0</v>
      </c>
      <c r="T16" s="250">
        <f t="shared" si="25"/>
        <v>0</v>
      </c>
    </row>
    <row r="17" spans="2:20" ht="24.75" customHeight="1" x14ac:dyDescent="0.25">
      <c r="B17" s="55" t="s">
        <v>702</v>
      </c>
      <c r="C17" s="21">
        <f t="shared" ref="C17:C18" si="26">D17+E17</f>
        <v>0</v>
      </c>
      <c r="D17" s="20">
        <f>G17+J17+M17+P17+S17</f>
        <v>0</v>
      </c>
      <c r="E17" s="21">
        <f>+H17+K17+N17+Q17+T17</f>
        <v>0</v>
      </c>
      <c r="F17" s="22">
        <f t="shared" ref="F17:F18" si="27">+G17+H17</f>
        <v>0</v>
      </c>
      <c r="G17" s="68"/>
      <c r="H17" s="69"/>
      <c r="I17" s="22">
        <f t="shared" ref="I17:I18" si="28">+J17+K17</f>
        <v>0</v>
      </c>
      <c r="J17" s="68"/>
      <c r="K17" s="69"/>
      <c r="L17" s="21">
        <f t="shared" ref="L17:L18" si="29">+M17+N17</f>
        <v>0</v>
      </c>
      <c r="M17" s="68"/>
      <c r="N17" s="70"/>
      <c r="O17" s="22">
        <f t="shared" ref="O17:O18" si="30">+P17+Q17</f>
        <v>0</v>
      </c>
      <c r="P17" s="68"/>
      <c r="Q17" s="69"/>
      <c r="R17" s="22">
        <f t="shared" ref="R17:R18" si="31">+S17+T17</f>
        <v>0</v>
      </c>
      <c r="S17" s="68"/>
      <c r="T17" s="70"/>
    </row>
    <row r="18" spans="2:20" ht="24.75" customHeight="1" thickBot="1" x14ac:dyDescent="0.3">
      <c r="B18" s="247" t="s">
        <v>703</v>
      </c>
      <c r="C18" s="34">
        <f t="shared" si="26"/>
        <v>0</v>
      </c>
      <c r="D18" s="33">
        <f>G18+J18+M18+P18+S18</f>
        <v>0</v>
      </c>
      <c r="E18" s="34">
        <f>+H18+K18+N18+Q18+T18</f>
        <v>0</v>
      </c>
      <c r="F18" s="35">
        <f t="shared" si="27"/>
        <v>0</v>
      </c>
      <c r="G18" s="36"/>
      <c r="H18" s="37"/>
      <c r="I18" s="35">
        <f t="shared" si="28"/>
        <v>0</v>
      </c>
      <c r="J18" s="36"/>
      <c r="K18" s="37"/>
      <c r="L18" s="34">
        <f t="shared" si="29"/>
        <v>0</v>
      </c>
      <c r="M18" s="36"/>
      <c r="N18" s="38"/>
      <c r="O18" s="35">
        <f t="shared" si="30"/>
        <v>0</v>
      </c>
      <c r="P18" s="36"/>
      <c r="Q18" s="37"/>
      <c r="R18" s="35">
        <f t="shared" si="31"/>
        <v>0</v>
      </c>
      <c r="S18" s="36"/>
      <c r="T18" s="38"/>
    </row>
    <row r="19" spans="2:20" ht="15.6" thickTop="1" x14ac:dyDescent="0.25">
      <c r="B19" s="159" t="s">
        <v>50</v>
      </c>
      <c r="C19" s="13"/>
      <c r="D19" s="13"/>
      <c r="E19" s="13"/>
      <c r="F19" s="246"/>
      <c r="G19" s="15" t="str">
        <f>IF((G17+G18)=G16,"","XX")</f>
        <v/>
      </c>
      <c r="H19" s="15" t="str">
        <f>IF((H17+H18)=H16,"","XX")</f>
        <v/>
      </c>
      <c r="I19" s="15"/>
      <c r="J19" s="15" t="str">
        <f>IF((J17+J18)=J16,"","XX")</f>
        <v/>
      </c>
      <c r="K19" s="15" t="str">
        <f>IF((K17+K18)=K16,"","XX")</f>
        <v/>
      </c>
      <c r="L19" s="15"/>
      <c r="M19" s="15" t="str">
        <f>IF((M17+M18)=M16,"","XX")</f>
        <v/>
      </c>
      <c r="N19" s="15" t="str">
        <f>IF((N17+N18)=N16,"","XX")</f>
        <v/>
      </c>
      <c r="O19" s="15"/>
      <c r="P19" s="15" t="str">
        <f>IF((P17+P18)=P16,"","XX")</f>
        <v/>
      </c>
      <c r="Q19" s="15" t="str">
        <f>IF((Q17+Q18)=Q16,"","XX")</f>
        <v/>
      </c>
      <c r="R19" s="15"/>
      <c r="S19" s="15" t="str">
        <f>IF((S17+S18)=S16,"","XX")</f>
        <v/>
      </c>
      <c r="T19" s="15" t="str">
        <f>IF((T17+T18)=T16,"","XX")</f>
        <v/>
      </c>
    </row>
    <row r="20" spans="2:20" ht="15.75" customHeight="1" x14ac:dyDescent="0.25">
      <c r="B20" s="475" t="s">
        <v>1289</v>
      </c>
      <c r="C20" s="475"/>
      <c r="D20" s="475"/>
      <c r="F20" s="476" t="str">
        <f>IF(OR(G19="XX",H19="XX",J19="XX",K19="XX",M19="XX",N19="XX",P19="XX",Q19="XX",S19="XX",T19="XX"),"¡VERIFICAR LOS DATOS!.
La MATRÍCULA FINAL y el desglose de APROBADOS y APLAZADOS, no coinciden.","")</f>
        <v/>
      </c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</row>
    <row r="21" spans="2:20" ht="15.75" customHeight="1" x14ac:dyDescent="0.25">
      <c r="B21" s="475"/>
      <c r="C21" s="475"/>
      <c r="D21" s="475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</row>
    <row r="22" spans="2:20" ht="15.75" customHeight="1" x14ac:dyDescent="0.25">
      <c r="B22" s="161"/>
      <c r="C22" s="161"/>
      <c r="D22" s="161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</row>
    <row r="23" spans="2:20" ht="15.75" customHeight="1" x14ac:dyDescent="0.25">
      <c r="B23" s="161"/>
      <c r="C23" s="161"/>
      <c r="D23" s="161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</row>
    <row r="24" spans="2:20" x14ac:dyDescent="0.25">
      <c r="B24" s="163" t="s">
        <v>543</v>
      </c>
    </row>
    <row r="25" spans="2:20" ht="22.5" customHeight="1" x14ac:dyDescent="0.25">
      <c r="B25" s="452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4"/>
    </row>
    <row r="26" spans="2:20" ht="22.5" customHeight="1" x14ac:dyDescent="0.25">
      <c r="B26" s="455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7"/>
    </row>
    <row r="27" spans="2:20" ht="22.5" customHeight="1" x14ac:dyDescent="0.25">
      <c r="B27" s="455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7"/>
    </row>
    <row r="28" spans="2:20" ht="22.5" customHeight="1" x14ac:dyDescent="0.25">
      <c r="B28" s="455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  <c r="R28" s="456"/>
      <c r="S28" s="456"/>
      <c r="T28" s="457"/>
    </row>
    <row r="29" spans="2:20" ht="22.5" customHeight="1" x14ac:dyDescent="0.25">
      <c r="B29" s="458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60"/>
    </row>
  </sheetData>
  <sheetProtection algorithmName="SHA-512" hashValue="j+pmoGAl0Uo9X75PVcUivbB4xMF+izslKftzHiQzu/WgBS2PwcBMcQeHMwSQKL0T5kLocu6uyOfr1ymsVTiavg==" saltValue="Ivul1W2iQ9RkOhCGd8AGgw==" spinCount="100000" sheet="1" objects="1" scenarios="1"/>
  <mergeCells count="100">
    <mergeCell ref="R3:T3"/>
    <mergeCell ref="C6:C7"/>
    <mergeCell ref="D6:D7"/>
    <mergeCell ref="E6:E7"/>
    <mergeCell ref="F6:F7"/>
    <mergeCell ref="G6:G7"/>
    <mergeCell ref="H6:H7"/>
    <mergeCell ref="I6:I7"/>
    <mergeCell ref="J6:J7"/>
    <mergeCell ref="Q6:Q7"/>
    <mergeCell ref="R6:R7"/>
    <mergeCell ref="S6:S7"/>
    <mergeCell ref="L3:N3"/>
    <mergeCell ref="O3:Q3"/>
    <mergeCell ref="L6:L7"/>
    <mergeCell ref="M6:M7"/>
    <mergeCell ref="N6:N7"/>
    <mergeCell ref="O6:O7"/>
    <mergeCell ref="P6:P7"/>
    <mergeCell ref="H8:H9"/>
    <mergeCell ref="I8:I9"/>
    <mergeCell ref="J8:J9"/>
    <mergeCell ref="K8:K9"/>
    <mergeCell ref="B3:B4"/>
    <mergeCell ref="C3:E3"/>
    <mergeCell ref="F3:H3"/>
    <mergeCell ref="I3:K3"/>
    <mergeCell ref="C8:C9"/>
    <mergeCell ref="D8:D9"/>
    <mergeCell ref="E8:E9"/>
    <mergeCell ref="F8:F9"/>
    <mergeCell ref="G8:G9"/>
    <mergeCell ref="T6:T7"/>
    <mergeCell ref="K6:K7"/>
    <mergeCell ref="E10:E11"/>
    <mergeCell ref="F10:F11"/>
    <mergeCell ref="G10:G11"/>
    <mergeCell ref="H10:H11"/>
    <mergeCell ref="R8:R9"/>
    <mergeCell ref="S8:S9"/>
    <mergeCell ref="T8:T9"/>
    <mergeCell ref="L8:L9"/>
    <mergeCell ref="M8:M9"/>
    <mergeCell ref="N8:N9"/>
    <mergeCell ref="O8:O9"/>
    <mergeCell ref="P8:P9"/>
    <mergeCell ref="Q8:Q9"/>
    <mergeCell ref="Q10:Q11"/>
    <mergeCell ref="S10:S11"/>
    <mergeCell ref="T10:T11"/>
    <mergeCell ref="I10:I11"/>
    <mergeCell ref="J10:J11"/>
    <mergeCell ref="K10:K11"/>
    <mergeCell ref="L10:L11"/>
    <mergeCell ref="M10:M11"/>
    <mergeCell ref="O10:O11"/>
    <mergeCell ref="P10:P11"/>
    <mergeCell ref="S12:S13"/>
    <mergeCell ref="T12:T13"/>
    <mergeCell ref="J12:J13"/>
    <mergeCell ref="K12:K13"/>
    <mergeCell ref="L12:L13"/>
    <mergeCell ref="M12:M13"/>
    <mergeCell ref="N12:N13"/>
    <mergeCell ref="O12:O13"/>
    <mergeCell ref="P12:P13"/>
    <mergeCell ref="C10:C11"/>
    <mergeCell ref="D10:D11"/>
    <mergeCell ref="Q12:Q13"/>
    <mergeCell ref="R12:R13"/>
    <mergeCell ref="N10:N11"/>
    <mergeCell ref="R10:R11"/>
    <mergeCell ref="C12:C13"/>
    <mergeCell ref="D12:D13"/>
    <mergeCell ref="E12:E13"/>
    <mergeCell ref="F12:F13"/>
    <mergeCell ref="G12:G13"/>
    <mergeCell ref="H12:H13"/>
    <mergeCell ref="I12:I13"/>
    <mergeCell ref="H14:H15"/>
    <mergeCell ref="I14:I15"/>
    <mergeCell ref="J14:J15"/>
    <mergeCell ref="B20:D21"/>
    <mergeCell ref="F20:T22"/>
    <mergeCell ref="B25:T29"/>
    <mergeCell ref="Q14:Q15"/>
    <mergeCell ref="R14:R15"/>
    <mergeCell ref="S14:S15"/>
    <mergeCell ref="T14:T15"/>
    <mergeCell ref="K14:K15"/>
    <mergeCell ref="L14:L15"/>
    <mergeCell ref="M14:M15"/>
    <mergeCell ref="N14:N15"/>
    <mergeCell ref="O14:O15"/>
    <mergeCell ref="P14:P15"/>
    <mergeCell ref="C14:C15"/>
    <mergeCell ref="D14:D15"/>
    <mergeCell ref="E14:E15"/>
    <mergeCell ref="F14:F15"/>
    <mergeCell ref="G14:G15"/>
  </mergeCells>
  <conditionalFormatting sqref="C19:T19 C5:F18 I5:I18 L5:L18 O5:O18 R5:R18 G16:H16 J16:K16 M16:N16 P16:Q16 S16:T16">
    <cfRule type="cellIs" dxfId="48" priority="6" operator="equal">
      <formula>0</formula>
    </cfRule>
  </conditionalFormatting>
  <conditionalFormatting sqref="F20">
    <cfRule type="notContainsBlanks" dxfId="47" priority="1">
      <formula>LEN(TRIM(F20))&gt;0</formula>
    </cfRule>
  </conditionalFormatting>
  <conditionalFormatting sqref="F19:T19">
    <cfRule type="cellIs" dxfId="46" priority="5" operator="equal">
      <formula>"X"</formula>
    </cfRule>
  </conditionalFormatting>
  <printOptions horizontalCentered="1"/>
  <pageMargins left="0.19685039370078741" right="0.19685039370078741" top="0.55118110236220474" bottom="0.39370078740157483" header="0.31496062992125984" footer="0.19685039370078741"/>
  <pageSetup paperSize="9" scale="91" orientation="landscape" r:id="rId1"/>
  <headerFooter>
    <oddFooter>&amp;R&amp;"+,Negrita Cursiva"CNV.MTS&amp;"+,Cursiva", página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B1:T22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21875" style="144" customWidth="1"/>
    <col min="2" max="2" width="44.77734375" style="144" customWidth="1"/>
    <col min="3" max="5" width="6.5546875" style="144" customWidth="1"/>
    <col min="6" max="20" width="6.21875" style="144" customWidth="1"/>
    <col min="21" max="16384" width="11.44140625" style="144"/>
  </cols>
  <sheetData>
    <row r="1" spans="2:20" ht="18" customHeight="1" x14ac:dyDescent="0.3">
      <c r="B1" s="359" t="s">
        <v>584</v>
      </c>
      <c r="C1" s="232"/>
      <c r="D1" s="232"/>
      <c r="E1" s="232"/>
      <c r="F1" s="232"/>
      <c r="G1" s="232"/>
      <c r="H1" s="232"/>
      <c r="I1" s="232"/>
      <c r="J1" s="232"/>
      <c r="K1" s="232"/>
      <c r="L1" s="145"/>
    </row>
    <row r="2" spans="2:20" ht="18" customHeight="1" thickBot="1" x14ac:dyDescent="0.35">
      <c r="B2" s="359" t="s">
        <v>1265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</row>
    <row r="3" spans="2:20" ht="22.5" customHeight="1" thickTop="1" x14ac:dyDescent="0.25">
      <c r="B3" s="491" t="s">
        <v>15</v>
      </c>
      <c r="C3" s="493" t="s">
        <v>0</v>
      </c>
      <c r="D3" s="494"/>
      <c r="E3" s="494"/>
      <c r="F3" s="495" t="s">
        <v>571</v>
      </c>
      <c r="G3" s="496"/>
      <c r="H3" s="497"/>
      <c r="I3" s="495" t="s">
        <v>572</v>
      </c>
      <c r="J3" s="496"/>
      <c r="K3" s="497"/>
      <c r="L3" s="496" t="s">
        <v>573</v>
      </c>
      <c r="M3" s="496"/>
      <c r="N3" s="496"/>
      <c r="O3" s="495" t="s">
        <v>574</v>
      </c>
      <c r="P3" s="496"/>
      <c r="Q3" s="497"/>
      <c r="R3" s="495" t="s">
        <v>575</v>
      </c>
      <c r="S3" s="496"/>
      <c r="T3" s="496"/>
    </row>
    <row r="4" spans="2:20" ht="32.25" customHeight="1" thickBot="1" x14ac:dyDescent="0.3">
      <c r="B4" s="492"/>
      <c r="C4" s="147" t="s">
        <v>0</v>
      </c>
      <c r="D4" s="148" t="s">
        <v>20</v>
      </c>
      <c r="E4" s="149" t="s">
        <v>19</v>
      </c>
      <c r="F4" s="150" t="s">
        <v>0</v>
      </c>
      <c r="G4" s="148" t="s">
        <v>20</v>
      </c>
      <c r="H4" s="149" t="s">
        <v>19</v>
      </c>
      <c r="I4" s="150" t="s">
        <v>0</v>
      </c>
      <c r="J4" s="148" t="s">
        <v>20</v>
      </c>
      <c r="K4" s="149" t="s">
        <v>19</v>
      </c>
      <c r="L4" s="150" t="s">
        <v>0</v>
      </c>
      <c r="M4" s="148" t="s">
        <v>20</v>
      </c>
      <c r="N4" s="151" t="s">
        <v>19</v>
      </c>
      <c r="O4" s="150" t="s">
        <v>0</v>
      </c>
      <c r="P4" s="148" t="s">
        <v>20</v>
      </c>
      <c r="Q4" s="149" t="s">
        <v>19</v>
      </c>
      <c r="R4" s="150" t="s">
        <v>0</v>
      </c>
      <c r="S4" s="148" t="s">
        <v>20</v>
      </c>
      <c r="T4" s="149" t="s">
        <v>19</v>
      </c>
    </row>
    <row r="5" spans="2:20" ht="23.25" customHeight="1" thickTop="1" x14ac:dyDescent="0.25">
      <c r="B5" s="55" t="s">
        <v>16</v>
      </c>
      <c r="C5" s="21">
        <f t="shared" ref="C5" si="0">D5+E5</f>
        <v>0</v>
      </c>
      <c r="D5" s="20">
        <f t="shared" ref="D5:D13" si="1">G5+J5+M5+P5+S5</f>
        <v>0</v>
      </c>
      <c r="E5" s="21">
        <f t="shared" ref="E5:E13" si="2">+H5+K5+N5+Q5+T5</f>
        <v>0</v>
      </c>
      <c r="F5" s="22">
        <f t="shared" ref="F5" si="3">+G5+H5</f>
        <v>0</v>
      </c>
      <c r="G5" s="23"/>
      <c r="H5" s="23"/>
      <c r="I5" s="22">
        <f t="shared" ref="I5" si="4">+J5+K5</f>
        <v>0</v>
      </c>
      <c r="J5" s="23"/>
      <c r="K5" s="56"/>
      <c r="L5" s="21">
        <f t="shared" ref="L5" si="5">+M5+N5</f>
        <v>0</v>
      </c>
      <c r="M5" s="23"/>
      <c r="N5" s="23"/>
      <c r="O5" s="22">
        <f t="shared" ref="O5" si="6">+P5+Q5</f>
        <v>0</v>
      </c>
      <c r="P5" s="23"/>
      <c r="Q5" s="23"/>
      <c r="R5" s="22">
        <f t="shared" ref="R5" si="7">+S5+T5</f>
        <v>0</v>
      </c>
      <c r="S5" s="23"/>
      <c r="T5" s="50"/>
    </row>
    <row r="6" spans="2:20" ht="23.25" customHeight="1" x14ac:dyDescent="0.25">
      <c r="B6" s="57" t="s">
        <v>17</v>
      </c>
      <c r="C6" s="58">
        <f t="shared" ref="C6:C10" si="8">D6+E6</f>
        <v>0</v>
      </c>
      <c r="D6" s="59">
        <f t="shared" si="1"/>
        <v>0</v>
      </c>
      <c r="E6" s="71">
        <f t="shared" si="2"/>
        <v>0</v>
      </c>
      <c r="F6" s="72">
        <f t="shared" ref="F6:F10" si="9">+G6+H6</f>
        <v>0</v>
      </c>
      <c r="G6" s="60"/>
      <c r="H6" s="60"/>
      <c r="I6" s="72">
        <f t="shared" ref="I6:I10" si="10">+J6+K6</f>
        <v>0</v>
      </c>
      <c r="J6" s="60"/>
      <c r="K6" s="61"/>
      <c r="L6" s="62">
        <f t="shared" ref="L6:L10" si="11">+M6+N6</f>
        <v>0</v>
      </c>
      <c r="M6" s="60"/>
      <c r="N6" s="60"/>
      <c r="O6" s="72">
        <f t="shared" ref="O6:O10" si="12">+P6+Q6</f>
        <v>0</v>
      </c>
      <c r="P6" s="60"/>
      <c r="Q6" s="60"/>
      <c r="R6" s="72">
        <f t="shared" ref="R6:R10" si="13">+S6+T6</f>
        <v>0</v>
      </c>
      <c r="S6" s="60"/>
      <c r="T6" s="63"/>
    </row>
    <row r="7" spans="2:20" ht="23.25" customHeight="1" x14ac:dyDescent="0.25">
      <c r="B7" s="52" t="s">
        <v>18</v>
      </c>
      <c r="C7" s="26">
        <f t="shared" si="8"/>
        <v>0</v>
      </c>
      <c r="D7" s="27">
        <f>G7+J7+M7+P7+S7</f>
        <v>0</v>
      </c>
      <c r="E7" s="143">
        <f t="shared" si="2"/>
        <v>0</v>
      </c>
      <c r="F7" s="141">
        <f t="shared" si="9"/>
        <v>0</v>
      </c>
      <c r="G7" s="28"/>
      <c r="H7" s="28"/>
      <c r="I7" s="141">
        <f t="shared" si="10"/>
        <v>0</v>
      </c>
      <c r="J7" s="28"/>
      <c r="K7" s="64"/>
      <c r="L7" s="142">
        <f t="shared" si="11"/>
        <v>0</v>
      </c>
      <c r="M7" s="28"/>
      <c r="N7" s="28"/>
      <c r="O7" s="141">
        <f t="shared" si="12"/>
        <v>0</v>
      </c>
      <c r="P7" s="28"/>
      <c r="Q7" s="28"/>
      <c r="R7" s="141">
        <f t="shared" si="13"/>
        <v>0</v>
      </c>
      <c r="S7" s="28"/>
      <c r="T7" s="51"/>
    </row>
    <row r="8" spans="2:20" ht="23.25" customHeight="1" x14ac:dyDescent="0.25">
      <c r="B8" s="52" t="s">
        <v>695</v>
      </c>
      <c r="C8" s="26">
        <f t="shared" si="8"/>
        <v>0</v>
      </c>
      <c r="D8" s="27">
        <f t="shared" si="1"/>
        <v>0</v>
      </c>
      <c r="E8" s="143">
        <f t="shared" si="2"/>
        <v>0</v>
      </c>
      <c r="F8" s="141">
        <f t="shared" ref="F8" si="14">+G8+H8</f>
        <v>0</v>
      </c>
      <c r="G8" s="28"/>
      <c r="H8" s="28"/>
      <c r="I8" s="141">
        <f t="shared" ref="I8" si="15">+J8+K8</f>
        <v>0</v>
      </c>
      <c r="J8" s="28"/>
      <c r="K8" s="64"/>
      <c r="L8" s="142">
        <f t="shared" ref="L8" si="16">+M8+N8</f>
        <v>0</v>
      </c>
      <c r="M8" s="28"/>
      <c r="N8" s="28"/>
      <c r="O8" s="510"/>
      <c r="P8" s="511"/>
      <c r="Q8" s="512"/>
      <c r="R8" s="510"/>
      <c r="S8" s="511"/>
      <c r="T8" s="511"/>
    </row>
    <row r="9" spans="2:20" ht="23.25" customHeight="1" x14ac:dyDescent="0.25">
      <c r="B9" s="52" t="s">
        <v>566</v>
      </c>
      <c r="C9" s="26">
        <f t="shared" si="8"/>
        <v>0</v>
      </c>
      <c r="D9" s="27">
        <f t="shared" si="1"/>
        <v>0</v>
      </c>
      <c r="E9" s="143">
        <f t="shared" si="2"/>
        <v>0</v>
      </c>
      <c r="F9" s="510"/>
      <c r="G9" s="511"/>
      <c r="H9" s="512"/>
      <c r="I9" s="510"/>
      <c r="J9" s="511"/>
      <c r="K9" s="512"/>
      <c r="L9" s="510"/>
      <c r="M9" s="511"/>
      <c r="N9" s="512"/>
      <c r="O9" s="141">
        <f t="shared" si="12"/>
        <v>0</v>
      </c>
      <c r="P9" s="28"/>
      <c r="Q9" s="28"/>
      <c r="R9" s="141">
        <f t="shared" si="13"/>
        <v>0</v>
      </c>
      <c r="S9" s="28"/>
      <c r="T9" s="51"/>
    </row>
    <row r="10" spans="2:20" ht="23.25" customHeight="1" x14ac:dyDescent="0.25">
      <c r="B10" s="52" t="s">
        <v>567</v>
      </c>
      <c r="C10" s="26">
        <f t="shared" si="8"/>
        <v>0</v>
      </c>
      <c r="D10" s="27">
        <f t="shared" si="1"/>
        <v>0</v>
      </c>
      <c r="E10" s="143">
        <f t="shared" si="2"/>
        <v>0</v>
      </c>
      <c r="F10" s="141">
        <f t="shared" si="9"/>
        <v>0</v>
      </c>
      <c r="G10" s="28"/>
      <c r="H10" s="28"/>
      <c r="I10" s="141">
        <f t="shared" si="10"/>
        <v>0</v>
      </c>
      <c r="J10" s="28"/>
      <c r="K10" s="64"/>
      <c r="L10" s="142">
        <f t="shared" si="11"/>
        <v>0</v>
      </c>
      <c r="M10" s="28"/>
      <c r="N10" s="28"/>
      <c r="O10" s="141">
        <f t="shared" si="12"/>
        <v>0</v>
      </c>
      <c r="P10" s="28"/>
      <c r="Q10" s="28"/>
      <c r="R10" s="141">
        <f t="shared" si="13"/>
        <v>0</v>
      </c>
      <c r="S10" s="28"/>
      <c r="T10" s="51"/>
    </row>
    <row r="11" spans="2:20" ht="23.25" customHeight="1" x14ac:dyDescent="0.25">
      <c r="B11" s="52" t="s">
        <v>568</v>
      </c>
      <c r="C11" s="58">
        <f t="shared" ref="C11" si="17">D11+E11</f>
        <v>0</v>
      </c>
      <c r="D11" s="59">
        <f t="shared" si="1"/>
        <v>0</v>
      </c>
      <c r="E11" s="71">
        <f t="shared" si="2"/>
        <v>0</v>
      </c>
      <c r="F11" s="141">
        <f t="shared" ref="F11" si="18">+G11+H11</f>
        <v>0</v>
      </c>
      <c r="G11" s="28"/>
      <c r="H11" s="28"/>
      <c r="I11" s="141">
        <f t="shared" ref="I11" si="19">+J11+K11</f>
        <v>0</v>
      </c>
      <c r="J11" s="28"/>
      <c r="K11" s="64"/>
      <c r="L11" s="142">
        <f t="shared" ref="L11" si="20">+M11+N11</f>
        <v>0</v>
      </c>
      <c r="M11" s="28"/>
      <c r="N11" s="28"/>
      <c r="O11" s="141">
        <f t="shared" ref="O11" si="21">+P11+Q11</f>
        <v>0</v>
      </c>
      <c r="P11" s="28"/>
      <c r="Q11" s="28"/>
      <c r="R11" s="141">
        <f t="shared" ref="R11" si="22">+S11+T11</f>
        <v>0</v>
      </c>
      <c r="S11" s="28"/>
      <c r="T11" s="51"/>
    </row>
    <row r="12" spans="2:20" ht="23.25" customHeight="1" x14ac:dyDescent="0.25">
      <c r="B12" s="52" t="s">
        <v>589</v>
      </c>
      <c r="C12" s="26">
        <f t="shared" ref="C12:C13" si="23">D12+E12</f>
        <v>0</v>
      </c>
      <c r="D12" s="27">
        <f t="shared" si="1"/>
        <v>0</v>
      </c>
      <c r="E12" s="143">
        <f t="shared" si="2"/>
        <v>0</v>
      </c>
      <c r="F12" s="141">
        <f t="shared" ref="F12" si="24">+G12+H12</f>
        <v>0</v>
      </c>
      <c r="G12" s="28"/>
      <c r="H12" s="28"/>
      <c r="I12" s="141">
        <f t="shared" ref="I12" si="25">+J12+K12</f>
        <v>0</v>
      </c>
      <c r="J12" s="28"/>
      <c r="K12" s="64"/>
      <c r="L12" s="142">
        <f t="shared" ref="L12" si="26">+M12+N12</f>
        <v>0</v>
      </c>
      <c r="M12" s="28"/>
      <c r="N12" s="28"/>
      <c r="O12" s="141">
        <f t="shared" ref="O12:O13" si="27">+P12+Q12</f>
        <v>0</v>
      </c>
      <c r="P12" s="28"/>
      <c r="Q12" s="28"/>
      <c r="R12" s="141">
        <f t="shared" ref="R12:R13" si="28">+S12+T12</f>
        <v>0</v>
      </c>
      <c r="S12" s="28"/>
      <c r="T12" s="51"/>
    </row>
    <row r="13" spans="2:20" ht="23.25" customHeight="1" thickBot="1" x14ac:dyDescent="0.3">
      <c r="B13" s="65" t="s">
        <v>590</v>
      </c>
      <c r="C13" s="32">
        <f t="shared" si="23"/>
        <v>0</v>
      </c>
      <c r="D13" s="33">
        <f t="shared" si="1"/>
        <v>0</v>
      </c>
      <c r="E13" s="53">
        <f t="shared" si="2"/>
        <v>0</v>
      </c>
      <c r="F13" s="35">
        <f t="shared" ref="F13" si="29">+G13+H13</f>
        <v>0</v>
      </c>
      <c r="G13" s="36"/>
      <c r="H13" s="36"/>
      <c r="I13" s="35">
        <f t="shared" ref="I13" si="30">+J13+K13</f>
        <v>0</v>
      </c>
      <c r="J13" s="36"/>
      <c r="K13" s="66"/>
      <c r="L13" s="34">
        <f t="shared" ref="L13" si="31">+M13+N13</f>
        <v>0</v>
      </c>
      <c r="M13" s="36"/>
      <c r="N13" s="36"/>
      <c r="O13" s="35">
        <f t="shared" si="27"/>
        <v>0</v>
      </c>
      <c r="P13" s="36"/>
      <c r="Q13" s="36"/>
      <c r="R13" s="35">
        <f t="shared" si="28"/>
        <v>0</v>
      </c>
      <c r="S13" s="36"/>
      <c r="T13" s="54"/>
    </row>
    <row r="14" spans="2:20" ht="15.6" thickTop="1" x14ac:dyDescent="0.25">
      <c r="B14" s="233"/>
      <c r="C14" s="13"/>
      <c r="D14" s="67" t="str">
        <f>IF(OR(D5&gt;'CUADRO 1'!D16,D6&gt;'CUADRO 1'!D16,D7&gt;'CUADRO 1'!D16,D8&gt;'CUADRO 1'!D16,D9&gt;'CUADRO 1'!D16,D10&gt;'CUADRO 1'!D16,D11&gt;'CUADRO 1'!D16,D12&gt;'CUADRO 1'!D16,D13&gt;'CUADRO 1'!D16),"XXX","")</f>
        <v/>
      </c>
      <c r="E14" s="67" t="str">
        <f>IF(OR(E5&gt;'CUADRO 1'!E16,E6&gt;'CUADRO 1'!E16,E7&gt;'CUADRO 1'!E16,E8&gt;'CUADRO 1'!E16,E9&gt;'CUADRO 1'!E16,E10&gt;'CUADRO 1'!E16,E11&gt;'CUADRO 1'!E16,E12&gt;'CUADRO 1'!E16,E13&gt;'CUADRO 1'!E16),"XXX","")</f>
        <v/>
      </c>
      <c r="F14" s="160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0" ht="17.25" customHeight="1" x14ac:dyDescent="0.25">
      <c r="B15" s="234"/>
      <c r="C15" s="476" t="str">
        <f>IF(OR(D14="XXX",E14="XXX"),"VERIFICAR!.  La celda en color amarillo indica que el total de hombres o mujeres en esa asignatura, es mayor al dato de Matrícula Final de la Institución, hombres o mujeres, indicado en el Cuadro 1.","")</f>
        <v/>
      </c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</row>
    <row r="16" spans="2:20" ht="17.25" customHeight="1" x14ac:dyDescent="0.25"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</row>
    <row r="17" spans="2:20" ht="17.25" customHeight="1" x14ac:dyDescent="0.25">
      <c r="B17" s="163" t="s">
        <v>543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162"/>
      <c r="P17" s="162"/>
      <c r="Q17" s="162"/>
      <c r="R17" s="162"/>
      <c r="S17" s="162"/>
      <c r="T17" s="162"/>
    </row>
    <row r="18" spans="2:20" ht="20.25" customHeight="1" x14ac:dyDescent="0.25">
      <c r="B18" s="501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3"/>
    </row>
    <row r="19" spans="2:20" ht="20.25" customHeight="1" x14ac:dyDescent="0.25">
      <c r="B19" s="504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6"/>
    </row>
    <row r="20" spans="2:20" ht="20.25" customHeight="1" x14ac:dyDescent="0.25">
      <c r="B20" s="504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6"/>
    </row>
    <row r="21" spans="2:20" ht="20.25" customHeight="1" x14ac:dyDescent="0.25">
      <c r="B21" s="504"/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6"/>
    </row>
    <row r="22" spans="2:20" ht="20.25" customHeight="1" x14ac:dyDescent="0.25">
      <c r="B22" s="507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9"/>
    </row>
  </sheetData>
  <sheetProtection algorithmName="SHA-512" hashValue="rbzT364yE/WaO2da7azrxOrzeSENuVIDv/2o5JO0DpBZhRkA46C/TiCJcqDmpxerpJsqikcgH8SMocfCJI3x6A==" saltValue="0jjwLn3m0V0Hm+UUyjMzvQ==" spinCount="100000" sheet="1" objects="1" scenarios="1"/>
  <mergeCells count="14">
    <mergeCell ref="B18:T22"/>
    <mergeCell ref="B3:B4"/>
    <mergeCell ref="C3:E3"/>
    <mergeCell ref="F3:H3"/>
    <mergeCell ref="I3:K3"/>
    <mergeCell ref="L3:N3"/>
    <mergeCell ref="O3:Q3"/>
    <mergeCell ref="R3:T3"/>
    <mergeCell ref="O8:Q8"/>
    <mergeCell ref="R8:T8"/>
    <mergeCell ref="F9:H9"/>
    <mergeCell ref="I9:K9"/>
    <mergeCell ref="L9:N9"/>
    <mergeCell ref="C15:T16"/>
  </mergeCells>
  <conditionalFormatting sqref="C15">
    <cfRule type="containsText" dxfId="45" priority="165" operator="containsText" text="MATRÍCULA">
      <formula>NOT(ISERROR(SEARCH("MATRÍCULA",C15)))</formula>
    </cfRule>
  </conditionalFormatting>
  <conditionalFormatting sqref="C5:F13 I5:I13 L5:L13">
    <cfRule type="cellIs" dxfId="44" priority="41" operator="equal">
      <formula>0</formula>
    </cfRule>
  </conditionalFormatting>
  <conditionalFormatting sqref="C14:T14">
    <cfRule type="cellIs" dxfId="43" priority="166" operator="equal">
      <formula>0</formula>
    </cfRule>
  </conditionalFormatting>
  <conditionalFormatting sqref="O5:O13 R5:R13">
    <cfRule type="cellIs" dxfId="40" priority="48" operator="equal">
      <formula>0</formula>
    </cfRule>
  </conditionalFormatting>
  <printOptions horizontalCentered="1"/>
  <pageMargins left="0.19685039370078741" right="0.19685039370078741" top="0.59055118110236227" bottom="0.27559055118110237" header="0.31496062992125984" footer="0.19685039370078741"/>
  <pageSetup paperSize="9" scale="91" orientation="landscape" r:id="rId1"/>
  <headerFooter>
    <oddFooter>&amp;R&amp;"+,Negrita Cursiva"CNV.MTS&amp;"+,Cursiva", página 3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727A496D-49B3-44B7-B062-FF89326246E6}">
            <xm:f>'CUADRO 1'!$D$16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D5:D13</xm:sqref>
        </x14:conditionalFormatting>
        <x14:conditionalFormatting xmlns:xm="http://schemas.microsoft.com/office/excel/2006/main">
          <x14:cfRule type="cellIs" priority="1" operator="greaterThan" id="{D87B41DA-0149-4C14-9A43-608AEC9237C2}">
            <xm:f>'CUADRO 1'!$E$16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E5:E13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>
    <pageSetUpPr fitToPage="1"/>
  </sheetPr>
  <dimension ref="B1:T21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.21875" style="144" customWidth="1"/>
    <col min="2" max="2" width="44.5546875" style="144" customWidth="1"/>
    <col min="3" max="5" width="6.5546875" style="144" customWidth="1"/>
    <col min="6" max="20" width="6.21875" style="144" customWidth="1"/>
    <col min="21" max="16384" width="11.44140625" style="144"/>
  </cols>
  <sheetData>
    <row r="1" spans="2:20" ht="18" customHeight="1" x14ac:dyDescent="0.3">
      <c r="B1" s="359" t="s">
        <v>585</v>
      </c>
      <c r="C1" s="227"/>
      <c r="D1" s="227"/>
      <c r="E1" s="227"/>
      <c r="F1" s="227"/>
      <c r="G1" s="227"/>
      <c r="H1" s="227"/>
      <c r="I1" s="227"/>
      <c r="J1" s="227"/>
      <c r="K1" s="227"/>
      <c r="L1" s="145"/>
    </row>
    <row r="2" spans="2:20" ht="18" customHeight="1" thickBot="1" x14ac:dyDescent="0.35">
      <c r="B2" s="360" t="s">
        <v>1266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2:20" ht="19.5" customHeight="1" thickTop="1" x14ac:dyDescent="0.25">
      <c r="B3" s="513" t="s">
        <v>15</v>
      </c>
      <c r="C3" s="493" t="s">
        <v>0</v>
      </c>
      <c r="D3" s="494"/>
      <c r="E3" s="515"/>
      <c r="F3" s="495" t="s">
        <v>571</v>
      </c>
      <c r="G3" s="496"/>
      <c r="H3" s="497"/>
      <c r="I3" s="495" t="s">
        <v>572</v>
      </c>
      <c r="J3" s="496"/>
      <c r="K3" s="497"/>
      <c r="L3" s="496" t="s">
        <v>573</v>
      </c>
      <c r="M3" s="496"/>
      <c r="N3" s="496"/>
      <c r="O3" s="495" t="s">
        <v>574</v>
      </c>
      <c r="P3" s="496"/>
      <c r="Q3" s="497"/>
      <c r="R3" s="495" t="s">
        <v>575</v>
      </c>
      <c r="S3" s="496"/>
      <c r="T3" s="496"/>
    </row>
    <row r="4" spans="2:20" ht="30" customHeight="1" thickBot="1" x14ac:dyDescent="0.3">
      <c r="B4" s="514"/>
      <c r="C4" s="147" t="s">
        <v>0</v>
      </c>
      <c r="D4" s="148" t="s">
        <v>20</v>
      </c>
      <c r="E4" s="149" t="s">
        <v>19</v>
      </c>
      <c r="F4" s="150" t="s">
        <v>0</v>
      </c>
      <c r="G4" s="148" t="s">
        <v>20</v>
      </c>
      <c r="H4" s="149" t="s">
        <v>19</v>
      </c>
      <c r="I4" s="150" t="s">
        <v>0</v>
      </c>
      <c r="J4" s="148" t="s">
        <v>20</v>
      </c>
      <c r="K4" s="149" t="s">
        <v>19</v>
      </c>
      <c r="L4" s="150" t="s">
        <v>0</v>
      </c>
      <c r="M4" s="148" t="s">
        <v>20</v>
      </c>
      <c r="N4" s="151" t="s">
        <v>19</v>
      </c>
      <c r="O4" s="150" t="s">
        <v>0</v>
      </c>
      <c r="P4" s="148" t="s">
        <v>20</v>
      </c>
      <c r="Q4" s="149" t="s">
        <v>19</v>
      </c>
      <c r="R4" s="150" t="s">
        <v>0</v>
      </c>
      <c r="S4" s="148" t="s">
        <v>20</v>
      </c>
      <c r="T4" s="149" t="s">
        <v>19</v>
      </c>
    </row>
    <row r="5" spans="2:20" ht="23.25" customHeight="1" thickTop="1" x14ac:dyDescent="0.25">
      <c r="B5" s="55" t="s">
        <v>16</v>
      </c>
      <c r="C5" s="46">
        <f t="shared" ref="C5" si="0">D5+E5</f>
        <v>0</v>
      </c>
      <c r="D5" s="47">
        <f t="shared" ref="D5:D13" si="1">G5+J5+M5+P5+S5</f>
        <v>0</v>
      </c>
      <c r="E5" s="48">
        <f t="shared" ref="E5:E13" si="2">+H5+K5+N5+Q5+T5</f>
        <v>0</v>
      </c>
      <c r="F5" s="49">
        <f t="shared" ref="F5:F13" si="3">+G5+H5</f>
        <v>0</v>
      </c>
      <c r="G5" s="23"/>
      <c r="H5" s="23"/>
      <c r="I5" s="49">
        <f t="shared" ref="I5:I13" si="4">+J5+K5</f>
        <v>0</v>
      </c>
      <c r="J5" s="23"/>
      <c r="K5" s="23"/>
      <c r="L5" s="49">
        <f t="shared" ref="L5:L13" si="5">+M5+N5</f>
        <v>0</v>
      </c>
      <c r="M5" s="23"/>
      <c r="N5" s="23"/>
      <c r="O5" s="49">
        <f t="shared" ref="O5:O13" si="6">+P5+Q5</f>
        <v>0</v>
      </c>
      <c r="P5" s="23"/>
      <c r="Q5" s="23"/>
      <c r="R5" s="49">
        <f t="shared" ref="R5:R13" si="7">+S5+T5</f>
        <v>0</v>
      </c>
      <c r="S5" s="23"/>
      <c r="T5" s="50"/>
    </row>
    <row r="6" spans="2:20" ht="23.25" customHeight="1" x14ac:dyDescent="0.25">
      <c r="B6" s="57" t="s">
        <v>17</v>
      </c>
      <c r="C6" s="26">
        <f>D6+E6</f>
        <v>0</v>
      </c>
      <c r="D6" s="27">
        <f t="shared" si="1"/>
        <v>0</v>
      </c>
      <c r="E6" s="143">
        <f t="shared" si="2"/>
        <v>0</v>
      </c>
      <c r="F6" s="141">
        <f t="shared" si="3"/>
        <v>0</v>
      </c>
      <c r="G6" s="28"/>
      <c r="H6" s="28"/>
      <c r="I6" s="141">
        <f t="shared" si="4"/>
        <v>0</v>
      </c>
      <c r="J6" s="28"/>
      <c r="K6" s="28"/>
      <c r="L6" s="141">
        <f t="shared" si="5"/>
        <v>0</v>
      </c>
      <c r="M6" s="28"/>
      <c r="N6" s="28"/>
      <c r="O6" s="141">
        <f t="shared" si="6"/>
        <v>0</v>
      </c>
      <c r="P6" s="28"/>
      <c r="Q6" s="28"/>
      <c r="R6" s="141">
        <f t="shared" si="7"/>
        <v>0</v>
      </c>
      <c r="S6" s="28"/>
      <c r="T6" s="51"/>
    </row>
    <row r="7" spans="2:20" ht="23.25" customHeight="1" x14ac:dyDescent="0.25">
      <c r="B7" s="52" t="s">
        <v>18</v>
      </c>
      <c r="C7" s="26">
        <f t="shared" ref="C7:C13" si="8">D7+E7</f>
        <v>0</v>
      </c>
      <c r="D7" s="27">
        <f t="shared" si="1"/>
        <v>0</v>
      </c>
      <c r="E7" s="143">
        <f t="shared" si="2"/>
        <v>0</v>
      </c>
      <c r="F7" s="141">
        <f t="shared" ref="F7:F8" si="9">+G7+H7</f>
        <v>0</v>
      </c>
      <c r="G7" s="28"/>
      <c r="H7" s="28"/>
      <c r="I7" s="141">
        <f t="shared" ref="I7:I8" si="10">+J7+K7</f>
        <v>0</v>
      </c>
      <c r="J7" s="28"/>
      <c r="K7" s="28"/>
      <c r="L7" s="141">
        <f t="shared" ref="L7:L8" si="11">+M7+N7</f>
        <v>0</v>
      </c>
      <c r="M7" s="28"/>
      <c r="N7" s="28"/>
      <c r="O7" s="141">
        <f t="shared" ref="O7:O10" si="12">+P7+Q7</f>
        <v>0</v>
      </c>
      <c r="P7" s="28"/>
      <c r="Q7" s="28"/>
      <c r="R7" s="141">
        <f t="shared" ref="R7:R10" si="13">+S7+T7</f>
        <v>0</v>
      </c>
      <c r="S7" s="28"/>
      <c r="T7" s="51"/>
    </row>
    <row r="8" spans="2:20" ht="23.25" customHeight="1" x14ac:dyDescent="0.25">
      <c r="B8" s="52" t="s">
        <v>695</v>
      </c>
      <c r="C8" s="26">
        <f t="shared" si="8"/>
        <v>0</v>
      </c>
      <c r="D8" s="27">
        <f t="shared" si="1"/>
        <v>0</v>
      </c>
      <c r="E8" s="143">
        <f t="shared" si="2"/>
        <v>0</v>
      </c>
      <c r="F8" s="141">
        <f t="shared" si="9"/>
        <v>0</v>
      </c>
      <c r="G8" s="28"/>
      <c r="H8" s="28"/>
      <c r="I8" s="141">
        <f t="shared" si="10"/>
        <v>0</v>
      </c>
      <c r="J8" s="28"/>
      <c r="K8" s="28"/>
      <c r="L8" s="141">
        <f t="shared" si="11"/>
        <v>0</v>
      </c>
      <c r="M8" s="28"/>
      <c r="N8" s="28"/>
      <c r="O8" s="510"/>
      <c r="P8" s="511"/>
      <c r="Q8" s="512"/>
      <c r="R8" s="510"/>
      <c r="S8" s="511"/>
      <c r="T8" s="511"/>
    </row>
    <row r="9" spans="2:20" ht="23.25" customHeight="1" x14ac:dyDescent="0.25">
      <c r="B9" s="52" t="s">
        <v>566</v>
      </c>
      <c r="C9" s="26">
        <f t="shared" si="8"/>
        <v>0</v>
      </c>
      <c r="D9" s="27">
        <f t="shared" si="1"/>
        <v>0</v>
      </c>
      <c r="E9" s="143">
        <f t="shared" si="2"/>
        <v>0</v>
      </c>
      <c r="F9" s="510"/>
      <c r="G9" s="511"/>
      <c r="H9" s="512"/>
      <c r="I9" s="510"/>
      <c r="J9" s="511"/>
      <c r="K9" s="512"/>
      <c r="L9" s="510"/>
      <c r="M9" s="511"/>
      <c r="N9" s="512"/>
      <c r="O9" s="141">
        <f t="shared" si="12"/>
        <v>0</v>
      </c>
      <c r="P9" s="28"/>
      <c r="Q9" s="28"/>
      <c r="R9" s="141">
        <f t="shared" si="13"/>
        <v>0</v>
      </c>
      <c r="S9" s="28"/>
      <c r="T9" s="51"/>
    </row>
    <row r="10" spans="2:20" ht="23.25" customHeight="1" x14ac:dyDescent="0.25">
      <c r="B10" s="52" t="s">
        <v>567</v>
      </c>
      <c r="C10" s="26">
        <f t="shared" si="8"/>
        <v>0</v>
      </c>
      <c r="D10" s="27">
        <f t="shared" si="1"/>
        <v>0</v>
      </c>
      <c r="E10" s="143">
        <f t="shared" si="2"/>
        <v>0</v>
      </c>
      <c r="F10" s="141">
        <f t="shared" ref="F10" si="14">+G10+H10</f>
        <v>0</v>
      </c>
      <c r="G10" s="28"/>
      <c r="H10" s="28"/>
      <c r="I10" s="141">
        <f t="shared" ref="I10" si="15">+J10+K10</f>
        <v>0</v>
      </c>
      <c r="J10" s="28"/>
      <c r="K10" s="28"/>
      <c r="L10" s="141">
        <f t="shared" ref="L10" si="16">+M10+N10</f>
        <v>0</v>
      </c>
      <c r="M10" s="28"/>
      <c r="N10" s="28"/>
      <c r="O10" s="141">
        <f t="shared" si="12"/>
        <v>0</v>
      </c>
      <c r="P10" s="28"/>
      <c r="Q10" s="28"/>
      <c r="R10" s="141">
        <f t="shared" si="13"/>
        <v>0</v>
      </c>
      <c r="S10" s="28"/>
      <c r="T10" s="51"/>
    </row>
    <row r="11" spans="2:20" ht="23.25" customHeight="1" x14ac:dyDescent="0.25">
      <c r="B11" s="52" t="s">
        <v>568</v>
      </c>
      <c r="C11" s="26">
        <f t="shared" si="8"/>
        <v>0</v>
      </c>
      <c r="D11" s="27">
        <f t="shared" si="1"/>
        <v>0</v>
      </c>
      <c r="E11" s="143">
        <f t="shared" si="2"/>
        <v>0</v>
      </c>
      <c r="F11" s="141">
        <f t="shared" si="3"/>
        <v>0</v>
      </c>
      <c r="G11" s="28"/>
      <c r="H11" s="28"/>
      <c r="I11" s="141">
        <f t="shared" si="4"/>
        <v>0</v>
      </c>
      <c r="J11" s="28"/>
      <c r="K11" s="28"/>
      <c r="L11" s="141">
        <f t="shared" si="5"/>
        <v>0</v>
      </c>
      <c r="M11" s="28"/>
      <c r="N11" s="28"/>
      <c r="O11" s="141">
        <f t="shared" si="6"/>
        <v>0</v>
      </c>
      <c r="P11" s="28"/>
      <c r="Q11" s="28"/>
      <c r="R11" s="141">
        <f t="shared" si="7"/>
        <v>0</v>
      </c>
      <c r="S11" s="28"/>
      <c r="T11" s="51"/>
    </row>
    <row r="12" spans="2:20" ht="23.25" customHeight="1" x14ac:dyDescent="0.25">
      <c r="B12" s="52" t="s">
        <v>589</v>
      </c>
      <c r="C12" s="26">
        <f t="shared" si="8"/>
        <v>0</v>
      </c>
      <c r="D12" s="27">
        <f t="shared" si="1"/>
        <v>0</v>
      </c>
      <c r="E12" s="143">
        <f t="shared" si="2"/>
        <v>0</v>
      </c>
      <c r="F12" s="141">
        <f t="shared" ref="F12" si="17">+G12+H12</f>
        <v>0</v>
      </c>
      <c r="G12" s="28"/>
      <c r="H12" s="28"/>
      <c r="I12" s="141">
        <f t="shared" ref="I12" si="18">+J12+K12</f>
        <v>0</v>
      </c>
      <c r="J12" s="28"/>
      <c r="K12" s="28"/>
      <c r="L12" s="141">
        <f t="shared" ref="L12" si="19">+M12+N12</f>
        <v>0</v>
      </c>
      <c r="M12" s="28"/>
      <c r="N12" s="28"/>
      <c r="O12" s="141">
        <f t="shared" si="6"/>
        <v>0</v>
      </c>
      <c r="P12" s="28"/>
      <c r="Q12" s="28"/>
      <c r="R12" s="141">
        <f t="shared" si="7"/>
        <v>0</v>
      </c>
      <c r="S12" s="28"/>
      <c r="T12" s="51"/>
    </row>
    <row r="13" spans="2:20" ht="23.25" customHeight="1" thickBot="1" x14ac:dyDescent="0.3">
      <c r="B13" s="65" t="s">
        <v>551</v>
      </c>
      <c r="C13" s="32">
        <f t="shared" si="8"/>
        <v>0</v>
      </c>
      <c r="D13" s="33">
        <f t="shared" si="1"/>
        <v>0</v>
      </c>
      <c r="E13" s="53">
        <f t="shared" si="2"/>
        <v>0</v>
      </c>
      <c r="F13" s="35">
        <f t="shared" si="3"/>
        <v>0</v>
      </c>
      <c r="G13" s="36"/>
      <c r="H13" s="36"/>
      <c r="I13" s="35">
        <f t="shared" si="4"/>
        <v>0</v>
      </c>
      <c r="J13" s="36"/>
      <c r="K13" s="36"/>
      <c r="L13" s="35">
        <f t="shared" si="5"/>
        <v>0</v>
      </c>
      <c r="M13" s="36"/>
      <c r="N13" s="36"/>
      <c r="O13" s="35">
        <f t="shared" si="6"/>
        <v>0</v>
      </c>
      <c r="P13" s="36"/>
      <c r="Q13" s="36"/>
      <c r="R13" s="35">
        <f t="shared" si="7"/>
        <v>0</v>
      </c>
      <c r="S13" s="36"/>
      <c r="T13" s="54"/>
    </row>
    <row r="14" spans="2:20" ht="14.4" thickTop="1" x14ac:dyDescent="0.25">
      <c r="B14" s="229"/>
      <c r="C14" s="186"/>
      <c r="D14" s="186"/>
      <c r="E14" s="186"/>
      <c r="F14" s="206"/>
      <c r="G14" s="230" t="str">
        <f>IF(OR(G5&gt;'CUADRO 2'!G5,G6&gt;'CUADRO 2'!G6,G7&gt;'CUADRO 2'!G7,G8&gt;'CUADRO 2'!G8,G9&gt;'CUADRO 2'!G9,G10&gt;'CUADRO 2'!G10,G11&gt;'CUADRO 2'!G11,G12&gt;'CUADRO 2'!G12,G13&gt;'CUADRO 1'!G16),"XX","")</f>
        <v/>
      </c>
      <c r="H14" s="230" t="str">
        <f>IF(OR(H5&gt;'CUADRO 2'!H5,H6&gt;'CUADRO 2'!H6,H7&gt;'CUADRO 2'!H7,H8&gt;'CUADRO 2'!H8,H9&gt;'CUADRO 2'!H9,H10&gt;'CUADRO 2'!H10,H11&gt;'CUADRO 2'!H11,H12&gt;'CUADRO 2'!H12,H13&gt;'CUADRO 1'!H16),"XX","")</f>
        <v/>
      </c>
      <c r="I14" s="230"/>
      <c r="J14" s="230" t="str">
        <f>IF(OR(J5&gt;'CUADRO 2'!J5,J6&gt;'CUADRO 2'!J6,J7&gt;'CUADRO 2'!J7,J8&gt;'CUADRO 2'!J8,J9&gt;'CUADRO 2'!J9,J10&gt;'CUADRO 2'!J10,J11&gt;'CUADRO 2'!J11,J12&gt;'CUADRO 2'!J12,J13&gt;'CUADRO 1'!J16),"XX","")</f>
        <v/>
      </c>
      <c r="K14" s="230" t="str">
        <f>IF(OR(K5&gt;'CUADRO 2'!K5,K6&gt;'CUADRO 2'!K6,K7&gt;'CUADRO 2'!K7,K8&gt;'CUADRO 2'!K8,K9&gt;'CUADRO 2'!K9,K10&gt;'CUADRO 2'!K10,K11&gt;'CUADRO 2'!K11,K12&gt;'CUADRO 2'!K12,K13&gt;'CUADRO 1'!K16),"XX","")</f>
        <v/>
      </c>
      <c r="L14" s="230"/>
      <c r="M14" s="230" t="str">
        <f>IF(OR(M5&gt;'CUADRO 2'!M5,M6&gt;'CUADRO 2'!M6,M7&gt;'CUADRO 2'!M7,M8&gt;'CUADRO 2'!M8,M9&gt;'CUADRO 2'!M9,M10&gt;'CUADRO 2'!M10,M11&gt;'CUADRO 2'!M11,M12&gt;'CUADRO 2'!M12,M13&gt;'CUADRO 1'!M16),"XX","")</f>
        <v/>
      </c>
      <c r="N14" s="230" t="str">
        <f>IF(OR(N5&gt;'CUADRO 2'!N5,N6&gt;'CUADRO 2'!N6,N7&gt;'CUADRO 2'!N7,N8&gt;'CUADRO 2'!N8,N9&gt;'CUADRO 2'!N9,N10&gt;'CUADRO 2'!N10,N11&gt;'CUADRO 2'!N11,N12&gt;'CUADRO 2'!N12,N13&gt;'CUADRO 1'!N16),"XX","")</f>
        <v/>
      </c>
      <c r="O14" s="230"/>
      <c r="P14" s="230" t="str">
        <f>IF(OR(P5&gt;'CUADRO 2'!P5,P6&gt;'CUADRO 2'!P6,P7&gt;'CUADRO 2'!P7,P8&gt;'CUADRO 2'!P8,P9&gt;'CUADRO 2'!P9,P10&gt;'CUADRO 2'!P10,P11&gt;'CUADRO 2'!P11,P12&gt;'CUADRO 2'!P12,P13&gt;'CUADRO 1'!P16),"XX","")</f>
        <v/>
      </c>
      <c r="Q14" s="230" t="str">
        <f>IF(OR(Q5&gt;'CUADRO 2'!Q5,Q6&gt;'CUADRO 2'!Q6,Q7&gt;'CUADRO 2'!Q7,Q8&gt;'CUADRO 2'!Q8,Q9&gt;'CUADRO 2'!Q9,Q10&gt;'CUADRO 2'!Q10,Q11&gt;'CUADRO 2'!Q11,Q12&gt;'CUADRO 2'!Q12,Q13&gt;'CUADRO 1'!Q16),"XX","")</f>
        <v/>
      </c>
      <c r="R14" s="230"/>
      <c r="S14" s="230" t="str">
        <f>IF(OR(S5&gt;'CUADRO 2'!S5,S6&gt;'CUADRO 2'!S6,S7&gt;'CUADRO 2'!S7,S8&gt;'CUADRO 2'!S8,S9&gt;'CUADRO 2'!S9,S10&gt;'CUADRO 2'!S10,S11&gt;'CUADRO 2'!S11,S12&gt;'CUADRO 2'!S12,S13&gt;'CUADRO 1'!S16),"XX","")</f>
        <v/>
      </c>
      <c r="T14" s="230" t="str">
        <f>IF(OR(T5&gt;'CUADRO 2'!T5,T6&gt;'CUADRO 2'!T6,T7&gt;'CUADRO 2'!T7,T8&gt;'CUADRO 2'!T8,T9&gt;'CUADRO 2'!T9,T10&gt;'CUADRO 2'!T10,T11&gt;'CUADRO 2'!T11,T12&gt;'CUADRO 2'!T12,T13&gt;'CUADRO 1'!T16),"XX","")</f>
        <v/>
      </c>
    </row>
    <row r="15" spans="2:20" ht="49.5" customHeight="1" x14ac:dyDescent="0.25">
      <c r="B15" s="229"/>
      <c r="C15" s="186"/>
      <c r="D15" s="186"/>
      <c r="E15" s="476" t="str">
        <f>IF(OR(G14="XX",H14="XX",J14="XX",K14="XX",M14="XX",N14="XX",P14="XX",Q14="XX",S14="XX",T14="XX"),"¡VERIFICAR!, la cifra digitada en alguna de las asignaturas, es mayor a la reportada en en el Cuadro 2; o bien, lo indicado en Conducta es mayor al dato de la línea de Matríucla Final del Cuadro 1.","")</f>
        <v/>
      </c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</row>
    <row r="16" spans="2:20" ht="15" customHeight="1" x14ac:dyDescent="0.25">
      <c r="B16" s="163" t="s">
        <v>543</v>
      </c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</row>
    <row r="17" spans="2:20" ht="21.75" customHeight="1" x14ac:dyDescent="0.25">
      <c r="B17" s="452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453"/>
      <c r="R17" s="453"/>
      <c r="S17" s="453"/>
      <c r="T17" s="454"/>
    </row>
    <row r="18" spans="2:20" ht="21.75" customHeight="1" x14ac:dyDescent="0.25">
      <c r="B18" s="455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7"/>
    </row>
    <row r="19" spans="2:20" ht="21.75" customHeight="1" x14ac:dyDescent="0.25">
      <c r="B19" s="455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7"/>
    </row>
    <row r="20" spans="2:20" ht="21.75" customHeight="1" x14ac:dyDescent="0.25">
      <c r="B20" s="455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7"/>
    </row>
    <row r="21" spans="2:20" ht="21.75" customHeight="1" x14ac:dyDescent="0.25">
      <c r="B21" s="458"/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60"/>
    </row>
  </sheetData>
  <sheetProtection algorithmName="SHA-512" hashValue="eJv7MfRFlOuPmpoItl5cB7B/3dVSV5GJjq/vZBIa9xoH/Te2hl9mjHTFPjSHonlWKuvIyQgtofDxHbDbl7qKmw==" saltValue="XLkVdBOvbHXgrct99+VxjQ==" spinCount="100000" sheet="1" objects="1" scenarios="1"/>
  <mergeCells count="14">
    <mergeCell ref="B17:T21"/>
    <mergeCell ref="B3:B4"/>
    <mergeCell ref="C3:E3"/>
    <mergeCell ref="F3:H3"/>
    <mergeCell ref="I3:K3"/>
    <mergeCell ref="L3:N3"/>
    <mergeCell ref="O3:Q3"/>
    <mergeCell ref="R3:T3"/>
    <mergeCell ref="E15:T15"/>
    <mergeCell ref="O8:Q8"/>
    <mergeCell ref="R8:T8"/>
    <mergeCell ref="F9:H9"/>
    <mergeCell ref="I9:K9"/>
    <mergeCell ref="L9:N9"/>
  </mergeCells>
  <conditionalFormatting sqref="C5:F13 I5:I13 L5:L13">
    <cfRule type="cellIs" dxfId="39" priority="28" operator="equal">
      <formula>0</formula>
    </cfRule>
  </conditionalFormatting>
  <conditionalFormatting sqref="E15">
    <cfRule type="containsText" dxfId="38" priority="187" operator="containsText" text="¡VERIFICAR!">
      <formula>NOT(ISERROR(SEARCH("¡VERIFICAR!",E15)))</formula>
    </cfRule>
  </conditionalFormatting>
  <conditionalFormatting sqref="G14:H14">
    <cfRule type="containsText" dxfId="37" priority="41" operator="containsText" text="XX">
      <formula>NOT(ISERROR(SEARCH("XX",G14)))</formula>
    </cfRule>
  </conditionalFormatting>
  <conditionalFormatting sqref="J14:K14">
    <cfRule type="containsText" dxfId="36" priority="4" operator="containsText" text="XX">
      <formula>NOT(ISERROR(SEARCH("XX",J14)))</formula>
    </cfRule>
  </conditionalFormatting>
  <conditionalFormatting sqref="M14:N14">
    <cfRule type="containsText" dxfId="35" priority="3" operator="containsText" text="XX">
      <formula>NOT(ISERROR(SEARCH("XX",M14)))</formula>
    </cfRule>
  </conditionalFormatting>
  <conditionalFormatting sqref="O5:O13 R5:R13">
    <cfRule type="cellIs" dxfId="34" priority="195" operator="equal">
      <formula>0</formula>
    </cfRule>
  </conditionalFormatting>
  <conditionalFormatting sqref="P14:Q14">
    <cfRule type="containsText" dxfId="33" priority="2" operator="containsText" text="XX">
      <formula>NOT(ISERROR(SEARCH("XX",P14)))</formula>
    </cfRule>
  </conditionalFormatting>
  <conditionalFormatting sqref="S14:T14">
    <cfRule type="containsText" dxfId="32" priority="1" operator="containsText" text="XX">
      <formula>NOT(ISERROR(SEARCH("XX",S14)))</formula>
    </cfRule>
  </conditionalFormatting>
  <printOptions horizontalCentered="1"/>
  <pageMargins left="0.19685039370078741" right="0.19685039370078741" top="0.59055118110236227" bottom="0.23622047244094491" header="0.31496062992125984" footer="0.19685039370078741"/>
  <pageSetup paperSize="9" scale="91" orientation="landscape" r:id="rId1"/>
  <headerFooter>
    <oddFooter>&amp;R&amp;"+,Negrita Cursiva"CNV.MTS&amp;"+,Cursiva", página 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pageSetUpPr fitToPage="1"/>
  </sheetPr>
  <dimension ref="B1:T13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5546875" style="144" customWidth="1"/>
    <col min="2" max="2" width="21" style="144" customWidth="1"/>
    <col min="3" max="20" width="7.21875" style="144" customWidth="1"/>
    <col min="21" max="16384" width="11.44140625" style="144"/>
  </cols>
  <sheetData>
    <row r="1" spans="2:20" ht="17.399999999999999" x14ac:dyDescent="0.3">
      <c r="B1" s="359" t="s">
        <v>586</v>
      </c>
      <c r="C1" s="223"/>
      <c r="D1" s="223"/>
      <c r="E1" s="223"/>
      <c r="F1" s="223"/>
      <c r="G1" s="223"/>
      <c r="H1" s="223"/>
      <c r="I1" s="223"/>
      <c r="J1" s="223"/>
      <c r="K1" s="223"/>
      <c r="L1" s="145"/>
    </row>
    <row r="2" spans="2:20" ht="18" thickBot="1" x14ac:dyDescent="0.35">
      <c r="B2" s="360" t="s">
        <v>546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</row>
    <row r="3" spans="2:20" ht="22.5" customHeight="1" thickTop="1" x14ac:dyDescent="0.25">
      <c r="B3" s="516" t="s">
        <v>553</v>
      </c>
      <c r="C3" s="517" t="s">
        <v>0</v>
      </c>
      <c r="D3" s="518"/>
      <c r="E3" s="518"/>
      <c r="F3" s="495" t="s">
        <v>571</v>
      </c>
      <c r="G3" s="496"/>
      <c r="H3" s="497"/>
      <c r="I3" s="495" t="s">
        <v>572</v>
      </c>
      <c r="J3" s="496"/>
      <c r="K3" s="497"/>
      <c r="L3" s="496" t="s">
        <v>573</v>
      </c>
      <c r="M3" s="496"/>
      <c r="N3" s="496"/>
      <c r="O3" s="495" t="s">
        <v>574</v>
      </c>
      <c r="P3" s="496"/>
      <c r="Q3" s="497"/>
      <c r="R3" s="495" t="s">
        <v>575</v>
      </c>
      <c r="S3" s="496"/>
      <c r="T3" s="496"/>
    </row>
    <row r="4" spans="2:20" ht="32.25" customHeight="1" thickBot="1" x14ac:dyDescent="0.3">
      <c r="B4" s="514"/>
      <c r="C4" s="147" t="s">
        <v>0</v>
      </c>
      <c r="D4" s="148" t="s">
        <v>20</v>
      </c>
      <c r="E4" s="149" t="s">
        <v>19</v>
      </c>
      <c r="F4" s="150" t="s">
        <v>0</v>
      </c>
      <c r="G4" s="148" t="s">
        <v>20</v>
      </c>
      <c r="H4" s="149" t="s">
        <v>19</v>
      </c>
      <c r="I4" s="150" t="s">
        <v>0</v>
      </c>
      <c r="J4" s="148" t="s">
        <v>20</v>
      </c>
      <c r="K4" s="149" t="s">
        <v>19</v>
      </c>
      <c r="L4" s="150" t="s">
        <v>0</v>
      </c>
      <c r="M4" s="148" t="s">
        <v>20</v>
      </c>
      <c r="N4" s="151" t="s">
        <v>19</v>
      </c>
      <c r="O4" s="150" t="s">
        <v>0</v>
      </c>
      <c r="P4" s="148" t="s">
        <v>20</v>
      </c>
      <c r="Q4" s="149" t="s">
        <v>19</v>
      </c>
      <c r="R4" s="150" t="s">
        <v>0</v>
      </c>
      <c r="S4" s="148" t="s">
        <v>20</v>
      </c>
      <c r="T4" s="149" t="s">
        <v>19</v>
      </c>
    </row>
    <row r="5" spans="2:20" ht="33.75" customHeight="1" thickTop="1" x14ac:dyDescent="0.25">
      <c r="B5" s="224" t="s">
        <v>547</v>
      </c>
      <c r="C5" s="31">
        <f t="shared" ref="C5:C7" si="0">D5+E5</f>
        <v>0</v>
      </c>
      <c r="D5" s="20">
        <f>G5+J5+M5+P5+S5</f>
        <v>0</v>
      </c>
      <c r="E5" s="21">
        <f>+H5+K5+N5+Q5+T5</f>
        <v>0</v>
      </c>
      <c r="F5" s="22">
        <f t="shared" ref="F5:F7" si="1">+G5+H5</f>
        <v>0</v>
      </c>
      <c r="G5" s="23"/>
      <c r="H5" s="24"/>
      <c r="I5" s="22">
        <f t="shared" ref="I5:I7" si="2">+J5+K5</f>
        <v>0</v>
      </c>
      <c r="J5" s="23"/>
      <c r="K5" s="24"/>
      <c r="L5" s="21">
        <f t="shared" ref="L5:L7" si="3">+M5+N5</f>
        <v>0</v>
      </c>
      <c r="M5" s="23"/>
      <c r="N5" s="25"/>
      <c r="O5" s="22">
        <f t="shared" ref="O5:O7" si="4">+P5+Q5</f>
        <v>0</v>
      </c>
      <c r="P5" s="23"/>
      <c r="Q5" s="24"/>
      <c r="R5" s="22">
        <f t="shared" ref="R5:R7" si="5">+S5+T5</f>
        <v>0</v>
      </c>
      <c r="S5" s="23"/>
      <c r="T5" s="25"/>
    </row>
    <row r="6" spans="2:20" ht="33.75" customHeight="1" x14ac:dyDescent="0.25">
      <c r="B6" s="225" t="s">
        <v>548</v>
      </c>
      <c r="C6" s="26">
        <f t="shared" si="0"/>
        <v>0</v>
      </c>
      <c r="D6" s="27">
        <f>G6+J6+M6+P6+S6</f>
        <v>0</v>
      </c>
      <c r="E6" s="142">
        <f>+H6+K6+N6+Q6+T6</f>
        <v>0</v>
      </c>
      <c r="F6" s="141">
        <f t="shared" si="1"/>
        <v>0</v>
      </c>
      <c r="G6" s="28"/>
      <c r="H6" s="29"/>
      <c r="I6" s="141">
        <f t="shared" si="2"/>
        <v>0</v>
      </c>
      <c r="J6" s="28"/>
      <c r="K6" s="29"/>
      <c r="L6" s="142">
        <f t="shared" si="3"/>
        <v>0</v>
      </c>
      <c r="M6" s="28"/>
      <c r="N6" s="30"/>
      <c r="O6" s="141">
        <f t="shared" si="4"/>
        <v>0</v>
      </c>
      <c r="P6" s="28"/>
      <c r="Q6" s="29"/>
      <c r="R6" s="141">
        <f t="shared" si="5"/>
        <v>0</v>
      </c>
      <c r="S6" s="28"/>
      <c r="T6" s="30"/>
    </row>
    <row r="7" spans="2:20" ht="33.75" customHeight="1" thickBot="1" x14ac:dyDescent="0.3">
      <c r="B7" s="226" t="s">
        <v>549</v>
      </c>
      <c r="C7" s="39">
        <f t="shared" si="0"/>
        <v>0</v>
      </c>
      <c r="D7" s="40">
        <f>G7+J7+M7+P7+S7</f>
        <v>0</v>
      </c>
      <c r="E7" s="41">
        <f>+H7+K7+N7+Q7+T7</f>
        <v>0</v>
      </c>
      <c r="F7" s="42">
        <f t="shared" si="1"/>
        <v>0</v>
      </c>
      <c r="G7" s="43"/>
      <c r="H7" s="44"/>
      <c r="I7" s="42">
        <f t="shared" si="2"/>
        <v>0</v>
      </c>
      <c r="J7" s="43"/>
      <c r="K7" s="44"/>
      <c r="L7" s="41">
        <f t="shared" si="3"/>
        <v>0</v>
      </c>
      <c r="M7" s="43"/>
      <c r="N7" s="45"/>
      <c r="O7" s="42">
        <f t="shared" si="4"/>
        <v>0</v>
      </c>
      <c r="P7" s="43"/>
      <c r="Q7" s="44"/>
      <c r="R7" s="42">
        <f t="shared" si="5"/>
        <v>0</v>
      </c>
      <c r="S7" s="43"/>
      <c r="T7" s="45"/>
    </row>
    <row r="8" spans="2:20" ht="14.4" thickTop="1" x14ac:dyDescent="0.25">
      <c r="B8" s="222"/>
      <c r="F8" s="192"/>
    </row>
    <row r="9" spans="2:20" ht="15" x14ac:dyDescent="0.25">
      <c r="B9" s="163" t="s">
        <v>543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</row>
    <row r="10" spans="2:20" ht="21.75" customHeight="1" x14ac:dyDescent="0.25">
      <c r="B10" s="452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4"/>
    </row>
    <row r="11" spans="2:20" ht="21.75" customHeight="1" x14ac:dyDescent="0.25"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7"/>
    </row>
    <row r="12" spans="2:20" ht="21.75" customHeight="1" x14ac:dyDescent="0.25">
      <c r="B12" s="455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7"/>
    </row>
    <row r="13" spans="2:20" ht="21.75" customHeight="1" x14ac:dyDescent="0.25">
      <c r="B13" s="458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60"/>
    </row>
  </sheetData>
  <sheetProtection algorithmName="SHA-512" hashValue="YT0s+uOt4HY9xqoxyN5hrQ8X1SE51sOqVfscW2X2lCZoFT+BBRdGoff+PFc1qGR8WuIJ/En+og18kgNkgkN6+w==" saltValue="5KVSWFcExH8AKOKU6x6C9w==" spinCount="100000" sheet="1" objects="1" scenarios="1"/>
  <mergeCells count="8">
    <mergeCell ref="B10:T13"/>
    <mergeCell ref="B3:B4"/>
    <mergeCell ref="C3:E3"/>
    <mergeCell ref="F3:H3"/>
    <mergeCell ref="I3:K3"/>
    <mergeCell ref="L3:N3"/>
    <mergeCell ref="O3:Q3"/>
    <mergeCell ref="R3:T3"/>
  </mergeCells>
  <conditionalFormatting sqref="C5:F7 I5:I7 L5:L7 O5:O7 R5:R7">
    <cfRule type="cellIs" dxfId="31" priority="2" operator="equal">
      <formula>0</formula>
    </cfRule>
  </conditionalFormatting>
  <printOptions horizontalCentered="1"/>
  <pageMargins left="0.19685039370078741" right="0.19685039370078741" top="0.59055118110236227" bottom="0" header="0.31496062992125984" footer="0.19685039370078741"/>
  <pageSetup paperSize="9" scale="95" orientation="landscape" r:id="rId1"/>
  <headerFooter>
    <oddFooter>&amp;R&amp;"+,Negrita Cursiva"CNV.MTS&amp;"+,Cursiva", 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3">
    <pageSetUpPr fitToPage="1"/>
  </sheetPr>
  <dimension ref="B1:U26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7.21875" style="144" customWidth="1"/>
    <col min="2" max="2" width="5.77734375" style="144" customWidth="1"/>
    <col min="3" max="3" width="34.77734375" style="144" customWidth="1"/>
    <col min="4" max="21" width="6.77734375" style="144" customWidth="1"/>
    <col min="22" max="16384" width="11.44140625" style="144"/>
  </cols>
  <sheetData>
    <row r="1" spans="2:21" ht="20.25" customHeight="1" x14ac:dyDescent="0.3">
      <c r="B1" s="359" t="s">
        <v>708</v>
      </c>
      <c r="D1" s="213"/>
      <c r="E1" s="213"/>
      <c r="F1" s="213"/>
      <c r="G1" s="213"/>
      <c r="H1" s="213"/>
      <c r="I1" s="213"/>
      <c r="J1" s="213"/>
      <c r="K1" s="213"/>
      <c r="M1" s="145"/>
    </row>
    <row r="2" spans="2:21" ht="17.399999999999999" x14ac:dyDescent="0.3">
      <c r="B2" s="359" t="s">
        <v>1291</v>
      </c>
      <c r="D2" s="213"/>
      <c r="E2" s="213"/>
      <c r="F2" s="213"/>
      <c r="G2" s="213"/>
      <c r="H2" s="213"/>
      <c r="I2" s="213"/>
      <c r="J2" s="213"/>
      <c r="K2" s="213"/>
      <c r="L2" s="213"/>
    </row>
    <row r="3" spans="2:21" ht="20.25" customHeight="1" thickBot="1" x14ac:dyDescent="0.35">
      <c r="B3" s="360" t="s">
        <v>595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</row>
    <row r="4" spans="2:21" ht="22.5" customHeight="1" thickTop="1" x14ac:dyDescent="0.25">
      <c r="B4" s="513" t="s">
        <v>1292</v>
      </c>
      <c r="C4" s="491"/>
      <c r="D4" s="493" t="s">
        <v>0</v>
      </c>
      <c r="E4" s="494"/>
      <c r="F4" s="494"/>
      <c r="G4" s="495" t="s">
        <v>571</v>
      </c>
      <c r="H4" s="496"/>
      <c r="I4" s="497"/>
      <c r="J4" s="495" t="s">
        <v>572</v>
      </c>
      <c r="K4" s="496"/>
      <c r="L4" s="497"/>
      <c r="M4" s="496" t="s">
        <v>573</v>
      </c>
      <c r="N4" s="496"/>
      <c r="O4" s="496"/>
      <c r="P4" s="495" t="s">
        <v>574</v>
      </c>
      <c r="Q4" s="496"/>
      <c r="R4" s="497"/>
      <c r="S4" s="495" t="s">
        <v>575</v>
      </c>
      <c r="T4" s="496"/>
      <c r="U4" s="496"/>
    </row>
    <row r="5" spans="2:21" ht="30.75" customHeight="1" thickBot="1" x14ac:dyDescent="0.3">
      <c r="B5" s="514"/>
      <c r="C5" s="492"/>
      <c r="D5" s="215" t="s">
        <v>0</v>
      </c>
      <c r="E5" s="148" t="s">
        <v>20</v>
      </c>
      <c r="F5" s="216" t="s">
        <v>19</v>
      </c>
      <c r="G5" s="150" t="s">
        <v>0</v>
      </c>
      <c r="H5" s="148" t="s">
        <v>20</v>
      </c>
      <c r="I5" s="151" t="s">
        <v>19</v>
      </c>
      <c r="J5" s="216" t="s">
        <v>0</v>
      </c>
      <c r="K5" s="148" t="s">
        <v>20</v>
      </c>
      <c r="L5" s="216" t="s">
        <v>19</v>
      </c>
      <c r="M5" s="150" t="s">
        <v>0</v>
      </c>
      <c r="N5" s="148" t="s">
        <v>20</v>
      </c>
      <c r="O5" s="151" t="s">
        <v>19</v>
      </c>
      <c r="P5" s="216" t="s">
        <v>0</v>
      </c>
      <c r="Q5" s="148" t="s">
        <v>20</v>
      </c>
      <c r="R5" s="216" t="s">
        <v>19</v>
      </c>
      <c r="S5" s="150" t="s">
        <v>0</v>
      </c>
      <c r="T5" s="148" t="s">
        <v>20</v>
      </c>
      <c r="U5" s="149" t="s">
        <v>19</v>
      </c>
    </row>
    <row r="6" spans="2:21" s="167" customFormat="1" ht="27" customHeight="1" thickTop="1" x14ac:dyDescent="0.3">
      <c r="B6" s="73" t="s">
        <v>596</v>
      </c>
      <c r="C6" s="74"/>
      <c r="D6" s="217">
        <f t="shared" ref="D6:D20" si="0">E6+F6</f>
        <v>0</v>
      </c>
      <c r="E6" s="108">
        <f t="shared" ref="E6:E20" si="1">H6+K6+N6+Q6+T6</f>
        <v>0</v>
      </c>
      <c r="F6" s="218">
        <f t="shared" ref="F6:F20" si="2">+I6+L6+O6+R6+U6</f>
        <v>0</v>
      </c>
      <c r="G6" s="75">
        <f t="shared" ref="G6:G20" si="3">+H6+I6</f>
        <v>0</v>
      </c>
      <c r="H6" s="108">
        <f>SUM(H7:H10)</f>
        <v>0</v>
      </c>
      <c r="I6" s="219">
        <f>SUM(I7:I10)</f>
        <v>0</v>
      </c>
      <c r="J6" s="75">
        <f t="shared" ref="J6:J20" si="4">+K6+L6</f>
        <v>0</v>
      </c>
      <c r="K6" s="108">
        <f>SUM(K7:K10)</f>
        <v>0</v>
      </c>
      <c r="L6" s="219">
        <f>SUM(L7:L10)</f>
        <v>0</v>
      </c>
      <c r="M6" s="75">
        <f t="shared" ref="M6:M20" si="5">+N6+O6</f>
        <v>0</v>
      </c>
      <c r="N6" s="108">
        <f>SUM(N7:N10)</f>
        <v>0</v>
      </c>
      <c r="O6" s="219">
        <f>SUM(O7:O10)</f>
        <v>0</v>
      </c>
      <c r="P6" s="75">
        <f t="shared" ref="P6:P20" si="6">+Q6+R6</f>
        <v>0</v>
      </c>
      <c r="Q6" s="108">
        <f>SUM(Q7:Q10)</f>
        <v>0</v>
      </c>
      <c r="R6" s="219">
        <f>SUM(R7:R10)</f>
        <v>0</v>
      </c>
      <c r="S6" s="75">
        <f t="shared" ref="S6:S20" si="7">+T6+U6</f>
        <v>0</v>
      </c>
      <c r="T6" s="108">
        <f>SUM(T7:T10)</f>
        <v>0</v>
      </c>
      <c r="U6" s="218">
        <f>SUM(U7:U10)</f>
        <v>0</v>
      </c>
    </row>
    <row r="7" spans="2:21" ht="27" customHeight="1" x14ac:dyDescent="0.25">
      <c r="B7" s="519" t="s">
        <v>591</v>
      </c>
      <c r="C7" s="520"/>
      <c r="D7" s="76">
        <f t="shared" si="0"/>
        <v>0</v>
      </c>
      <c r="E7" s="77">
        <f t="shared" si="1"/>
        <v>0</v>
      </c>
      <c r="F7" s="78">
        <f t="shared" si="2"/>
        <v>0</v>
      </c>
      <c r="G7" s="75">
        <f t="shared" si="3"/>
        <v>0</v>
      </c>
      <c r="H7" s="17"/>
      <c r="I7" s="79"/>
      <c r="J7" s="75">
        <f t="shared" si="4"/>
        <v>0</v>
      </c>
      <c r="K7" s="17"/>
      <c r="L7" s="16"/>
      <c r="M7" s="75">
        <f t="shared" si="5"/>
        <v>0</v>
      </c>
      <c r="N7" s="17"/>
      <c r="O7" s="79"/>
      <c r="P7" s="75">
        <f t="shared" si="6"/>
        <v>0</v>
      </c>
      <c r="Q7" s="17"/>
      <c r="R7" s="16"/>
      <c r="S7" s="75">
        <f t="shared" si="7"/>
        <v>0</v>
      </c>
      <c r="T7" s="17"/>
      <c r="U7" s="16"/>
    </row>
    <row r="8" spans="2:21" ht="27" customHeight="1" x14ac:dyDescent="0.25">
      <c r="B8" s="519" t="s">
        <v>597</v>
      </c>
      <c r="C8" s="520"/>
      <c r="D8" s="76">
        <f t="shared" si="0"/>
        <v>0</v>
      </c>
      <c r="E8" s="77">
        <f t="shared" si="1"/>
        <v>0</v>
      </c>
      <c r="F8" s="78">
        <f t="shared" si="2"/>
        <v>0</v>
      </c>
      <c r="G8" s="75">
        <f t="shared" si="3"/>
        <v>0</v>
      </c>
      <c r="H8" s="17"/>
      <c r="I8" s="79"/>
      <c r="J8" s="75">
        <f t="shared" si="4"/>
        <v>0</v>
      </c>
      <c r="K8" s="17"/>
      <c r="L8" s="16"/>
      <c r="M8" s="75">
        <f t="shared" si="5"/>
        <v>0</v>
      </c>
      <c r="N8" s="17"/>
      <c r="O8" s="79"/>
      <c r="P8" s="75">
        <f t="shared" si="6"/>
        <v>0</v>
      </c>
      <c r="Q8" s="17"/>
      <c r="R8" s="16"/>
      <c r="S8" s="75">
        <f t="shared" si="7"/>
        <v>0</v>
      </c>
      <c r="T8" s="17"/>
      <c r="U8" s="16"/>
    </row>
    <row r="9" spans="2:21" ht="27" customHeight="1" x14ac:dyDescent="0.25">
      <c r="B9" s="519" t="s">
        <v>598</v>
      </c>
      <c r="C9" s="520"/>
      <c r="D9" s="76">
        <f t="shared" si="0"/>
        <v>0</v>
      </c>
      <c r="E9" s="77">
        <f t="shared" si="1"/>
        <v>0</v>
      </c>
      <c r="F9" s="78">
        <f t="shared" si="2"/>
        <v>0</v>
      </c>
      <c r="G9" s="75">
        <f t="shared" si="3"/>
        <v>0</v>
      </c>
      <c r="H9" s="17"/>
      <c r="I9" s="79"/>
      <c r="J9" s="75">
        <f t="shared" si="4"/>
        <v>0</v>
      </c>
      <c r="K9" s="17"/>
      <c r="L9" s="16"/>
      <c r="M9" s="75">
        <f t="shared" si="5"/>
        <v>0</v>
      </c>
      <c r="N9" s="17"/>
      <c r="O9" s="79"/>
      <c r="P9" s="75">
        <f t="shared" si="6"/>
        <v>0</v>
      </c>
      <c r="Q9" s="17"/>
      <c r="R9" s="16"/>
      <c r="S9" s="75">
        <f t="shared" si="7"/>
        <v>0</v>
      </c>
      <c r="T9" s="17"/>
      <c r="U9" s="16"/>
    </row>
    <row r="10" spans="2:21" ht="27" customHeight="1" x14ac:dyDescent="0.25">
      <c r="B10" s="521" t="s">
        <v>599</v>
      </c>
      <c r="C10" s="522"/>
      <c r="D10" s="80">
        <f t="shared" si="0"/>
        <v>0</v>
      </c>
      <c r="E10" s="81">
        <f t="shared" si="1"/>
        <v>0</v>
      </c>
      <c r="F10" s="82">
        <f t="shared" si="2"/>
        <v>0</v>
      </c>
      <c r="G10" s="83">
        <f t="shared" si="3"/>
        <v>0</v>
      </c>
      <c r="H10" s="84"/>
      <c r="I10" s="85"/>
      <c r="J10" s="83">
        <f t="shared" si="4"/>
        <v>0</v>
      </c>
      <c r="K10" s="84"/>
      <c r="L10" s="86"/>
      <c r="M10" s="83">
        <f t="shared" si="5"/>
        <v>0</v>
      </c>
      <c r="N10" s="84"/>
      <c r="O10" s="85"/>
      <c r="P10" s="83">
        <f t="shared" si="6"/>
        <v>0</v>
      </c>
      <c r="Q10" s="84"/>
      <c r="R10" s="86"/>
      <c r="S10" s="83">
        <f t="shared" si="7"/>
        <v>0</v>
      </c>
      <c r="T10" s="84"/>
      <c r="U10" s="86"/>
    </row>
    <row r="11" spans="2:21" s="167" customFormat="1" ht="27" customHeight="1" x14ac:dyDescent="0.3">
      <c r="B11" s="73" t="s">
        <v>600</v>
      </c>
      <c r="C11" s="74"/>
      <c r="D11" s="217">
        <f t="shared" si="0"/>
        <v>0</v>
      </c>
      <c r="E11" s="108">
        <f t="shared" si="1"/>
        <v>0</v>
      </c>
      <c r="F11" s="218">
        <f t="shared" si="2"/>
        <v>0</v>
      </c>
      <c r="G11" s="87">
        <f t="shared" si="3"/>
        <v>0</v>
      </c>
      <c r="H11" s="108">
        <f>SUM(H12:H16)</f>
        <v>0</v>
      </c>
      <c r="I11" s="219">
        <f>SUM(I12:I16)</f>
        <v>0</v>
      </c>
      <c r="J11" s="87">
        <f t="shared" si="4"/>
        <v>0</v>
      </c>
      <c r="K11" s="108">
        <f>SUM(K12:K16)</f>
        <v>0</v>
      </c>
      <c r="L11" s="219">
        <f>SUM(L12:L16)</f>
        <v>0</v>
      </c>
      <c r="M11" s="87">
        <f t="shared" si="5"/>
        <v>0</v>
      </c>
      <c r="N11" s="108">
        <f>SUM(N12:N16)</f>
        <v>0</v>
      </c>
      <c r="O11" s="219">
        <f>SUM(O12:O16)</f>
        <v>0</v>
      </c>
      <c r="P11" s="87">
        <f t="shared" si="6"/>
        <v>0</v>
      </c>
      <c r="Q11" s="108">
        <f>SUM(Q12:Q16)</f>
        <v>0</v>
      </c>
      <c r="R11" s="219">
        <f>SUM(R12:R16)</f>
        <v>0</v>
      </c>
      <c r="S11" s="87">
        <f t="shared" si="7"/>
        <v>0</v>
      </c>
      <c r="T11" s="108">
        <f>SUM(T12:T16)</f>
        <v>0</v>
      </c>
      <c r="U11" s="218">
        <f>SUM(U12:U16)</f>
        <v>0</v>
      </c>
    </row>
    <row r="12" spans="2:21" ht="27" customHeight="1" x14ac:dyDescent="0.25">
      <c r="B12" s="519" t="s">
        <v>601</v>
      </c>
      <c r="C12" s="520"/>
      <c r="D12" s="76">
        <f t="shared" si="0"/>
        <v>0</v>
      </c>
      <c r="E12" s="77">
        <f t="shared" si="1"/>
        <v>0</v>
      </c>
      <c r="F12" s="78">
        <f t="shared" si="2"/>
        <v>0</v>
      </c>
      <c r="G12" s="75">
        <f t="shared" si="3"/>
        <v>0</v>
      </c>
      <c r="H12" s="17"/>
      <c r="I12" s="79"/>
      <c r="J12" s="75">
        <f t="shared" si="4"/>
        <v>0</v>
      </c>
      <c r="K12" s="17"/>
      <c r="L12" s="16"/>
      <c r="M12" s="75">
        <f t="shared" si="5"/>
        <v>0</v>
      </c>
      <c r="N12" s="17"/>
      <c r="O12" s="79"/>
      <c r="P12" s="75">
        <f t="shared" si="6"/>
        <v>0</v>
      </c>
      <c r="Q12" s="17"/>
      <c r="R12" s="16"/>
      <c r="S12" s="75">
        <f t="shared" si="7"/>
        <v>0</v>
      </c>
      <c r="T12" s="17"/>
      <c r="U12" s="16"/>
    </row>
    <row r="13" spans="2:21" ht="27" customHeight="1" x14ac:dyDescent="0.25">
      <c r="B13" s="519" t="s">
        <v>49</v>
      </c>
      <c r="C13" s="520"/>
      <c r="D13" s="76">
        <f t="shared" si="0"/>
        <v>0</v>
      </c>
      <c r="E13" s="77">
        <f t="shared" si="1"/>
        <v>0</v>
      </c>
      <c r="F13" s="78">
        <f t="shared" si="2"/>
        <v>0</v>
      </c>
      <c r="G13" s="75">
        <f t="shared" si="3"/>
        <v>0</v>
      </c>
      <c r="H13" s="17"/>
      <c r="I13" s="79"/>
      <c r="J13" s="75">
        <f t="shared" si="4"/>
        <v>0</v>
      </c>
      <c r="K13" s="17"/>
      <c r="L13" s="16"/>
      <c r="M13" s="75">
        <f t="shared" si="5"/>
        <v>0</v>
      </c>
      <c r="N13" s="17"/>
      <c r="O13" s="79"/>
      <c r="P13" s="75">
        <f t="shared" si="6"/>
        <v>0</v>
      </c>
      <c r="Q13" s="17"/>
      <c r="R13" s="16"/>
      <c r="S13" s="75">
        <f t="shared" si="7"/>
        <v>0</v>
      </c>
      <c r="T13" s="17"/>
      <c r="U13" s="16"/>
    </row>
    <row r="14" spans="2:21" ht="27" customHeight="1" x14ac:dyDescent="0.25">
      <c r="B14" s="519" t="s">
        <v>48</v>
      </c>
      <c r="C14" s="520"/>
      <c r="D14" s="76">
        <f t="shared" si="0"/>
        <v>0</v>
      </c>
      <c r="E14" s="77">
        <f t="shared" si="1"/>
        <v>0</v>
      </c>
      <c r="F14" s="78">
        <f t="shared" si="2"/>
        <v>0</v>
      </c>
      <c r="G14" s="75">
        <f t="shared" si="3"/>
        <v>0</v>
      </c>
      <c r="H14" s="17"/>
      <c r="I14" s="79"/>
      <c r="J14" s="75">
        <f t="shared" si="4"/>
        <v>0</v>
      </c>
      <c r="K14" s="17"/>
      <c r="L14" s="16"/>
      <c r="M14" s="75">
        <f t="shared" si="5"/>
        <v>0</v>
      </c>
      <c r="N14" s="17"/>
      <c r="O14" s="79"/>
      <c r="P14" s="75">
        <f t="shared" si="6"/>
        <v>0</v>
      </c>
      <c r="Q14" s="17"/>
      <c r="R14" s="16"/>
      <c r="S14" s="75">
        <f t="shared" si="7"/>
        <v>0</v>
      </c>
      <c r="T14" s="17"/>
      <c r="U14" s="16"/>
    </row>
    <row r="15" spans="2:21" ht="27" customHeight="1" x14ac:dyDescent="0.25">
      <c r="B15" s="315" t="s">
        <v>602</v>
      </c>
      <c r="C15" s="316"/>
      <c r="D15" s="80">
        <f t="shared" si="0"/>
        <v>0</v>
      </c>
      <c r="E15" s="81">
        <f t="shared" si="1"/>
        <v>0</v>
      </c>
      <c r="F15" s="82">
        <f t="shared" si="2"/>
        <v>0</v>
      </c>
      <c r="G15" s="75">
        <f t="shared" ref="G15" si="8">+H15+I15</f>
        <v>0</v>
      </c>
      <c r="H15" s="17"/>
      <c r="I15" s="79"/>
      <c r="J15" s="75">
        <f t="shared" ref="J15" si="9">+K15+L15</f>
        <v>0</v>
      </c>
      <c r="K15" s="17"/>
      <c r="L15" s="16"/>
      <c r="M15" s="75">
        <f t="shared" ref="M15" si="10">+N15+O15</f>
        <v>0</v>
      </c>
      <c r="N15" s="17"/>
      <c r="O15" s="79"/>
      <c r="P15" s="75">
        <f t="shared" ref="P15" si="11">+Q15+R15</f>
        <v>0</v>
      </c>
      <c r="Q15" s="17"/>
      <c r="R15" s="16"/>
      <c r="S15" s="75">
        <f t="shared" ref="S15" si="12">+T15+U15</f>
        <v>0</v>
      </c>
      <c r="T15" s="17"/>
      <c r="U15" s="16"/>
    </row>
    <row r="16" spans="2:21" ht="27" customHeight="1" x14ac:dyDescent="0.25">
      <c r="B16" s="521" t="s">
        <v>603</v>
      </c>
      <c r="C16" s="522"/>
      <c r="D16" s="80">
        <f t="shared" si="0"/>
        <v>0</v>
      </c>
      <c r="E16" s="81">
        <f t="shared" si="1"/>
        <v>0</v>
      </c>
      <c r="F16" s="82">
        <f t="shared" si="2"/>
        <v>0</v>
      </c>
      <c r="G16" s="83">
        <f t="shared" si="3"/>
        <v>0</v>
      </c>
      <c r="H16" s="84"/>
      <c r="I16" s="85"/>
      <c r="J16" s="83">
        <f t="shared" si="4"/>
        <v>0</v>
      </c>
      <c r="K16" s="84"/>
      <c r="L16" s="86"/>
      <c r="M16" s="83">
        <f t="shared" si="5"/>
        <v>0</v>
      </c>
      <c r="N16" s="84"/>
      <c r="O16" s="85"/>
      <c r="P16" s="83">
        <f t="shared" si="6"/>
        <v>0</v>
      </c>
      <c r="Q16" s="84"/>
      <c r="R16" s="86"/>
      <c r="S16" s="83">
        <f t="shared" si="7"/>
        <v>0</v>
      </c>
      <c r="T16" s="84"/>
      <c r="U16" s="86"/>
    </row>
    <row r="17" spans="2:21" ht="27" customHeight="1" x14ac:dyDescent="0.25">
      <c r="B17" s="527" t="s">
        <v>604</v>
      </c>
      <c r="C17" s="528"/>
      <c r="D17" s="88">
        <f t="shared" si="0"/>
        <v>0</v>
      </c>
      <c r="E17" s="89">
        <f t="shared" si="1"/>
        <v>0</v>
      </c>
      <c r="F17" s="90">
        <f t="shared" si="2"/>
        <v>0</v>
      </c>
      <c r="G17" s="91">
        <f t="shared" si="3"/>
        <v>0</v>
      </c>
      <c r="H17" s="92"/>
      <c r="I17" s="93"/>
      <c r="J17" s="90">
        <f t="shared" si="4"/>
        <v>0</v>
      </c>
      <c r="K17" s="92"/>
      <c r="L17" s="94"/>
      <c r="M17" s="91">
        <f t="shared" si="5"/>
        <v>0</v>
      </c>
      <c r="N17" s="92"/>
      <c r="O17" s="93"/>
      <c r="P17" s="90">
        <f t="shared" si="6"/>
        <v>0</v>
      </c>
      <c r="Q17" s="92"/>
      <c r="R17" s="94"/>
      <c r="S17" s="91">
        <f t="shared" si="7"/>
        <v>0</v>
      </c>
      <c r="T17" s="92"/>
      <c r="U17" s="94"/>
    </row>
    <row r="18" spans="2:21" ht="27" customHeight="1" x14ac:dyDescent="0.25">
      <c r="B18" s="527" t="s">
        <v>47</v>
      </c>
      <c r="C18" s="528"/>
      <c r="D18" s="95">
        <f t="shared" si="0"/>
        <v>0</v>
      </c>
      <c r="E18" s="96">
        <f t="shared" si="1"/>
        <v>0</v>
      </c>
      <c r="F18" s="97">
        <f t="shared" si="2"/>
        <v>0</v>
      </c>
      <c r="G18" s="98">
        <f t="shared" si="3"/>
        <v>0</v>
      </c>
      <c r="H18" s="99"/>
      <c r="I18" s="100"/>
      <c r="J18" s="97">
        <f t="shared" si="4"/>
        <v>0</v>
      </c>
      <c r="K18" s="99"/>
      <c r="L18" s="101"/>
      <c r="M18" s="98">
        <f t="shared" si="5"/>
        <v>0</v>
      </c>
      <c r="N18" s="99"/>
      <c r="O18" s="100"/>
      <c r="P18" s="97">
        <f t="shared" si="6"/>
        <v>0</v>
      </c>
      <c r="Q18" s="99"/>
      <c r="R18" s="101"/>
      <c r="S18" s="98">
        <f t="shared" si="7"/>
        <v>0</v>
      </c>
      <c r="T18" s="99"/>
      <c r="U18" s="101"/>
    </row>
    <row r="19" spans="2:21" ht="27" customHeight="1" x14ac:dyDescent="0.25">
      <c r="B19" s="525" t="s">
        <v>592</v>
      </c>
      <c r="C19" s="526"/>
      <c r="D19" s="95">
        <f t="shared" ref="D19" si="13">E19+F19</f>
        <v>0</v>
      </c>
      <c r="E19" s="96">
        <f t="shared" ref="E19" si="14">H19+K19+N19+Q19+T19</f>
        <v>0</v>
      </c>
      <c r="F19" s="97">
        <f t="shared" ref="F19" si="15">+I19+L19+O19+R19+U19</f>
        <v>0</v>
      </c>
      <c r="G19" s="98">
        <f t="shared" ref="G19" si="16">+H19+I19</f>
        <v>0</v>
      </c>
      <c r="H19" s="99"/>
      <c r="I19" s="100"/>
      <c r="J19" s="97">
        <f t="shared" ref="J19" si="17">+K19+L19</f>
        <v>0</v>
      </c>
      <c r="K19" s="99"/>
      <c r="L19" s="101"/>
      <c r="M19" s="98">
        <f t="shared" ref="M19" si="18">+N19+O19</f>
        <v>0</v>
      </c>
      <c r="N19" s="99"/>
      <c r="O19" s="100"/>
      <c r="P19" s="97">
        <f t="shared" ref="P19" si="19">+Q19+R19</f>
        <v>0</v>
      </c>
      <c r="Q19" s="99"/>
      <c r="R19" s="101"/>
      <c r="S19" s="98">
        <f t="shared" ref="S19" si="20">+T19+U19</f>
        <v>0</v>
      </c>
      <c r="T19" s="99"/>
      <c r="U19" s="101"/>
    </row>
    <row r="20" spans="2:21" ht="27" customHeight="1" thickBot="1" x14ac:dyDescent="0.3">
      <c r="B20" s="523" t="s">
        <v>725</v>
      </c>
      <c r="C20" s="524"/>
      <c r="D20" s="278">
        <f t="shared" si="0"/>
        <v>0</v>
      </c>
      <c r="E20" s="301">
        <f t="shared" si="1"/>
        <v>0</v>
      </c>
      <c r="F20" s="302">
        <f t="shared" si="2"/>
        <v>0</v>
      </c>
      <c r="G20" s="303">
        <f t="shared" si="3"/>
        <v>0</v>
      </c>
      <c r="H20" s="304"/>
      <c r="I20" s="305"/>
      <c r="J20" s="302">
        <f t="shared" si="4"/>
        <v>0</v>
      </c>
      <c r="K20" s="304"/>
      <c r="L20" s="306"/>
      <c r="M20" s="303">
        <f t="shared" si="5"/>
        <v>0</v>
      </c>
      <c r="N20" s="304"/>
      <c r="O20" s="305"/>
      <c r="P20" s="302">
        <f t="shared" si="6"/>
        <v>0</v>
      </c>
      <c r="Q20" s="304"/>
      <c r="R20" s="306"/>
      <c r="S20" s="303">
        <f t="shared" si="7"/>
        <v>0</v>
      </c>
      <c r="T20" s="304"/>
      <c r="U20" s="306"/>
    </row>
    <row r="21" spans="2:21" ht="15.6" thickTop="1" x14ac:dyDescent="0.25">
      <c r="C21" s="220"/>
      <c r="G21" s="192"/>
    </row>
    <row r="22" spans="2:21" x14ac:dyDescent="0.25">
      <c r="B22" s="163" t="s">
        <v>543</v>
      </c>
    </row>
    <row r="23" spans="2:21" x14ac:dyDescent="0.25">
      <c r="B23" s="452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4"/>
    </row>
    <row r="24" spans="2:21" x14ac:dyDescent="0.25">
      <c r="B24" s="455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7"/>
    </row>
    <row r="25" spans="2:21" x14ac:dyDescent="0.25">
      <c r="B25" s="455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7"/>
    </row>
    <row r="26" spans="2:21" x14ac:dyDescent="0.25">
      <c r="B26" s="458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60"/>
    </row>
  </sheetData>
  <sheetProtection algorithmName="SHA-512" hashValue="60GNcCVgPZG5m+GzYn5dsUPULX9YKHOXZQGn0eIgWUyv9Vel/kwl2G1NRSTYB4j+XY2BtKQ6Pxv0NgE67C33OQ==" saltValue="ZaQENp0VWYLQbZqZzGCZDw==" spinCount="100000" sheet="1" objects="1" scenarios="1"/>
  <mergeCells count="20">
    <mergeCell ref="P4:R4"/>
    <mergeCell ref="S4:U4"/>
    <mergeCell ref="B7:C7"/>
    <mergeCell ref="B14:C14"/>
    <mergeCell ref="B13:C13"/>
    <mergeCell ref="B4:C5"/>
    <mergeCell ref="D4:F4"/>
    <mergeCell ref="G4:I4"/>
    <mergeCell ref="J4:L4"/>
    <mergeCell ref="M4:O4"/>
    <mergeCell ref="B23:U26"/>
    <mergeCell ref="B8:C8"/>
    <mergeCell ref="B9:C9"/>
    <mergeCell ref="B10:C10"/>
    <mergeCell ref="B12:C12"/>
    <mergeCell ref="B20:C20"/>
    <mergeCell ref="B19:C19"/>
    <mergeCell ref="B16:C16"/>
    <mergeCell ref="B17:C17"/>
    <mergeCell ref="B18:C18"/>
  </mergeCells>
  <conditionalFormatting sqref="D11:F15">
    <cfRule type="cellIs" dxfId="30" priority="2" operator="equal">
      <formula>0</formula>
    </cfRule>
  </conditionalFormatting>
  <conditionalFormatting sqref="D7:G10 J7:J10 M7:M10 P7:P10 S7:S10">
    <cfRule type="cellIs" dxfId="29" priority="7" operator="equal">
      <formula>0</formula>
    </cfRule>
  </conditionalFormatting>
  <conditionalFormatting sqref="D6:U6">
    <cfRule type="cellIs" dxfId="28" priority="6" operator="equal">
      <formula>0</formula>
    </cfRule>
  </conditionalFormatting>
  <conditionalFormatting sqref="G12:G15">
    <cfRule type="cellIs" dxfId="27" priority="5" operator="equal">
      <formula>0</formula>
    </cfRule>
  </conditionalFormatting>
  <conditionalFormatting sqref="G11:U11">
    <cfRule type="cellIs" dxfId="26" priority="4" operator="equal">
      <formula>0</formula>
    </cfRule>
  </conditionalFormatting>
  <conditionalFormatting sqref="J12:J20 M12:M20 P12:P20 S12:S20 D16:G20">
    <cfRule type="cellIs" dxfId="25" priority="1" operator="equal">
      <formula>0</formula>
    </cfRule>
  </conditionalFormatting>
  <printOptions horizontalCentered="1"/>
  <pageMargins left="0.19685039370078741" right="0.19685039370078741" top="0.55118110236220474" bottom="0.27559055118110237" header="0.31496062992125984" footer="0.19685039370078741"/>
  <pageSetup paperSize="9" scale="88" fitToHeight="0" orientation="landscape" r:id="rId1"/>
  <headerFooter>
    <oddFooter>&amp;R&amp;"+,Negrita Cursiva"CNV.MTS&amp;"+,Cursiva",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23</vt:i4>
      </vt:variant>
    </vt:vector>
  </HeadingPairs>
  <TitlesOfParts>
    <vt:vector size="39" baseType="lpstr">
      <vt:lpstr>ubicacion (2)</vt:lpstr>
      <vt:lpstr>nombres</vt:lpstr>
      <vt:lpstr>Códigos Portada</vt:lpstr>
      <vt:lpstr>Portada</vt:lpstr>
      <vt:lpstr>CUADRO 1</vt:lpstr>
      <vt:lpstr>CUADRO 2</vt:lpstr>
      <vt:lpstr>CUADRO 3</vt:lpstr>
      <vt:lpstr>CUADRO 4</vt:lpstr>
      <vt:lpstr>CUADRO 6</vt:lpstr>
      <vt:lpstr>CUADRO 5</vt:lpstr>
      <vt:lpstr>CUADRO 7</vt:lpstr>
      <vt:lpstr>CUADRO 8</vt:lpstr>
      <vt:lpstr>CUADRO 9</vt:lpstr>
      <vt:lpstr>CUADRO 10-1</vt:lpstr>
      <vt:lpstr>CUADRO 10-2</vt:lpstr>
      <vt:lpstr>CUADRO 10-3</vt:lpstr>
      <vt:lpstr>_6246</vt:lpstr>
      <vt:lpstr>_6249</vt:lpstr>
      <vt:lpstr>_6251</vt:lpstr>
      <vt:lpstr>_6802</vt:lpstr>
      <vt:lpstr>'CUADRO 1'!Área_de_impresión</vt:lpstr>
      <vt:lpstr>'CUADRO 10-1'!Área_de_impresión</vt:lpstr>
      <vt:lpstr>'CUADRO 10-2'!Área_de_impresión</vt:lpstr>
      <vt:lpstr>'CUADRO 10-3'!Área_de_impresión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Portada!Área_de_impresión</vt:lpstr>
      <vt:lpstr>coodigo</vt:lpstr>
      <vt:lpstr>datos</vt:lpstr>
      <vt:lpstr>'CUADRO 9'!OLE_LINK2</vt:lpstr>
      <vt:lpstr>prov</vt:lpstr>
      <vt:lpstr>prov1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2023-11-27T16:27:21Z</cp:lastPrinted>
  <dcterms:created xsi:type="dcterms:W3CDTF">2011-05-27T17:11:21Z</dcterms:created>
  <dcterms:modified xsi:type="dcterms:W3CDTF">2023-11-27T22:16:12Z</dcterms:modified>
</cp:coreProperties>
</file>