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 codeName="ThisWorkbook" defaultThemeVersion="124226"/>
  <workbookProtection workbookPassword="C74F" lockStructure="1"/>
  <bookViews>
    <workbookView xWindow="120" yWindow="0" windowWidth="12105" windowHeight="7920" tabRatio="791" firstSheet="3" activeTab="3"/>
  </bookViews>
  <sheets>
    <sheet name="ubicacion" sheetId="80" state="hidden" r:id="rId1"/>
    <sheet name="ubicacion (2)" sheetId="98" state="hidden" r:id="rId2"/>
    <sheet name="Códigos Portada" sheetId="27" state="hidden" r:id="rId3"/>
    <sheet name="Portada" sheetId="12" r:id="rId4"/>
    <sheet name="CUADRO 1" sheetId="96" r:id="rId5"/>
    <sheet name="CUADRO 2" sheetId="100" r:id="rId6"/>
    <sheet name="CUADRO 3" sheetId="86" r:id="rId7"/>
    <sheet name="CUADRO 4" sheetId="87" r:id="rId8"/>
    <sheet name="CUADRO 5" sheetId="67" r:id="rId9"/>
    <sheet name="CUADRO 6" sheetId="90" r:id="rId10"/>
    <sheet name="RenCT" sheetId="91" state="hidden" r:id="rId11"/>
    <sheet name="CUADRO 7" sheetId="76" r:id="rId12"/>
    <sheet name="CUADRO 8" sheetId="77" r:id="rId13"/>
    <sheet name="CUADRO 9" sheetId="78" r:id="rId14"/>
  </sheets>
  <definedNames>
    <definedName name="_xlnm._FilterDatabase" localSheetId="2" hidden="1">'Códigos Portada'!$A$2:$W$89</definedName>
    <definedName name="_xlnm._FilterDatabase" localSheetId="10" hidden="1">RenCT!$A$2:$AH$2</definedName>
    <definedName name="aplazados">RenCT!$A$3:$AH$89</definedName>
    <definedName name="_xlnm.Print_Area" localSheetId="4">'CUADRO 1'!$B$1:$J$16</definedName>
    <definedName name="_xlnm.Print_Area" localSheetId="5">'CUADRO 2'!$B$1:$P$75</definedName>
    <definedName name="_xlnm.Print_Area" localSheetId="6">'CUADRO 3'!$B$1:$G$39</definedName>
    <definedName name="_xlnm.Print_Area" localSheetId="7">'CUADRO 4'!$B$1:$N$41</definedName>
    <definedName name="_xlnm.Print_Area" localSheetId="8">'CUADRO 5'!$B$1:$K$37</definedName>
    <definedName name="_xlnm.Print_Area" localSheetId="9">'CUADRO 6'!$B$1:$H$18</definedName>
    <definedName name="_xlnm.Print_Area" localSheetId="11">'CUADRO 7'!$B$1:$I$16</definedName>
    <definedName name="_xlnm.Print_Area" localSheetId="12">'CUADRO 8'!$B$1:$J$34</definedName>
    <definedName name="_xlnm.Print_Area" localSheetId="13">'CUADRO 9'!$B$1:$L$36</definedName>
    <definedName name="_xlnm.Print_Area" localSheetId="3">Portada!$C$2:$P$41</definedName>
    <definedName name="codigo">'Códigos Portada'!$A$3:$B$89</definedName>
    <definedName name="datos">'Códigos Portada'!$D$3:$W$89</definedName>
    <definedName name="prov">'ubicacion (2)'!$A$2:$B$488</definedName>
    <definedName name="PROV1">'ubicacion (2)'!$F$2:$G$488</definedName>
    <definedName name="sino">Portada!$A$36:$A$37</definedName>
    <definedName name="_xlnm.Print_Titles" localSheetId="5">'CUADRO 2'!$3:$5</definedName>
    <definedName name="_xlnm.Print_Titles" localSheetId="6">'CUADRO 3'!$5:$5</definedName>
    <definedName name="ubic" localSheetId="1">'ubicacion (2)'!$B$2:$B$488</definedName>
    <definedName name="ubic">ubicacion!$I$2:$I$488</definedName>
    <definedName name="ubicac" localSheetId="1">'ubicacion (2)'!$B$2:$B$488</definedName>
    <definedName name="ubicac">ubicacion!$I$2:$J$488</definedName>
  </definedNames>
  <calcPr calcId="145621"/>
</workbook>
</file>

<file path=xl/calcChain.xml><?xml version="1.0" encoding="utf-8"?>
<calcChain xmlns="http://schemas.openxmlformats.org/spreadsheetml/2006/main">
  <c r="AC3" i="91" l="1"/>
  <c r="AD3" i="91"/>
  <c r="AE3" i="91"/>
  <c r="AF3" i="91"/>
  <c r="AG3" i="91"/>
  <c r="AH3" i="91"/>
  <c r="AC4" i="91"/>
  <c r="AD4" i="91"/>
  <c r="AE4" i="91"/>
  <c r="AF4" i="91"/>
  <c r="AG4" i="91"/>
  <c r="AH4" i="91"/>
  <c r="AC5" i="91"/>
  <c r="AD5" i="91"/>
  <c r="AE5" i="91"/>
  <c r="AF5" i="91"/>
  <c r="AG5" i="91"/>
  <c r="AH5" i="91"/>
  <c r="AC6" i="91"/>
  <c r="AD6" i="91"/>
  <c r="AE6" i="91"/>
  <c r="AF6" i="91"/>
  <c r="AG6" i="91"/>
  <c r="AH6" i="91"/>
  <c r="AC7" i="91"/>
  <c r="AD7" i="91"/>
  <c r="AE7" i="91"/>
  <c r="AF7" i="91"/>
  <c r="AG7" i="91"/>
  <c r="AH7" i="91"/>
  <c r="AC8" i="91"/>
  <c r="AD8" i="91"/>
  <c r="AE8" i="91"/>
  <c r="AF8" i="91"/>
  <c r="AG8" i="91"/>
  <c r="AH8" i="91"/>
  <c r="AC9" i="91"/>
  <c r="AD9" i="91"/>
  <c r="AE9" i="91"/>
  <c r="AF9" i="91"/>
  <c r="AG9" i="91"/>
  <c r="AH9" i="91"/>
  <c r="AC10" i="91"/>
  <c r="AD10" i="91"/>
  <c r="AE10" i="91"/>
  <c r="AF10" i="91"/>
  <c r="AG10" i="91"/>
  <c r="AH10" i="91"/>
  <c r="AC11" i="91"/>
  <c r="AD11" i="91"/>
  <c r="AE11" i="91"/>
  <c r="AF11" i="91"/>
  <c r="AG11" i="91"/>
  <c r="AH11" i="91"/>
  <c r="AC12" i="91"/>
  <c r="AD12" i="91"/>
  <c r="AE12" i="91"/>
  <c r="AF12" i="91"/>
  <c r="AG12" i="91"/>
  <c r="AH12" i="91"/>
  <c r="AC13" i="91"/>
  <c r="AD13" i="91"/>
  <c r="AE13" i="91"/>
  <c r="AF13" i="91"/>
  <c r="AG13" i="91"/>
  <c r="AH13" i="91"/>
  <c r="AC14" i="91"/>
  <c r="AD14" i="91"/>
  <c r="AE14" i="91"/>
  <c r="AF14" i="91"/>
  <c r="AG14" i="91"/>
  <c r="AH14" i="91"/>
  <c r="AC15" i="91"/>
  <c r="AD15" i="91"/>
  <c r="AE15" i="91"/>
  <c r="AF15" i="91"/>
  <c r="AG15" i="91"/>
  <c r="AH15" i="91"/>
  <c r="AC16" i="91"/>
  <c r="AD16" i="91"/>
  <c r="AE16" i="91"/>
  <c r="AF16" i="91"/>
  <c r="AG16" i="91"/>
  <c r="AH16" i="91"/>
  <c r="AC17" i="91"/>
  <c r="AD17" i="91"/>
  <c r="AE17" i="91"/>
  <c r="AF17" i="91"/>
  <c r="AG17" i="91"/>
  <c r="AH17" i="91"/>
  <c r="AC18" i="91"/>
  <c r="AD18" i="91"/>
  <c r="AE18" i="91"/>
  <c r="AF18" i="91"/>
  <c r="AG18" i="91"/>
  <c r="AH18" i="91"/>
  <c r="AC19" i="91"/>
  <c r="AD19" i="91"/>
  <c r="AE19" i="91"/>
  <c r="AF19" i="91"/>
  <c r="AG19" i="91"/>
  <c r="AH19" i="91"/>
  <c r="AC20" i="91"/>
  <c r="AD20" i="91"/>
  <c r="AE20" i="91"/>
  <c r="AF20" i="91"/>
  <c r="AG20" i="91"/>
  <c r="AH20" i="91"/>
  <c r="AC21" i="91"/>
  <c r="AD21" i="91"/>
  <c r="AE21" i="91"/>
  <c r="AF21" i="91"/>
  <c r="AG21" i="91"/>
  <c r="AH21" i="91"/>
  <c r="AC22" i="91"/>
  <c r="AD22" i="91"/>
  <c r="AE22" i="91"/>
  <c r="AF22" i="91"/>
  <c r="AG22" i="91"/>
  <c r="AH22" i="91"/>
  <c r="AC23" i="91"/>
  <c r="AD23" i="91"/>
  <c r="AE23" i="91"/>
  <c r="AF23" i="91"/>
  <c r="AG23" i="91"/>
  <c r="AH23" i="91"/>
  <c r="AC24" i="91"/>
  <c r="AD24" i="91"/>
  <c r="AE24" i="91"/>
  <c r="AF24" i="91"/>
  <c r="AG24" i="91"/>
  <c r="AH24" i="91"/>
  <c r="AC25" i="91"/>
  <c r="AD25" i="91"/>
  <c r="AE25" i="91"/>
  <c r="AF25" i="91"/>
  <c r="AG25" i="91"/>
  <c r="AH25" i="91"/>
  <c r="AC26" i="91"/>
  <c r="AD26" i="91"/>
  <c r="AE26" i="91"/>
  <c r="AF26" i="91"/>
  <c r="AG26" i="91"/>
  <c r="AH26" i="91"/>
  <c r="AC27" i="91"/>
  <c r="AD27" i="91"/>
  <c r="AE27" i="91"/>
  <c r="AF27" i="91"/>
  <c r="AG27" i="91"/>
  <c r="AH27" i="91"/>
  <c r="AC28" i="91"/>
  <c r="AD28" i="91"/>
  <c r="AE28" i="91"/>
  <c r="AF28" i="91"/>
  <c r="AG28" i="91"/>
  <c r="AH28" i="91"/>
  <c r="AC29" i="91"/>
  <c r="AD29" i="91"/>
  <c r="AE29" i="91"/>
  <c r="AF29" i="91"/>
  <c r="AG29" i="91"/>
  <c r="AH29" i="91"/>
  <c r="AC30" i="91"/>
  <c r="AD30" i="91"/>
  <c r="AE30" i="91"/>
  <c r="AF30" i="91"/>
  <c r="AG30" i="91"/>
  <c r="AH30" i="91"/>
  <c r="AC31" i="91"/>
  <c r="AD31" i="91"/>
  <c r="AE31" i="91"/>
  <c r="AF31" i="91"/>
  <c r="AG31" i="91"/>
  <c r="AH31" i="91"/>
  <c r="AC32" i="91"/>
  <c r="AD32" i="91"/>
  <c r="AE32" i="91"/>
  <c r="AF32" i="91"/>
  <c r="AG32" i="91"/>
  <c r="AH32" i="91"/>
  <c r="AC33" i="91"/>
  <c r="AD33" i="91"/>
  <c r="AE33" i="91"/>
  <c r="AF33" i="91"/>
  <c r="AG33" i="91"/>
  <c r="AH33" i="91"/>
  <c r="AC34" i="91"/>
  <c r="AD34" i="91"/>
  <c r="AE34" i="91"/>
  <c r="AF34" i="91"/>
  <c r="AG34" i="91"/>
  <c r="AH34" i="91"/>
  <c r="AC35" i="91"/>
  <c r="AD35" i="91"/>
  <c r="AE35" i="91"/>
  <c r="AF35" i="91"/>
  <c r="AG35" i="91"/>
  <c r="AH35" i="91"/>
  <c r="AC36" i="91"/>
  <c r="AD36" i="91"/>
  <c r="AE36" i="91"/>
  <c r="AF36" i="91"/>
  <c r="AG36" i="91"/>
  <c r="AH36" i="91"/>
  <c r="AC37" i="91"/>
  <c r="AD37" i="91"/>
  <c r="AE37" i="91"/>
  <c r="AF37" i="91"/>
  <c r="AG37" i="91"/>
  <c r="AH37" i="91"/>
  <c r="AC38" i="91"/>
  <c r="AD38" i="91"/>
  <c r="AE38" i="91"/>
  <c r="AF38" i="91"/>
  <c r="AG38" i="91"/>
  <c r="AH38" i="91"/>
  <c r="AC39" i="91"/>
  <c r="AD39" i="91"/>
  <c r="AE39" i="91"/>
  <c r="AF39" i="91"/>
  <c r="AG39" i="91"/>
  <c r="AH39" i="91"/>
  <c r="AC40" i="91"/>
  <c r="AD40" i="91"/>
  <c r="AE40" i="91"/>
  <c r="AF40" i="91"/>
  <c r="AG40" i="91"/>
  <c r="AH40" i="91"/>
  <c r="AC41" i="91"/>
  <c r="AD41" i="91"/>
  <c r="AE41" i="91"/>
  <c r="AF41" i="91"/>
  <c r="AG41" i="91"/>
  <c r="AH41" i="91"/>
  <c r="AC42" i="91"/>
  <c r="AD42" i="91"/>
  <c r="AE42" i="91"/>
  <c r="AF42" i="91"/>
  <c r="AG42" i="91"/>
  <c r="AH42" i="91"/>
  <c r="AC43" i="91"/>
  <c r="AD43" i="91"/>
  <c r="AE43" i="91"/>
  <c r="AF43" i="91"/>
  <c r="AG43" i="91"/>
  <c r="AH43" i="91"/>
  <c r="AC44" i="91"/>
  <c r="AD44" i="91"/>
  <c r="AE44" i="91"/>
  <c r="AF44" i="91"/>
  <c r="AG44" i="91"/>
  <c r="AH44" i="91"/>
  <c r="AC45" i="91"/>
  <c r="AD45" i="91"/>
  <c r="AE45" i="91"/>
  <c r="AF45" i="91"/>
  <c r="AG45" i="91"/>
  <c r="AH45" i="91"/>
  <c r="AC46" i="91"/>
  <c r="AD46" i="91"/>
  <c r="AE46" i="91"/>
  <c r="AF46" i="91"/>
  <c r="AG46" i="91"/>
  <c r="AH46" i="91"/>
  <c r="AC47" i="91"/>
  <c r="AD47" i="91"/>
  <c r="AE47" i="91"/>
  <c r="AF47" i="91"/>
  <c r="AG47" i="91"/>
  <c r="AH47" i="91"/>
  <c r="AC48" i="91"/>
  <c r="AD48" i="91"/>
  <c r="AE48" i="91"/>
  <c r="AF48" i="91"/>
  <c r="AG48" i="91"/>
  <c r="AH48" i="91"/>
  <c r="AC49" i="91"/>
  <c r="AD49" i="91"/>
  <c r="AE49" i="91"/>
  <c r="AF49" i="91"/>
  <c r="AG49" i="91"/>
  <c r="AH49" i="91"/>
  <c r="AC50" i="91"/>
  <c r="AD50" i="91"/>
  <c r="AE50" i="91"/>
  <c r="AF50" i="91"/>
  <c r="AG50" i="91"/>
  <c r="AH50" i="91"/>
  <c r="AC51" i="91"/>
  <c r="AD51" i="91"/>
  <c r="AE51" i="91"/>
  <c r="AF51" i="91"/>
  <c r="AG51" i="91"/>
  <c r="AH51" i="91"/>
  <c r="AC52" i="91"/>
  <c r="AD52" i="91"/>
  <c r="AE52" i="91"/>
  <c r="AF52" i="91"/>
  <c r="AG52" i="91"/>
  <c r="AH52" i="91"/>
  <c r="AC53" i="91"/>
  <c r="AD53" i="91"/>
  <c r="AE53" i="91"/>
  <c r="AF53" i="91"/>
  <c r="AG53" i="91"/>
  <c r="AH53" i="91"/>
  <c r="AC54" i="91"/>
  <c r="AD54" i="91"/>
  <c r="AE54" i="91"/>
  <c r="AF54" i="91"/>
  <c r="AG54" i="91"/>
  <c r="AH54" i="91"/>
  <c r="AC55" i="91"/>
  <c r="AD55" i="91"/>
  <c r="AE55" i="91"/>
  <c r="AF55" i="91"/>
  <c r="AG55" i="91"/>
  <c r="AH55" i="91"/>
  <c r="AC56" i="91"/>
  <c r="AD56" i="91"/>
  <c r="AE56" i="91"/>
  <c r="AF56" i="91"/>
  <c r="AG56" i="91"/>
  <c r="AH56" i="91"/>
  <c r="AC57" i="91"/>
  <c r="AD57" i="91"/>
  <c r="AE57" i="91"/>
  <c r="AF57" i="91"/>
  <c r="AG57" i="91"/>
  <c r="AH57" i="91"/>
  <c r="AC58" i="91"/>
  <c r="AD58" i="91"/>
  <c r="AE58" i="91"/>
  <c r="AF58" i="91"/>
  <c r="AG58" i="91"/>
  <c r="AH58" i="91"/>
  <c r="AC59" i="91"/>
  <c r="AD59" i="91"/>
  <c r="AE59" i="91"/>
  <c r="AF59" i="91"/>
  <c r="AG59" i="91"/>
  <c r="AH59" i="91"/>
  <c r="AC60" i="91"/>
  <c r="AD60" i="91"/>
  <c r="AE60" i="91"/>
  <c r="AF60" i="91"/>
  <c r="AG60" i="91"/>
  <c r="AH60" i="91"/>
  <c r="AC61" i="91"/>
  <c r="AD61" i="91"/>
  <c r="AE61" i="91"/>
  <c r="AF61" i="91"/>
  <c r="AG61" i="91"/>
  <c r="AH61" i="91"/>
  <c r="AC62" i="91"/>
  <c r="AD62" i="91"/>
  <c r="AE62" i="91"/>
  <c r="AF62" i="91"/>
  <c r="AG62" i="91"/>
  <c r="AH62" i="91"/>
  <c r="AC63" i="91"/>
  <c r="AD63" i="91"/>
  <c r="AE63" i="91"/>
  <c r="AF63" i="91"/>
  <c r="AG63" i="91"/>
  <c r="AH63" i="91"/>
  <c r="AC64" i="91"/>
  <c r="AD64" i="91"/>
  <c r="AE64" i="91"/>
  <c r="AF64" i="91"/>
  <c r="AG64" i="91"/>
  <c r="AH64" i="91"/>
  <c r="AC65" i="91"/>
  <c r="AD65" i="91"/>
  <c r="AE65" i="91"/>
  <c r="AF65" i="91"/>
  <c r="AG65" i="91"/>
  <c r="AH65" i="91"/>
  <c r="AC66" i="91"/>
  <c r="AD66" i="91"/>
  <c r="AE66" i="91"/>
  <c r="AF66" i="91"/>
  <c r="AG66" i="91"/>
  <c r="AH66" i="91"/>
  <c r="AC67" i="91"/>
  <c r="AD67" i="91"/>
  <c r="AE67" i="91"/>
  <c r="AF67" i="91"/>
  <c r="AG67" i="91"/>
  <c r="AH67" i="91"/>
  <c r="AC68" i="91"/>
  <c r="AD68" i="91"/>
  <c r="AE68" i="91"/>
  <c r="AF68" i="91"/>
  <c r="AG68" i="91"/>
  <c r="AH68" i="91"/>
  <c r="AC69" i="91"/>
  <c r="AD69" i="91"/>
  <c r="AE69" i="91"/>
  <c r="AF69" i="91"/>
  <c r="AG69" i="91"/>
  <c r="AH69" i="91"/>
  <c r="AC70" i="91"/>
  <c r="AD70" i="91"/>
  <c r="AE70" i="91"/>
  <c r="AF70" i="91"/>
  <c r="AG70" i="91"/>
  <c r="AH70" i="91"/>
  <c r="AC71" i="91"/>
  <c r="AD71" i="91"/>
  <c r="AE71" i="91"/>
  <c r="AF71" i="91"/>
  <c r="AG71" i="91"/>
  <c r="AH71" i="91"/>
  <c r="AC72" i="91"/>
  <c r="AD72" i="91"/>
  <c r="AE72" i="91"/>
  <c r="AF72" i="91"/>
  <c r="AG72" i="91"/>
  <c r="AH72" i="91"/>
  <c r="AC73" i="91"/>
  <c r="AD73" i="91"/>
  <c r="AE73" i="91"/>
  <c r="AF73" i="91"/>
  <c r="AG73" i="91"/>
  <c r="AH73" i="91"/>
  <c r="AC74" i="91"/>
  <c r="AD74" i="91"/>
  <c r="AE74" i="91"/>
  <c r="AF74" i="91"/>
  <c r="AG74" i="91"/>
  <c r="AH74" i="91"/>
  <c r="AC75" i="91"/>
  <c r="AD75" i="91"/>
  <c r="AE75" i="91"/>
  <c r="AF75" i="91"/>
  <c r="AG75" i="91"/>
  <c r="AH75" i="91"/>
  <c r="AC76" i="91"/>
  <c r="AD76" i="91"/>
  <c r="AE76" i="91"/>
  <c r="AF76" i="91"/>
  <c r="AG76" i="91"/>
  <c r="AH76" i="91"/>
  <c r="AC77" i="91"/>
  <c r="AD77" i="91"/>
  <c r="AE77" i="91"/>
  <c r="AF77" i="91"/>
  <c r="AG77" i="91"/>
  <c r="AH77" i="91"/>
  <c r="AC78" i="91"/>
  <c r="AD78" i="91"/>
  <c r="AE78" i="91"/>
  <c r="AF78" i="91"/>
  <c r="AG78" i="91"/>
  <c r="AH78" i="91"/>
  <c r="AC79" i="91"/>
  <c r="AD79" i="91"/>
  <c r="AE79" i="91"/>
  <c r="AF79" i="91"/>
  <c r="AG79" i="91"/>
  <c r="AH79" i="91"/>
  <c r="AC80" i="91"/>
  <c r="AD80" i="91"/>
  <c r="AE80" i="91"/>
  <c r="AF80" i="91"/>
  <c r="AG80" i="91"/>
  <c r="AH80" i="91"/>
  <c r="AC81" i="91"/>
  <c r="AD81" i="91"/>
  <c r="AE81" i="91"/>
  <c r="AF81" i="91"/>
  <c r="AG81" i="91"/>
  <c r="AH81" i="91"/>
  <c r="AC82" i="91"/>
  <c r="AD82" i="91"/>
  <c r="AE82" i="91"/>
  <c r="AF82" i="91"/>
  <c r="AG82" i="91"/>
  <c r="AH82" i="91"/>
  <c r="AC83" i="91"/>
  <c r="AD83" i="91"/>
  <c r="AE83" i="91"/>
  <c r="AF83" i="91"/>
  <c r="AG83" i="91"/>
  <c r="AH83" i="91"/>
  <c r="AC84" i="91"/>
  <c r="AD84" i="91"/>
  <c r="AE84" i="91"/>
  <c r="AF84" i="91"/>
  <c r="AG84" i="91"/>
  <c r="AH84" i="91"/>
  <c r="AC85" i="91"/>
  <c r="AD85" i="91"/>
  <c r="AE85" i="91"/>
  <c r="AF85" i="91"/>
  <c r="AG85" i="91"/>
  <c r="AH85" i="91"/>
  <c r="AC86" i="91"/>
  <c r="AD86" i="91"/>
  <c r="AE86" i="91"/>
  <c r="AF86" i="91"/>
  <c r="AG86" i="91"/>
  <c r="AH86" i="91"/>
  <c r="AC87" i="91"/>
  <c r="AD87" i="91"/>
  <c r="AE87" i="91"/>
  <c r="AF87" i="91"/>
  <c r="AG87" i="91"/>
  <c r="AH87" i="91"/>
  <c r="AC88" i="91"/>
  <c r="AD88" i="91"/>
  <c r="AE88" i="91"/>
  <c r="AF88" i="91"/>
  <c r="AG88" i="91"/>
  <c r="AH88" i="91"/>
  <c r="AC89" i="91"/>
  <c r="AD89" i="91"/>
  <c r="AE89" i="91"/>
  <c r="AF89" i="91"/>
  <c r="AG89" i="91"/>
  <c r="AH89" i="91"/>
  <c r="H488" i="80" l="1"/>
  <c r="G488" i="80"/>
  <c r="F488" i="80"/>
  <c r="H487" i="80"/>
  <c r="G487" i="80"/>
  <c r="F487" i="80"/>
  <c r="H486" i="80"/>
  <c r="G486" i="80"/>
  <c r="F486" i="80"/>
  <c r="H485" i="80"/>
  <c r="G485" i="80"/>
  <c r="F485" i="80"/>
  <c r="H484" i="80"/>
  <c r="G484" i="80"/>
  <c r="F484" i="80"/>
  <c r="H483" i="80"/>
  <c r="G483" i="80"/>
  <c r="F483" i="80"/>
  <c r="H482" i="80"/>
  <c r="G482" i="80"/>
  <c r="F482" i="80"/>
  <c r="H481" i="80"/>
  <c r="G481" i="80"/>
  <c r="F481" i="80"/>
  <c r="H480" i="80"/>
  <c r="G480" i="80"/>
  <c r="F480" i="80"/>
  <c r="H479" i="80"/>
  <c r="G479" i="80"/>
  <c r="F479" i="80"/>
  <c r="H478" i="80"/>
  <c r="G478" i="80"/>
  <c r="F478" i="80"/>
  <c r="H477" i="80"/>
  <c r="G477" i="80"/>
  <c r="F477" i="80"/>
  <c r="H476" i="80"/>
  <c r="G476" i="80"/>
  <c r="F476" i="80"/>
  <c r="H475" i="80"/>
  <c r="G475" i="80"/>
  <c r="F475" i="80"/>
  <c r="H474" i="80"/>
  <c r="G474" i="80"/>
  <c r="F474" i="80"/>
  <c r="H473" i="80"/>
  <c r="G473" i="80"/>
  <c r="F473" i="80"/>
  <c r="H472" i="80"/>
  <c r="G472" i="80"/>
  <c r="F472" i="80"/>
  <c r="H471" i="80"/>
  <c r="G471" i="80"/>
  <c r="F471" i="80"/>
  <c r="H470" i="80"/>
  <c r="G470" i="80"/>
  <c r="F470" i="80"/>
  <c r="H469" i="80"/>
  <c r="G469" i="80"/>
  <c r="F469" i="80"/>
  <c r="H468" i="80"/>
  <c r="G468" i="80"/>
  <c r="F468" i="80"/>
  <c r="H467" i="80"/>
  <c r="G467" i="80"/>
  <c r="F467" i="80"/>
  <c r="H466" i="80"/>
  <c r="G466" i="80"/>
  <c r="F466" i="80"/>
  <c r="H465" i="80"/>
  <c r="G465" i="80"/>
  <c r="F465" i="80"/>
  <c r="H464" i="80"/>
  <c r="G464" i="80"/>
  <c r="F464" i="80"/>
  <c r="H463" i="80"/>
  <c r="G463" i="80"/>
  <c r="F463" i="80"/>
  <c r="H462" i="80"/>
  <c r="G462" i="80"/>
  <c r="F462" i="80"/>
  <c r="H461" i="80"/>
  <c r="G461" i="80"/>
  <c r="F461" i="80"/>
  <c r="H460" i="80"/>
  <c r="G460" i="80"/>
  <c r="F460" i="80"/>
  <c r="H459" i="80"/>
  <c r="G459" i="80"/>
  <c r="F459" i="80"/>
  <c r="H458" i="80"/>
  <c r="G458" i="80"/>
  <c r="F458" i="80"/>
  <c r="H457" i="80"/>
  <c r="G457" i="80"/>
  <c r="F457" i="80"/>
  <c r="H456" i="80"/>
  <c r="G456" i="80"/>
  <c r="F456" i="80"/>
  <c r="H455" i="80"/>
  <c r="G455" i="80"/>
  <c r="F455" i="80"/>
  <c r="H454" i="80"/>
  <c r="G454" i="80"/>
  <c r="F454" i="80"/>
  <c r="H453" i="80"/>
  <c r="G453" i="80"/>
  <c r="F453" i="80"/>
  <c r="H452" i="80"/>
  <c r="G452" i="80"/>
  <c r="F452" i="80"/>
  <c r="H451" i="80"/>
  <c r="G451" i="80"/>
  <c r="F451" i="80"/>
  <c r="H450" i="80"/>
  <c r="G450" i="80"/>
  <c r="F450" i="80"/>
  <c r="H449" i="80"/>
  <c r="G449" i="80"/>
  <c r="F449" i="80"/>
  <c r="H448" i="80"/>
  <c r="G448" i="80"/>
  <c r="F448" i="80"/>
  <c r="H447" i="80"/>
  <c r="G447" i="80"/>
  <c r="F447" i="80"/>
  <c r="H446" i="80"/>
  <c r="G446" i="80"/>
  <c r="F446" i="80"/>
  <c r="H445" i="80"/>
  <c r="G445" i="80"/>
  <c r="F445" i="80"/>
  <c r="H444" i="80"/>
  <c r="G444" i="80"/>
  <c r="F444" i="80"/>
  <c r="H443" i="80"/>
  <c r="G443" i="80"/>
  <c r="F443" i="80"/>
  <c r="H442" i="80"/>
  <c r="G442" i="80"/>
  <c r="F442" i="80"/>
  <c r="H441" i="80"/>
  <c r="G441" i="80"/>
  <c r="F441" i="80"/>
  <c r="H440" i="80"/>
  <c r="G440" i="80"/>
  <c r="F440" i="80"/>
  <c r="H439" i="80"/>
  <c r="G439" i="80"/>
  <c r="F439" i="80"/>
  <c r="H438" i="80"/>
  <c r="G438" i="80"/>
  <c r="F438" i="80"/>
  <c r="H437" i="80"/>
  <c r="G437" i="80"/>
  <c r="F437" i="80"/>
  <c r="H436" i="80"/>
  <c r="G436" i="80"/>
  <c r="F436" i="80"/>
  <c r="H435" i="80"/>
  <c r="G435" i="80"/>
  <c r="F435" i="80"/>
  <c r="H434" i="80"/>
  <c r="G434" i="80"/>
  <c r="F434" i="80"/>
  <c r="H433" i="80"/>
  <c r="G433" i="80"/>
  <c r="F433" i="80"/>
  <c r="H432" i="80"/>
  <c r="G432" i="80"/>
  <c r="F432" i="80"/>
  <c r="H431" i="80"/>
  <c r="G431" i="80"/>
  <c r="F431" i="80"/>
  <c r="H430" i="80"/>
  <c r="G430" i="80"/>
  <c r="F430" i="80"/>
  <c r="H429" i="80"/>
  <c r="G429" i="80"/>
  <c r="F429" i="80"/>
  <c r="H428" i="80"/>
  <c r="G428" i="80"/>
  <c r="F428" i="80"/>
  <c r="H427" i="80"/>
  <c r="G427" i="80"/>
  <c r="F427" i="80"/>
  <c r="H426" i="80"/>
  <c r="G426" i="80"/>
  <c r="F426" i="80"/>
  <c r="H425" i="80"/>
  <c r="G425" i="80"/>
  <c r="F425" i="80"/>
  <c r="H424" i="80"/>
  <c r="G424" i="80"/>
  <c r="F424" i="80"/>
  <c r="H423" i="80"/>
  <c r="G423" i="80"/>
  <c r="F423" i="80"/>
  <c r="H422" i="80"/>
  <c r="G422" i="80"/>
  <c r="F422" i="80"/>
  <c r="H421" i="80"/>
  <c r="G421" i="80"/>
  <c r="F421" i="80"/>
  <c r="H420" i="80"/>
  <c r="G420" i="80"/>
  <c r="F420" i="80"/>
  <c r="H419" i="80"/>
  <c r="G419" i="80"/>
  <c r="F419" i="80"/>
  <c r="H418" i="80"/>
  <c r="G418" i="80"/>
  <c r="F418" i="80"/>
  <c r="H417" i="80"/>
  <c r="G417" i="80"/>
  <c r="F417" i="80"/>
  <c r="H416" i="80"/>
  <c r="G416" i="80"/>
  <c r="F416" i="80"/>
  <c r="H415" i="80"/>
  <c r="G415" i="80"/>
  <c r="F415" i="80"/>
  <c r="H414" i="80"/>
  <c r="G414" i="80"/>
  <c r="F414" i="80"/>
  <c r="H413" i="80"/>
  <c r="G413" i="80"/>
  <c r="F413" i="80"/>
  <c r="H412" i="80"/>
  <c r="G412" i="80"/>
  <c r="F412" i="80"/>
  <c r="H411" i="80"/>
  <c r="G411" i="80"/>
  <c r="F411" i="80"/>
  <c r="H410" i="80"/>
  <c r="G410" i="80"/>
  <c r="F410" i="80"/>
  <c r="H409" i="80"/>
  <c r="G409" i="80"/>
  <c r="F409" i="80"/>
  <c r="H408" i="80"/>
  <c r="G408" i="80"/>
  <c r="F408" i="80"/>
  <c r="H407" i="80"/>
  <c r="G407" i="80"/>
  <c r="F407" i="80"/>
  <c r="H406" i="80"/>
  <c r="G406" i="80"/>
  <c r="F406" i="80"/>
  <c r="H405" i="80"/>
  <c r="G405" i="80"/>
  <c r="F405" i="80"/>
  <c r="H404" i="80"/>
  <c r="G404" i="80"/>
  <c r="F404" i="80"/>
  <c r="H403" i="80"/>
  <c r="G403" i="80"/>
  <c r="F403" i="80"/>
  <c r="H402" i="80"/>
  <c r="G402" i="80"/>
  <c r="F402" i="80"/>
  <c r="H401" i="80"/>
  <c r="G401" i="80"/>
  <c r="F401" i="80"/>
  <c r="H400" i="80"/>
  <c r="G400" i="80"/>
  <c r="F400" i="80"/>
  <c r="H399" i="80"/>
  <c r="G399" i="80"/>
  <c r="F399" i="80"/>
  <c r="H398" i="80"/>
  <c r="G398" i="80"/>
  <c r="F398" i="80"/>
  <c r="H397" i="80"/>
  <c r="G397" i="80"/>
  <c r="F397" i="80"/>
  <c r="H396" i="80"/>
  <c r="G396" i="80"/>
  <c r="F396" i="80"/>
  <c r="H395" i="80"/>
  <c r="G395" i="80"/>
  <c r="F395" i="80"/>
  <c r="H394" i="80"/>
  <c r="G394" i="80"/>
  <c r="F394" i="80"/>
  <c r="H393" i="80"/>
  <c r="G393" i="80"/>
  <c r="F393" i="80"/>
  <c r="H392" i="80"/>
  <c r="G392" i="80"/>
  <c r="F392" i="80"/>
  <c r="H391" i="80"/>
  <c r="G391" i="80"/>
  <c r="F391" i="80"/>
  <c r="H390" i="80"/>
  <c r="G390" i="80"/>
  <c r="F390" i="80"/>
  <c r="H389" i="80"/>
  <c r="G389" i="80"/>
  <c r="F389" i="80"/>
  <c r="H388" i="80"/>
  <c r="G388" i="80"/>
  <c r="F388" i="80"/>
  <c r="H387" i="80"/>
  <c r="G387" i="80"/>
  <c r="F387" i="80"/>
  <c r="H386" i="80"/>
  <c r="G386" i="80"/>
  <c r="F386" i="80"/>
  <c r="H385" i="80"/>
  <c r="G385" i="80"/>
  <c r="F385" i="80"/>
  <c r="H384" i="80"/>
  <c r="G384" i="80"/>
  <c r="F384" i="80"/>
  <c r="H383" i="80"/>
  <c r="G383" i="80"/>
  <c r="F383" i="80"/>
  <c r="H382" i="80"/>
  <c r="G382" i="80"/>
  <c r="F382" i="80"/>
  <c r="H381" i="80"/>
  <c r="G381" i="80"/>
  <c r="F381" i="80"/>
  <c r="H380" i="80"/>
  <c r="G380" i="80"/>
  <c r="F380" i="80"/>
  <c r="H379" i="80"/>
  <c r="G379" i="80"/>
  <c r="F379" i="80"/>
  <c r="H378" i="80"/>
  <c r="G378" i="80"/>
  <c r="F378" i="80"/>
  <c r="H377" i="80"/>
  <c r="G377" i="80"/>
  <c r="F377" i="80"/>
  <c r="H376" i="80"/>
  <c r="G376" i="80"/>
  <c r="F376" i="80"/>
  <c r="H375" i="80"/>
  <c r="G375" i="80"/>
  <c r="F375" i="80"/>
  <c r="H374" i="80"/>
  <c r="G374" i="80"/>
  <c r="F374" i="80"/>
  <c r="H373" i="80"/>
  <c r="G373" i="80"/>
  <c r="F373" i="80"/>
  <c r="H372" i="80"/>
  <c r="G372" i="80"/>
  <c r="F372" i="80"/>
  <c r="H371" i="80"/>
  <c r="G371" i="80"/>
  <c r="F371" i="80"/>
  <c r="H370" i="80"/>
  <c r="G370" i="80"/>
  <c r="F370" i="80"/>
  <c r="H369" i="80"/>
  <c r="G369" i="80"/>
  <c r="F369" i="80"/>
  <c r="H368" i="80"/>
  <c r="G368" i="80"/>
  <c r="F368" i="80"/>
  <c r="H367" i="80"/>
  <c r="G367" i="80"/>
  <c r="F367" i="80"/>
  <c r="H366" i="80"/>
  <c r="G366" i="80"/>
  <c r="F366" i="80"/>
  <c r="H365" i="80"/>
  <c r="G365" i="80"/>
  <c r="F365" i="80"/>
  <c r="H364" i="80"/>
  <c r="G364" i="80"/>
  <c r="F364" i="80"/>
  <c r="H363" i="80"/>
  <c r="G363" i="80"/>
  <c r="F363" i="80"/>
  <c r="H362" i="80"/>
  <c r="G362" i="80"/>
  <c r="F362" i="80"/>
  <c r="H361" i="80"/>
  <c r="G361" i="80"/>
  <c r="F361" i="80"/>
  <c r="H360" i="80"/>
  <c r="G360" i="80"/>
  <c r="F360" i="80"/>
  <c r="H359" i="80"/>
  <c r="G359" i="80"/>
  <c r="F359" i="80"/>
  <c r="H358" i="80"/>
  <c r="G358" i="80"/>
  <c r="F358" i="80"/>
  <c r="H357" i="80"/>
  <c r="G357" i="80"/>
  <c r="F357" i="80"/>
  <c r="H356" i="80"/>
  <c r="G356" i="80"/>
  <c r="F356" i="80"/>
  <c r="H355" i="80"/>
  <c r="G355" i="80"/>
  <c r="F355" i="80"/>
  <c r="H354" i="80"/>
  <c r="G354" i="80"/>
  <c r="F354" i="80"/>
  <c r="H353" i="80"/>
  <c r="G353" i="80"/>
  <c r="F353" i="80"/>
  <c r="H352" i="80"/>
  <c r="G352" i="80"/>
  <c r="F352" i="80"/>
  <c r="H351" i="80"/>
  <c r="G351" i="80"/>
  <c r="F351" i="80"/>
  <c r="H350" i="80"/>
  <c r="G350" i="80"/>
  <c r="F350" i="80"/>
  <c r="H349" i="80"/>
  <c r="G349" i="80"/>
  <c r="F349" i="80"/>
  <c r="H348" i="80"/>
  <c r="G348" i="80"/>
  <c r="F348" i="80"/>
  <c r="H347" i="80"/>
  <c r="G347" i="80"/>
  <c r="F347" i="80"/>
  <c r="H346" i="80"/>
  <c r="G346" i="80"/>
  <c r="F346" i="80"/>
  <c r="H345" i="80"/>
  <c r="G345" i="80"/>
  <c r="F345" i="80"/>
  <c r="H344" i="80"/>
  <c r="G344" i="80"/>
  <c r="F344" i="80"/>
  <c r="H343" i="80"/>
  <c r="G343" i="80"/>
  <c r="F343" i="80"/>
  <c r="H342" i="80"/>
  <c r="G342" i="80"/>
  <c r="F342" i="80"/>
  <c r="H341" i="80"/>
  <c r="G341" i="80"/>
  <c r="F341" i="80"/>
  <c r="H340" i="80"/>
  <c r="G340" i="80"/>
  <c r="F340" i="80"/>
  <c r="H339" i="80"/>
  <c r="G339" i="80"/>
  <c r="F339" i="80"/>
  <c r="H338" i="80"/>
  <c r="G338" i="80"/>
  <c r="F338" i="80"/>
  <c r="H337" i="80"/>
  <c r="G337" i="80"/>
  <c r="F337" i="80"/>
  <c r="H336" i="80"/>
  <c r="G336" i="80"/>
  <c r="F336" i="80"/>
  <c r="H335" i="80"/>
  <c r="G335" i="80"/>
  <c r="F335" i="80"/>
  <c r="H334" i="80"/>
  <c r="G334" i="80"/>
  <c r="F334" i="80"/>
  <c r="H333" i="80"/>
  <c r="G333" i="80"/>
  <c r="F333" i="80"/>
  <c r="H332" i="80"/>
  <c r="G332" i="80"/>
  <c r="F332" i="80"/>
  <c r="H331" i="80"/>
  <c r="G331" i="80"/>
  <c r="F331" i="80"/>
  <c r="H330" i="80"/>
  <c r="G330" i="80"/>
  <c r="F330" i="80"/>
  <c r="H329" i="80"/>
  <c r="G329" i="80"/>
  <c r="F329" i="80"/>
  <c r="H328" i="80"/>
  <c r="G328" i="80"/>
  <c r="F328" i="80"/>
  <c r="H327" i="80"/>
  <c r="G327" i="80"/>
  <c r="F327" i="80"/>
  <c r="H326" i="80"/>
  <c r="G326" i="80"/>
  <c r="F326" i="80"/>
  <c r="H325" i="80"/>
  <c r="G325" i="80"/>
  <c r="F325" i="80"/>
  <c r="H324" i="80"/>
  <c r="G324" i="80"/>
  <c r="F324" i="80"/>
  <c r="H323" i="80"/>
  <c r="G323" i="80"/>
  <c r="F323" i="80"/>
  <c r="H322" i="80"/>
  <c r="G322" i="80"/>
  <c r="F322" i="80"/>
  <c r="H321" i="80"/>
  <c r="G321" i="80"/>
  <c r="F321" i="80"/>
  <c r="H320" i="80"/>
  <c r="G320" i="80"/>
  <c r="F320" i="80"/>
  <c r="H319" i="80"/>
  <c r="G319" i="80"/>
  <c r="F319" i="80"/>
  <c r="H318" i="80"/>
  <c r="G318" i="80"/>
  <c r="F318" i="80"/>
  <c r="H317" i="80"/>
  <c r="G317" i="80"/>
  <c r="F317" i="80"/>
  <c r="H316" i="80"/>
  <c r="G316" i="80"/>
  <c r="F316" i="80"/>
  <c r="H315" i="80"/>
  <c r="G315" i="80"/>
  <c r="F315" i="80"/>
  <c r="H314" i="80"/>
  <c r="G314" i="80"/>
  <c r="F314" i="80"/>
  <c r="H313" i="80"/>
  <c r="G313" i="80"/>
  <c r="F313" i="80"/>
  <c r="H312" i="80"/>
  <c r="G312" i="80"/>
  <c r="F312" i="80"/>
  <c r="H311" i="80"/>
  <c r="G311" i="80"/>
  <c r="F311" i="80"/>
  <c r="H310" i="80"/>
  <c r="G310" i="80"/>
  <c r="F310" i="80"/>
  <c r="H309" i="80"/>
  <c r="G309" i="80"/>
  <c r="F309" i="80"/>
  <c r="H308" i="80"/>
  <c r="G308" i="80"/>
  <c r="F308" i="80"/>
  <c r="H307" i="80"/>
  <c r="G307" i="80"/>
  <c r="F307" i="80"/>
  <c r="H306" i="80"/>
  <c r="G306" i="80"/>
  <c r="F306" i="80"/>
  <c r="H305" i="80"/>
  <c r="G305" i="80"/>
  <c r="F305" i="80"/>
  <c r="H304" i="80"/>
  <c r="G304" i="80"/>
  <c r="F304" i="80"/>
  <c r="H303" i="80"/>
  <c r="G303" i="80"/>
  <c r="F303" i="80"/>
  <c r="H302" i="80"/>
  <c r="G302" i="80"/>
  <c r="F302" i="80"/>
  <c r="H301" i="80"/>
  <c r="G301" i="80"/>
  <c r="F301" i="80"/>
  <c r="H300" i="80"/>
  <c r="G300" i="80"/>
  <c r="F300" i="80"/>
  <c r="H299" i="80"/>
  <c r="G299" i="80"/>
  <c r="F299" i="80"/>
  <c r="H298" i="80"/>
  <c r="G298" i="80"/>
  <c r="F298" i="80"/>
  <c r="H297" i="80"/>
  <c r="G297" i="80"/>
  <c r="F297" i="80"/>
  <c r="H296" i="80"/>
  <c r="G296" i="80"/>
  <c r="F296" i="80"/>
  <c r="H295" i="80"/>
  <c r="G295" i="80"/>
  <c r="F295" i="80"/>
  <c r="H294" i="80"/>
  <c r="G294" i="80"/>
  <c r="F294" i="80"/>
  <c r="H293" i="80"/>
  <c r="G293" i="80"/>
  <c r="F293" i="80"/>
  <c r="H292" i="80"/>
  <c r="G292" i="80"/>
  <c r="F292" i="80"/>
  <c r="H291" i="80"/>
  <c r="G291" i="80"/>
  <c r="F291" i="80"/>
  <c r="H290" i="80"/>
  <c r="G290" i="80"/>
  <c r="F290" i="80"/>
  <c r="H289" i="80"/>
  <c r="G289" i="80"/>
  <c r="F289" i="80"/>
  <c r="H288" i="80"/>
  <c r="G288" i="80"/>
  <c r="F288" i="80"/>
  <c r="H287" i="80"/>
  <c r="G287" i="80"/>
  <c r="F287" i="80"/>
  <c r="H286" i="80"/>
  <c r="G286" i="80"/>
  <c r="F286" i="80"/>
  <c r="H285" i="80"/>
  <c r="G285" i="80"/>
  <c r="F285" i="80"/>
  <c r="H284" i="80"/>
  <c r="G284" i="80"/>
  <c r="F284" i="80"/>
  <c r="H283" i="80"/>
  <c r="G283" i="80"/>
  <c r="F283" i="80"/>
  <c r="H282" i="80"/>
  <c r="G282" i="80"/>
  <c r="F282" i="80"/>
  <c r="H281" i="80"/>
  <c r="G281" i="80"/>
  <c r="F281" i="80"/>
  <c r="H280" i="80"/>
  <c r="G280" i="80"/>
  <c r="F280" i="80"/>
  <c r="H279" i="80"/>
  <c r="G279" i="80"/>
  <c r="F279" i="80"/>
  <c r="H278" i="80"/>
  <c r="G278" i="80"/>
  <c r="F278" i="80"/>
  <c r="H277" i="80"/>
  <c r="G277" i="80"/>
  <c r="F277" i="80"/>
  <c r="H276" i="80"/>
  <c r="G276" i="80"/>
  <c r="F276" i="80"/>
  <c r="H275" i="80"/>
  <c r="G275" i="80"/>
  <c r="F275" i="80"/>
  <c r="H274" i="80"/>
  <c r="G274" i="80"/>
  <c r="F274" i="80"/>
  <c r="H273" i="80"/>
  <c r="G273" i="80"/>
  <c r="F273" i="80"/>
  <c r="H272" i="80"/>
  <c r="G272" i="80"/>
  <c r="F272" i="80"/>
  <c r="H271" i="80"/>
  <c r="G271" i="80"/>
  <c r="F271" i="80"/>
  <c r="H270" i="80"/>
  <c r="G270" i="80"/>
  <c r="F270" i="80"/>
  <c r="H269" i="80"/>
  <c r="G269" i="80"/>
  <c r="F269" i="80"/>
  <c r="H268" i="80"/>
  <c r="G268" i="80"/>
  <c r="F268" i="80"/>
  <c r="H267" i="80"/>
  <c r="G267" i="80"/>
  <c r="F267" i="80"/>
  <c r="H266" i="80"/>
  <c r="G266" i="80"/>
  <c r="F266" i="80"/>
  <c r="H265" i="80"/>
  <c r="G265" i="80"/>
  <c r="F265" i="80"/>
  <c r="H264" i="80"/>
  <c r="G264" i="80"/>
  <c r="F264" i="80"/>
  <c r="H263" i="80"/>
  <c r="G263" i="80"/>
  <c r="F263" i="80"/>
  <c r="H262" i="80"/>
  <c r="G262" i="80"/>
  <c r="F262" i="80"/>
  <c r="H261" i="80"/>
  <c r="G261" i="80"/>
  <c r="F261" i="80"/>
  <c r="H260" i="80"/>
  <c r="G260" i="80"/>
  <c r="F260" i="80"/>
  <c r="H259" i="80"/>
  <c r="G259" i="80"/>
  <c r="F259" i="80"/>
  <c r="H258" i="80"/>
  <c r="G258" i="80"/>
  <c r="F258" i="80"/>
  <c r="H257" i="80"/>
  <c r="G257" i="80"/>
  <c r="F257" i="80"/>
  <c r="H256" i="80"/>
  <c r="G256" i="80"/>
  <c r="F256" i="80"/>
  <c r="H255" i="80"/>
  <c r="G255" i="80"/>
  <c r="F255" i="80"/>
  <c r="H254" i="80"/>
  <c r="G254" i="80"/>
  <c r="F254" i="80"/>
  <c r="H253" i="80"/>
  <c r="G253" i="80"/>
  <c r="F253" i="80"/>
  <c r="H252" i="80"/>
  <c r="G252" i="80"/>
  <c r="F252" i="80"/>
  <c r="H251" i="80"/>
  <c r="G251" i="80"/>
  <c r="F251" i="80"/>
  <c r="H250" i="80"/>
  <c r="G250" i="80"/>
  <c r="F250" i="80"/>
  <c r="H249" i="80"/>
  <c r="G249" i="80"/>
  <c r="F249" i="80"/>
  <c r="H248" i="80"/>
  <c r="G248" i="80"/>
  <c r="F248" i="80"/>
  <c r="H247" i="80"/>
  <c r="G247" i="80"/>
  <c r="F247" i="80"/>
  <c r="H246" i="80"/>
  <c r="G246" i="80"/>
  <c r="F246" i="80"/>
  <c r="H245" i="80"/>
  <c r="G245" i="80"/>
  <c r="F245" i="80"/>
  <c r="H244" i="80"/>
  <c r="G244" i="80"/>
  <c r="F244" i="80"/>
  <c r="H243" i="80"/>
  <c r="G243" i="80"/>
  <c r="F243" i="80"/>
  <c r="H242" i="80"/>
  <c r="G242" i="80"/>
  <c r="F242" i="80"/>
  <c r="H241" i="80"/>
  <c r="G241" i="80"/>
  <c r="F241" i="80"/>
  <c r="H240" i="80"/>
  <c r="G240" i="80"/>
  <c r="F240" i="80"/>
  <c r="H239" i="80"/>
  <c r="G239" i="80"/>
  <c r="F239" i="80"/>
  <c r="H238" i="80"/>
  <c r="G238" i="80"/>
  <c r="F238" i="80"/>
  <c r="H237" i="80"/>
  <c r="G237" i="80"/>
  <c r="F237" i="80"/>
  <c r="H236" i="80"/>
  <c r="G236" i="80"/>
  <c r="F236" i="80"/>
  <c r="H235" i="80"/>
  <c r="G235" i="80"/>
  <c r="F235" i="80"/>
  <c r="H234" i="80"/>
  <c r="G234" i="80"/>
  <c r="F234" i="80"/>
  <c r="H233" i="80"/>
  <c r="G233" i="80"/>
  <c r="F233" i="80"/>
  <c r="H232" i="80"/>
  <c r="G232" i="80"/>
  <c r="F232" i="80"/>
  <c r="H231" i="80"/>
  <c r="G231" i="80"/>
  <c r="F231" i="80"/>
  <c r="H230" i="80"/>
  <c r="G230" i="80"/>
  <c r="F230" i="80"/>
  <c r="H229" i="80"/>
  <c r="G229" i="80"/>
  <c r="F229" i="80"/>
  <c r="H228" i="80"/>
  <c r="G228" i="80"/>
  <c r="F228" i="80"/>
  <c r="H227" i="80"/>
  <c r="G227" i="80"/>
  <c r="F227" i="80"/>
  <c r="H226" i="80"/>
  <c r="G226" i="80"/>
  <c r="F226" i="80"/>
  <c r="H225" i="80"/>
  <c r="G225" i="80"/>
  <c r="F225" i="80"/>
  <c r="H224" i="80"/>
  <c r="G224" i="80"/>
  <c r="F224" i="80"/>
  <c r="H223" i="80"/>
  <c r="G223" i="80"/>
  <c r="F223" i="80"/>
  <c r="H222" i="80"/>
  <c r="G222" i="80"/>
  <c r="F222" i="80"/>
  <c r="H221" i="80"/>
  <c r="G221" i="80"/>
  <c r="F221" i="80"/>
  <c r="H220" i="80"/>
  <c r="G220" i="80"/>
  <c r="F220" i="80"/>
  <c r="H219" i="80"/>
  <c r="G219" i="80"/>
  <c r="F219" i="80"/>
  <c r="H218" i="80"/>
  <c r="G218" i="80"/>
  <c r="F218" i="80"/>
  <c r="H217" i="80"/>
  <c r="G217" i="80"/>
  <c r="F217" i="80"/>
  <c r="H216" i="80"/>
  <c r="G216" i="80"/>
  <c r="F216" i="80"/>
  <c r="H215" i="80"/>
  <c r="G215" i="80"/>
  <c r="F215" i="80"/>
  <c r="H214" i="80"/>
  <c r="G214" i="80"/>
  <c r="F214" i="80"/>
  <c r="H213" i="80"/>
  <c r="G213" i="80"/>
  <c r="F213" i="80"/>
  <c r="H212" i="80"/>
  <c r="G212" i="80"/>
  <c r="F212" i="80"/>
  <c r="H211" i="80"/>
  <c r="G211" i="80"/>
  <c r="F211" i="80"/>
  <c r="H210" i="80"/>
  <c r="G210" i="80"/>
  <c r="F210" i="80"/>
  <c r="H209" i="80"/>
  <c r="G209" i="80"/>
  <c r="F209" i="80"/>
  <c r="H208" i="80"/>
  <c r="G208" i="80"/>
  <c r="F208" i="80"/>
  <c r="H207" i="80"/>
  <c r="G207" i="80"/>
  <c r="F207" i="80"/>
  <c r="H206" i="80"/>
  <c r="G206" i="80"/>
  <c r="F206" i="80"/>
  <c r="H205" i="80"/>
  <c r="G205" i="80"/>
  <c r="F205" i="80"/>
  <c r="H204" i="80"/>
  <c r="G204" i="80"/>
  <c r="F204" i="80"/>
  <c r="H203" i="80"/>
  <c r="G203" i="80"/>
  <c r="F203" i="80"/>
  <c r="H202" i="80"/>
  <c r="G202" i="80"/>
  <c r="F202" i="80"/>
  <c r="H201" i="80"/>
  <c r="G201" i="80"/>
  <c r="F201" i="80"/>
  <c r="H200" i="80"/>
  <c r="G200" i="80"/>
  <c r="F200" i="80"/>
  <c r="H199" i="80"/>
  <c r="G199" i="80"/>
  <c r="F199" i="80"/>
  <c r="H198" i="80"/>
  <c r="G198" i="80"/>
  <c r="F198" i="80"/>
  <c r="H197" i="80"/>
  <c r="G197" i="80"/>
  <c r="F197" i="80"/>
  <c r="H196" i="80"/>
  <c r="G196" i="80"/>
  <c r="F196" i="80"/>
  <c r="H195" i="80"/>
  <c r="G195" i="80"/>
  <c r="F195" i="80"/>
  <c r="H194" i="80"/>
  <c r="G194" i="80"/>
  <c r="F194" i="80"/>
  <c r="H193" i="80"/>
  <c r="G193" i="80"/>
  <c r="F193" i="80"/>
  <c r="H192" i="80"/>
  <c r="G192" i="80"/>
  <c r="F192" i="80"/>
  <c r="H191" i="80"/>
  <c r="G191" i="80"/>
  <c r="F191" i="80"/>
  <c r="H190" i="80"/>
  <c r="G190" i="80"/>
  <c r="F190" i="80"/>
  <c r="H189" i="80"/>
  <c r="G189" i="80"/>
  <c r="F189" i="80"/>
  <c r="H188" i="80"/>
  <c r="G188" i="80"/>
  <c r="F188" i="80"/>
  <c r="H187" i="80"/>
  <c r="G187" i="80"/>
  <c r="F187" i="80"/>
  <c r="H186" i="80"/>
  <c r="G186" i="80"/>
  <c r="F186" i="80"/>
  <c r="H185" i="80"/>
  <c r="G185" i="80"/>
  <c r="F185" i="80"/>
  <c r="H184" i="80"/>
  <c r="G184" i="80"/>
  <c r="F184" i="80"/>
  <c r="H183" i="80"/>
  <c r="G183" i="80"/>
  <c r="F183" i="80"/>
  <c r="H182" i="80"/>
  <c r="G182" i="80"/>
  <c r="F182" i="80"/>
  <c r="H181" i="80"/>
  <c r="G181" i="80"/>
  <c r="F181" i="80"/>
  <c r="H180" i="80"/>
  <c r="G180" i="80"/>
  <c r="F180" i="80"/>
  <c r="H179" i="80"/>
  <c r="G179" i="80"/>
  <c r="F179" i="80"/>
  <c r="H178" i="80"/>
  <c r="G178" i="80"/>
  <c r="F178" i="80"/>
  <c r="H177" i="80"/>
  <c r="G177" i="80"/>
  <c r="F177" i="80"/>
  <c r="H176" i="80"/>
  <c r="G176" i="80"/>
  <c r="F176" i="80"/>
  <c r="H175" i="80"/>
  <c r="G175" i="80"/>
  <c r="F175" i="80"/>
  <c r="H174" i="80"/>
  <c r="G174" i="80"/>
  <c r="F174" i="80"/>
  <c r="H173" i="80"/>
  <c r="G173" i="80"/>
  <c r="F173" i="80"/>
  <c r="H172" i="80"/>
  <c r="G172" i="80"/>
  <c r="F172" i="80"/>
  <c r="H171" i="80"/>
  <c r="G171" i="80"/>
  <c r="F171" i="80"/>
  <c r="H170" i="80"/>
  <c r="G170" i="80"/>
  <c r="F170" i="80"/>
  <c r="H169" i="80"/>
  <c r="G169" i="80"/>
  <c r="F169" i="80"/>
  <c r="H168" i="80"/>
  <c r="G168" i="80"/>
  <c r="F168" i="80"/>
  <c r="H167" i="80"/>
  <c r="G167" i="80"/>
  <c r="F167" i="80"/>
  <c r="H166" i="80"/>
  <c r="G166" i="80"/>
  <c r="F166" i="80"/>
  <c r="H165" i="80"/>
  <c r="G165" i="80"/>
  <c r="F165" i="80"/>
  <c r="H164" i="80"/>
  <c r="G164" i="80"/>
  <c r="F164" i="80"/>
  <c r="H163" i="80"/>
  <c r="G163" i="80"/>
  <c r="F163" i="80"/>
  <c r="H162" i="80"/>
  <c r="G162" i="80"/>
  <c r="F162" i="80"/>
  <c r="H161" i="80"/>
  <c r="G161" i="80"/>
  <c r="F161" i="80"/>
  <c r="H160" i="80"/>
  <c r="G160" i="80"/>
  <c r="F160" i="80"/>
  <c r="H159" i="80"/>
  <c r="G159" i="80"/>
  <c r="F159" i="80"/>
  <c r="H158" i="80"/>
  <c r="G158" i="80"/>
  <c r="F158" i="80"/>
  <c r="H157" i="80"/>
  <c r="G157" i="80"/>
  <c r="F157" i="80"/>
  <c r="H156" i="80"/>
  <c r="G156" i="80"/>
  <c r="F156" i="80"/>
  <c r="H155" i="80"/>
  <c r="G155" i="80"/>
  <c r="F155" i="80"/>
  <c r="H154" i="80"/>
  <c r="G154" i="80"/>
  <c r="F154" i="80"/>
  <c r="H153" i="80"/>
  <c r="G153" i="80"/>
  <c r="F153" i="80"/>
  <c r="H152" i="80"/>
  <c r="G152" i="80"/>
  <c r="F152" i="80"/>
  <c r="H151" i="80"/>
  <c r="G151" i="80"/>
  <c r="F151" i="80"/>
  <c r="H150" i="80"/>
  <c r="G150" i="80"/>
  <c r="F150" i="80"/>
  <c r="H149" i="80"/>
  <c r="G149" i="80"/>
  <c r="F149" i="80"/>
  <c r="H148" i="80"/>
  <c r="G148" i="80"/>
  <c r="F148" i="80"/>
  <c r="H147" i="80"/>
  <c r="G147" i="80"/>
  <c r="F147" i="80"/>
  <c r="H146" i="80"/>
  <c r="G146" i="80"/>
  <c r="F146" i="80"/>
  <c r="H145" i="80"/>
  <c r="G145" i="80"/>
  <c r="F145" i="80"/>
  <c r="H144" i="80"/>
  <c r="G144" i="80"/>
  <c r="F144" i="80"/>
  <c r="H143" i="80"/>
  <c r="G143" i="80"/>
  <c r="F143" i="80"/>
  <c r="H142" i="80"/>
  <c r="G142" i="80"/>
  <c r="F142" i="80"/>
  <c r="H141" i="80"/>
  <c r="G141" i="80"/>
  <c r="F141" i="80"/>
  <c r="H140" i="80"/>
  <c r="G140" i="80"/>
  <c r="F140" i="80"/>
  <c r="H139" i="80"/>
  <c r="G139" i="80"/>
  <c r="F139" i="80"/>
  <c r="H138" i="80"/>
  <c r="G138" i="80"/>
  <c r="F138" i="80"/>
  <c r="H137" i="80"/>
  <c r="G137" i="80"/>
  <c r="F137" i="80"/>
  <c r="H136" i="80"/>
  <c r="G136" i="80"/>
  <c r="F136" i="80"/>
  <c r="H135" i="80"/>
  <c r="G135" i="80"/>
  <c r="F135" i="80"/>
  <c r="H134" i="80"/>
  <c r="G134" i="80"/>
  <c r="F134" i="80"/>
  <c r="H133" i="80"/>
  <c r="G133" i="80"/>
  <c r="F133" i="80"/>
  <c r="H132" i="80"/>
  <c r="G132" i="80"/>
  <c r="F132" i="80"/>
  <c r="H131" i="80"/>
  <c r="G131" i="80"/>
  <c r="F131" i="80"/>
  <c r="H130" i="80"/>
  <c r="G130" i="80"/>
  <c r="F130" i="80"/>
  <c r="H129" i="80"/>
  <c r="G129" i="80"/>
  <c r="F129" i="80"/>
  <c r="H128" i="80"/>
  <c r="G128" i="80"/>
  <c r="F128" i="80"/>
  <c r="H127" i="80"/>
  <c r="G127" i="80"/>
  <c r="F127" i="80"/>
  <c r="H126" i="80"/>
  <c r="G126" i="80"/>
  <c r="F126" i="80"/>
  <c r="H125" i="80"/>
  <c r="G125" i="80"/>
  <c r="F125" i="80"/>
  <c r="H124" i="80"/>
  <c r="G124" i="80"/>
  <c r="F124" i="80"/>
  <c r="H123" i="80"/>
  <c r="G123" i="80"/>
  <c r="F123" i="80"/>
  <c r="H122" i="80"/>
  <c r="G122" i="80"/>
  <c r="F122" i="80"/>
  <c r="H121" i="80"/>
  <c r="G121" i="80"/>
  <c r="F121" i="80"/>
  <c r="H120" i="80"/>
  <c r="G120" i="80"/>
  <c r="F120" i="80"/>
  <c r="H119" i="80"/>
  <c r="G119" i="80"/>
  <c r="F119" i="80"/>
  <c r="H118" i="80"/>
  <c r="G118" i="80"/>
  <c r="F118" i="80"/>
  <c r="H117" i="80"/>
  <c r="G117" i="80"/>
  <c r="F117" i="80"/>
  <c r="H116" i="80"/>
  <c r="G116" i="80"/>
  <c r="F116" i="80"/>
  <c r="H115" i="80"/>
  <c r="G115" i="80"/>
  <c r="F115" i="80"/>
  <c r="H114" i="80"/>
  <c r="G114" i="80"/>
  <c r="F114" i="80"/>
  <c r="H113" i="80"/>
  <c r="G113" i="80"/>
  <c r="F113" i="80"/>
  <c r="H112" i="80"/>
  <c r="G112" i="80"/>
  <c r="F112" i="80"/>
  <c r="H111" i="80"/>
  <c r="G111" i="80"/>
  <c r="F111" i="80"/>
  <c r="H110" i="80"/>
  <c r="G110" i="80"/>
  <c r="F110" i="80"/>
  <c r="H109" i="80"/>
  <c r="G109" i="80"/>
  <c r="F109" i="80"/>
  <c r="H108" i="80"/>
  <c r="G108" i="80"/>
  <c r="F108" i="80"/>
  <c r="H107" i="80"/>
  <c r="G107" i="80"/>
  <c r="F107" i="80"/>
  <c r="H106" i="80"/>
  <c r="G106" i="80"/>
  <c r="F106" i="80"/>
  <c r="H105" i="80"/>
  <c r="G105" i="80"/>
  <c r="F105" i="80"/>
  <c r="H104" i="80"/>
  <c r="G104" i="80"/>
  <c r="F104" i="80"/>
  <c r="H103" i="80"/>
  <c r="G103" i="80"/>
  <c r="F103" i="80"/>
  <c r="H102" i="80"/>
  <c r="G102" i="80"/>
  <c r="F102" i="80"/>
  <c r="H101" i="80"/>
  <c r="G101" i="80"/>
  <c r="F101" i="80"/>
  <c r="H100" i="80"/>
  <c r="G100" i="80"/>
  <c r="F100" i="80"/>
  <c r="H99" i="80"/>
  <c r="G99" i="80"/>
  <c r="F99" i="80"/>
  <c r="H98" i="80"/>
  <c r="G98" i="80"/>
  <c r="F98" i="80"/>
  <c r="H97" i="80"/>
  <c r="G97" i="80"/>
  <c r="F97" i="80"/>
  <c r="H96" i="80"/>
  <c r="G96" i="80"/>
  <c r="F96" i="80"/>
  <c r="H95" i="80"/>
  <c r="G95" i="80"/>
  <c r="F95" i="80"/>
  <c r="H94" i="80"/>
  <c r="G94" i="80"/>
  <c r="F94" i="80"/>
  <c r="H93" i="80"/>
  <c r="G93" i="80"/>
  <c r="F93" i="80"/>
  <c r="H92" i="80"/>
  <c r="G92" i="80"/>
  <c r="F92" i="80"/>
  <c r="H91" i="80"/>
  <c r="G91" i="80"/>
  <c r="F91" i="80"/>
  <c r="H90" i="80"/>
  <c r="G90" i="80"/>
  <c r="F90" i="80"/>
  <c r="H89" i="80"/>
  <c r="G89" i="80"/>
  <c r="F89" i="80"/>
  <c r="H88" i="80"/>
  <c r="G88" i="80"/>
  <c r="F88" i="80"/>
  <c r="H87" i="80"/>
  <c r="G87" i="80"/>
  <c r="F87" i="80"/>
  <c r="H86" i="80"/>
  <c r="G86" i="80"/>
  <c r="F86" i="80"/>
  <c r="H85" i="80"/>
  <c r="G85" i="80"/>
  <c r="F85" i="80"/>
  <c r="H84" i="80"/>
  <c r="G84" i="80"/>
  <c r="F84" i="80"/>
  <c r="H83" i="80"/>
  <c r="G83" i="80"/>
  <c r="F83" i="80"/>
  <c r="H82" i="80"/>
  <c r="G82" i="80"/>
  <c r="F82" i="80"/>
  <c r="H81" i="80"/>
  <c r="G81" i="80"/>
  <c r="F81" i="80"/>
  <c r="H80" i="80"/>
  <c r="G80" i="80"/>
  <c r="F80" i="80"/>
  <c r="H79" i="80"/>
  <c r="G79" i="80"/>
  <c r="F79" i="80"/>
  <c r="H78" i="80"/>
  <c r="G78" i="80"/>
  <c r="F78" i="80"/>
  <c r="H77" i="80"/>
  <c r="G77" i="80"/>
  <c r="F77" i="80"/>
  <c r="H76" i="80"/>
  <c r="G76" i="80"/>
  <c r="F76" i="80"/>
  <c r="H75" i="80"/>
  <c r="G75" i="80"/>
  <c r="F75" i="80"/>
  <c r="H74" i="80"/>
  <c r="G74" i="80"/>
  <c r="F74" i="80"/>
  <c r="H73" i="80"/>
  <c r="G73" i="80"/>
  <c r="F73" i="80"/>
  <c r="H72" i="80"/>
  <c r="G72" i="80"/>
  <c r="F72" i="80"/>
  <c r="H71" i="80"/>
  <c r="G71" i="80"/>
  <c r="F71" i="80"/>
  <c r="H70" i="80"/>
  <c r="G70" i="80"/>
  <c r="F70" i="80"/>
  <c r="H69" i="80"/>
  <c r="G69" i="80"/>
  <c r="F69" i="80"/>
  <c r="H68" i="80"/>
  <c r="G68" i="80"/>
  <c r="F68" i="80"/>
  <c r="H67" i="80"/>
  <c r="G67" i="80"/>
  <c r="F67" i="80"/>
  <c r="H66" i="80"/>
  <c r="G66" i="80"/>
  <c r="F66" i="80"/>
  <c r="H65" i="80"/>
  <c r="G65" i="80"/>
  <c r="F65" i="80"/>
  <c r="H64" i="80"/>
  <c r="G64" i="80"/>
  <c r="F64" i="80"/>
  <c r="H63" i="80"/>
  <c r="G63" i="80"/>
  <c r="F63" i="80"/>
  <c r="H62" i="80"/>
  <c r="G62" i="80"/>
  <c r="F62" i="80"/>
  <c r="H61" i="80"/>
  <c r="G61" i="80"/>
  <c r="F61" i="80"/>
  <c r="H60" i="80"/>
  <c r="G60" i="80"/>
  <c r="F60" i="80"/>
  <c r="H59" i="80"/>
  <c r="G59" i="80"/>
  <c r="F59" i="80"/>
  <c r="H58" i="80"/>
  <c r="G58" i="80"/>
  <c r="F58" i="80"/>
  <c r="H57" i="80"/>
  <c r="G57" i="80"/>
  <c r="F57" i="80"/>
  <c r="H56" i="80"/>
  <c r="G56" i="80"/>
  <c r="F56" i="80"/>
  <c r="H55" i="80"/>
  <c r="G55" i="80"/>
  <c r="F55" i="80"/>
  <c r="H54" i="80"/>
  <c r="G54" i="80"/>
  <c r="F54" i="80"/>
  <c r="H53" i="80"/>
  <c r="G53" i="80"/>
  <c r="F53" i="80"/>
  <c r="H52" i="80"/>
  <c r="G52" i="80"/>
  <c r="F52" i="80"/>
  <c r="H51" i="80"/>
  <c r="G51" i="80"/>
  <c r="F51" i="80"/>
  <c r="H50" i="80"/>
  <c r="G50" i="80"/>
  <c r="F50" i="80"/>
  <c r="H49" i="80"/>
  <c r="G49" i="80"/>
  <c r="F49" i="80"/>
  <c r="H48" i="80"/>
  <c r="G48" i="80"/>
  <c r="F48" i="80"/>
  <c r="H47" i="80"/>
  <c r="G47" i="80"/>
  <c r="F47" i="80"/>
  <c r="H46" i="80"/>
  <c r="G46" i="80"/>
  <c r="F46" i="80"/>
  <c r="H45" i="80"/>
  <c r="G45" i="80"/>
  <c r="F45" i="80"/>
  <c r="H44" i="80"/>
  <c r="G44" i="80"/>
  <c r="F44" i="80"/>
  <c r="H43" i="80"/>
  <c r="G43" i="80"/>
  <c r="F43" i="80"/>
  <c r="H42" i="80"/>
  <c r="G42" i="80"/>
  <c r="F42" i="80"/>
  <c r="H41" i="80"/>
  <c r="G41" i="80"/>
  <c r="F41" i="80"/>
  <c r="H40" i="80"/>
  <c r="G40" i="80"/>
  <c r="F40" i="80"/>
  <c r="H39" i="80"/>
  <c r="G39" i="80"/>
  <c r="F39" i="80"/>
  <c r="H38" i="80"/>
  <c r="G38" i="80"/>
  <c r="F38" i="80"/>
  <c r="H37" i="80"/>
  <c r="G37" i="80"/>
  <c r="F37" i="80"/>
  <c r="H36" i="80"/>
  <c r="G36" i="80"/>
  <c r="F36" i="80"/>
  <c r="H35" i="80"/>
  <c r="G35" i="80"/>
  <c r="F35" i="80"/>
  <c r="H34" i="80"/>
  <c r="G34" i="80"/>
  <c r="F34" i="80"/>
  <c r="H33" i="80"/>
  <c r="G33" i="80"/>
  <c r="F33" i="80"/>
  <c r="H32" i="80"/>
  <c r="G32" i="80"/>
  <c r="F32" i="80"/>
  <c r="H31" i="80"/>
  <c r="G31" i="80"/>
  <c r="F31" i="80"/>
  <c r="H30" i="80"/>
  <c r="G30" i="80"/>
  <c r="F30" i="80"/>
  <c r="H29" i="80"/>
  <c r="G29" i="80"/>
  <c r="F29" i="80"/>
  <c r="H28" i="80"/>
  <c r="G28" i="80"/>
  <c r="F28" i="80"/>
  <c r="H27" i="80"/>
  <c r="G27" i="80"/>
  <c r="F27" i="80"/>
  <c r="H26" i="80"/>
  <c r="G26" i="80"/>
  <c r="F26" i="80"/>
  <c r="H25" i="80"/>
  <c r="G25" i="80"/>
  <c r="F25" i="80"/>
  <c r="H24" i="80"/>
  <c r="G24" i="80"/>
  <c r="F24" i="80"/>
  <c r="H23" i="80"/>
  <c r="G23" i="80"/>
  <c r="F23" i="80"/>
  <c r="H22" i="80"/>
  <c r="G22" i="80"/>
  <c r="F22" i="80"/>
  <c r="H21" i="80"/>
  <c r="G21" i="80"/>
  <c r="F21" i="80"/>
  <c r="H20" i="80"/>
  <c r="G20" i="80"/>
  <c r="F20" i="80"/>
  <c r="H19" i="80"/>
  <c r="G19" i="80"/>
  <c r="F19" i="80"/>
  <c r="H18" i="80"/>
  <c r="G18" i="80"/>
  <c r="F18" i="80"/>
  <c r="H17" i="80"/>
  <c r="G17" i="80"/>
  <c r="F17" i="80"/>
  <c r="H16" i="80"/>
  <c r="G16" i="80"/>
  <c r="F16" i="80"/>
  <c r="H15" i="80"/>
  <c r="G15" i="80"/>
  <c r="F15" i="80"/>
  <c r="H14" i="80"/>
  <c r="G14" i="80"/>
  <c r="F14" i="80"/>
  <c r="H13" i="80"/>
  <c r="G13" i="80"/>
  <c r="F13" i="80"/>
  <c r="H12" i="80"/>
  <c r="G12" i="80"/>
  <c r="F12" i="80"/>
  <c r="H11" i="80"/>
  <c r="G11" i="80"/>
  <c r="F11" i="80"/>
  <c r="H10" i="80"/>
  <c r="G10" i="80"/>
  <c r="F10" i="80"/>
  <c r="H9" i="80"/>
  <c r="G9" i="80"/>
  <c r="F9" i="80"/>
  <c r="H8" i="80"/>
  <c r="G8" i="80"/>
  <c r="F8" i="80"/>
  <c r="H7" i="80"/>
  <c r="G7" i="80"/>
  <c r="F7" i="80"/>
  <c r="H6" i="80"/>
  <c r="G6" i="80"/>
  <c r="F6" i="80"/>
  <c r="H5" i="80"/>
  <c r="G5" i="80"/>
  <c r="F5" i="80"/>
  <c r="H4" i="80"/>
  <c r="G4" i="80"/>
  <c r="F4" i="80"/>
  <c r="H3" i="80"/>
  <c r="G3" i="80"/>
  <c r="F3" i="80"/>
  <c r="H2" i="80"/>
  <c r="G2" i="80"/>
  <c r="F2" i="80"/>
  <c r="L59" i="100" l="1"/>
  <c r="I59" i="100"/>
  <c r="F59" i="100"/>
  <c r="E59" i="100"/>
  <c r="D59" i="100"/>
  <c r="C59" i="100"/>
  <c r="L60" i="100"/>
  <c r="I60" i="100"/>
  <c r="F60" i="100"/>
  <c r="E60" i="100"/>
  <c r="D60" i="100"/>
  <c r="C60" i="100"/>
  <c r="L53" i="100"/>
  <c r="I53" i="100"/>
  <c r="F53" i="100"/>
  <c r="E53" i="100"/>
  <c r="D53" i="100"/>
  <c r="C53" i="100"/>
  <c r="L21" i="100"/>
  <c r="I21" i="100"/>
  <c r="F21" i="100"/>
  <c r="E21" i="100"/>
  <c r="D21" i="100"/>
  <c r="C21" i="100"/>
  <c r="L19" i="100"/>
  <c r="I19" i="100"/>
  <c r="F19" i="100"/>
  <c r="E19" i="100"/>
  <c r="D19" i="100"/>
  <c r="C19" i="100" s="1"/>
  <c r="L12" i="100"/>
  <c r="I12" i="100"/>
  <c r="F12" i="100"/>
  <c r="E12" i="100"/>
  <c r="D12" i="100"/>
  <c r="C12" i="100" s="1"/>
  <c r="K28" i="67" l="1"/>
  <c r="J28" i="67"/>
  <c r="H28" i="67"/>
  <c r="G28" i="67"/>
  <c r="H26" i="12" l="1"/>
  <c r="D35" i="87" l="1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I27" i="67" l="1"/>
  <c r="F27" i="67"/>
  <c r="C27" i="67"/>
  <c r="I26" i="67"/>
  <c r="F26" i="67"/>
  <c r="C26" i="67"/>
  <c r="I25" i="67"/>
  <c r="F25" i="67"/>
  <c r="C25" i="67"/>
  <c r="I24" i="67"/>
  <c r="F24" i="67"/>
  <c r="C24" i="67"/>
  <c r="I23" i="67"/>
  <c r="F23" i="67"/>
  <c r="C23" i="67"/>
  <c r="I22" i="67"/>
  <c r="F22" i="67"/>
  <c r="C22" i="67"/>
  <c r="I21" i="67"/>
  <c r="F21" i="67"/>
  <c r="C21" i="67"/>
  <c r="I20" i="67"/>
  <c r="F20" i="67"/>
  <c r="C20" i="67"/>
  <c r="I19" i="67"/>
  <c r="F19" i="67"/>
  <c r="C19" i="67"/>
  <c r="I18" i="67"/>
  <c r="F18" i="67"/>
  <c r="C18" i="67"/>
  <c r="K17" i="67"/>
  <c r="K6" i="67" s="1"/>
  <c r="J17" i="67"/>
  <c r="H17" i="67"/>
  <c r="G17" i="67"/>
  <c r="E17" i="67"/>
  <c r="D17" i="67"/>
  <c r="I16" i="67"/>
  <c r="F16" i="67"/>
  <c r="C16" i="67"/>
  <c r="I15" i="67"/>
  <c r="F15" i="67"/>
  <c r="C15" i="67"/>
  <c r="I14" i="67"/>
  <c r="F14" i="67"/>
  <c r="C14" i="67"/>
  <c r="K13" i="67"/>
  <c r="J13" i="67"/>
  <c r="H13" i="67"/>
  <c r="G13" i="67"/>
  <c r="E13" i="67"/>
  <c r="D13" i="67"/>
  <c r="I12" i="67"/>
  <c r="F12" i="67"/>
  <c r="C12" i="67"/>
  <c r="I11" i="67"/>
  <c r="F11" i="67"/>
  <c r="C11" i="67"/>
  <c r="I10" i="67"/>
  <c r="F10" i="67"/>
  <c r="C10" i="67"/>
  <c r="I9" i="67"/>
  <c r="F9" i="67"/>
  <c r="C9" i="67"/>
  <c r="I8" i="67"/>
  <c r="F8" i="67"/>
  <c r="C8" i="67"/>
  <c r="I7" i="67"/>
  <c r="F7" i="67"/>
  <c r="C7" i="67"/>
  <c r="F9" i="96"/>
  <c r="F8" i="96"/>
  <c r="F7" i="96"/>
  <c r="F6" i="96"/>
  <c r="H5" i="96"/>
  <c r="G5" i="96"/>
  <c r="F5" i="96" s="1"/>
  <c r="I17" i="67" l="1"/>
  <c r="I13" i="67"/>
  <c r="F17" i="67"/>
  <c r="E6" i="67"/>
  <c r="E28" i="67" s="1"/>
  <c r="C31" i="67"/>
  <c r="D6" i="67"/>
  <c r="D28" i="67" s="1"/>
  <c r="C17" i="67"/>
  <c r="H6" i="67"/>
  <c r="J6" i="67"/>
  <c r="I6" i="67" s="1"/>
  <c r="C13" i="67"/>
  <c r="F13" i="67"/>
  <c r="G6" i="67"/>
  <c r="C29" i="67" l="1"/>
  <c r="J29" i="67"/>
  <c r="C6" i="67"/>
  <c r="F6" i="67"/>
  <c r="B3" i="67" l="1"/>
  <c r="K35" i="87" l="1"/>
  <c r="H35" i="87"/>
  <c r="E35" i="87"/>
  <c r="K34" i="87"/>
  <c r="H34" i="87"/>
  <c r="E34" i="87"/>
  <c r="K33" i="87"/>
  <c r="H33" i="87"/>
  <c r="E33" i="87"/>
  <c r="K32" i="87"/>
  <c r="H32" i="87"/>
  <c r="E32" i="87"/>
  <c r="K31" i="87"/>
  <c r="H31" i="87"/>
  <c r="E31" i="87"/>
  <c r="K30" i="87"/>
  <c r="H30" i="87"/>
  <c r="E30" i="87"/>
  <c r="K29" i="87"/>
  <c r="H29" i="87"/>
  <c r="E29" i="87"/>
  <c r="K28" i="87"/>
  <c r="H28" i="87"/>
  <c r="E28" i="87"/>
  <c r="K27" i="87"/>
  <c r="H27" i="87"/>
  <c r="E27" i="87"/>
  <c r="K26" i="87"/>
  <c r="H26" i="87"/>
  <c r="E26" i="87"/>
  <c r="K25" i="87"/>
  <c r="H25" i="87"/>
  <c r="E25" i="87"/>
  <c r="K24" i="87"/>
  <c r="H24" i="87"/>
  <c r="E24" i="87"/>
  <c r="K23" i="87"/>
  <c r="H23" i="87"/>
  <c r="E23" i="87"/>
  <c r="K22" i="87"/>
  <c r="H22" i="87"/>
  <c r="E22" i="87"/>
  <c r="K21" i="87"/>
  <c r="H21" i="87"/>
  <c r="E21" i="87"/>
  <c r="K20" i="87"/>
  <c r="H20" i="87"/>
  <c r="E20" i="87"/>
  <c r="K19" i="87"/>
  <c r="H19" i="87"/>
  <c r="E19" i="87"/>
  <c r="K18" i="87"/>
  <c r="H18" i="87"/>
  <c r="E18" i="87"/>
  <c r="K17" i="87"/>
  <c r="H17" i="87"/>
  <c r="E17" i="87"/>
  <c r="K16" i="87"/>
  <c r="H16" i="87"/>
  <c r="E16" i="87"/>
  <c r="K15" i="87"/>
  <c r="H15" i="87"/>
  <c r="E15" i="87"/>
  <c r="K14" i="87"/>
  <c r="H14" i="87"/>
  <c r="E14" i="87"/>
  <c r="K13" i="87"/>
  <c r="H13" i="87"/>
  <c r="E13" i="87"/>
  <c r="K12" i="87"/>
  <c r="H12" i="87"/>
  <c r="E12" i="87"/>
  <c r="K11" i="87"/>
  <c r="H11" i="87"/>
  <c r="N13" i="87" s="1"/>
  <c r="E11" i="87"/>
  <c r="K10" i="87"/>
  <c r="H10" i="87"/>
  <c r="E10" i="87"/>
  <c r="K9" i="87"/>
  <c r="H9" i="87"/>
  <c r="E9" i="87"/>
  <c r="K8" i="87"/>
  <c r="H8" i="87"/>
  <c r="E8" i="87"/>
  <c r="K7" i="87"/>
  <c r="H7" i="87"/>
  <c r="E7" i="87"/>
  <c r="M6" i="87"/>
  <c r="L6" i="87"/>
  <c r="J6" i="87"/>
  <c r="I6" i="87"/>
  <c r="H6" i="87" s="1"/>
  <c r="G6" i="87"/>
  <c r="F6" i="87"/>
  <c r="E6" i="87" s="1"/>
  <c r="K6" i="87" l="1"/>
  <c r="G7" i="100"/>
  <c r="I5" i="96"/>
  <c r="D5" i="96" l="1"/>
  <c r="E16" i="77" l="1"/>
  <c r="D16" i="77"/>
  <c r="L69" i="100" l="1"/>
  <c r="I69" i="100"/>
  <c r="F69" i="100"/>
  <c r="E69" i="100"/>
  <c r="D69" i="100"/>
  <c r="L68" i="100"/>
  <c r="I68" i="100"/>
  <c r="F68" i="100"/>
  <c r="E68" i="100"/>
  <c r="D68" i="100"/>
  <c r="L67" i="100"/>
  <c r="I67" i="100"/>
  <c r="F67" i="100"/>
  <c r="E67" i="100"/>
  <c r="D67" i="100"/>
  <c r="L66" i="100"/>
  <c r="I66" i="100"/>
  <c r="F66" i="100"/>
  <c r="E66" i="100"/>
  <c r="D66" i="100"/>
  <c r="L65" i="100"/>
  <c r="I65" i="100"/>
  <c r="F65" i="100"/>
  <c r="E65" i="100"/>
  <c r="D65" i="100"/>
  <c r="L64" i="100"/>
  <c r="I64" i="100"/>
  <c r="F64" i="100"/>
  <c r="E64" i="100"/>
  <c r="D64" i="100"/>
  <c r="L63" i="100"/>
  <c r="I63" i="100"/>
  <c r="F63" i="100"/>
  <c r="E63" i="100"/>
  <c r="D63" i="100"/>
  <c r="N62" i="100"/>
  <c r="M62" i="100"/>
  <c r="K62" i="100"/>
  <c r="J62" i="100"/>
  <c r="H62" i="100"/>
  <c r="G62" i="100"/>
  <c r="L61" i="100"/>
  <c r="I61" i="100"/>
  <c r="F61" i="100"/>
  <c r="E61" i="100"/>
  <c r="D61" i="100"/>
  <c r="L58" i="100"/>
  <c r="I58" i="100"/>
  <c r="F58" i="100"/>
  <c r="E58" i="100"/>
  <c r="D58" i="100"/>
  <c r="L57" i="100"/>
  <c r="I57" i="100"/>
  <c r="F57" i="100"/>
  <c r="E57" i="100"/>
  <c r="D57" i="100"/>
  <c r="L56" i="100"/>
  <c r="I56" i="100"/>
  <c r="F56" i="100"/>
  <c r="E56" i="100"/>
  <c r="D56" i="100"/>
  <c r="L55" i="100"/>
  <c r="I55" i="100"/>
  <c r="F55" i="100"/>
  <c r="E55" i="100"/>
  <c r="D55" i="100"/>
  <c r="L54" i="100"/>
  <c r="I54" i="100"/>
  <c r="F54" i="100"/>
  <c r="E54" i="100"/>
  <c r="D54" i="100"/>
  <c r="L52" i="100"/>
  <c r="I52" i="100"/>
  <c r="F52" i="100"/>
  <c r="E52" i="100"/>
  <c r="D52" i="100"/>
  <c r="L51" i="100"/>
  <c r="I51" i="100"/>
  <c r="F51" i="100"/>
  <c r="E51" i="100"/>
  <c r="D51" i="100"/>
  <c r="L50" i="100"/>
  <c r="I50" i="100"/>
  <c r="F50" i="100"/>
  <c r="E50" i="100"/>
  <c r="D50" i="100"/>
  <c r="L49" i="100"/>
  <c r="I49" i="100"/>
  <c r="F49" i="100"/>
  <c r="E49" i="100"/>
  <c r="D49" i="100"/>
  <c r="L48" i="100"/>
  <c r="I48" i="100"/>
  <c r="F48" i="100"/>
  <c r="E48" i="100"/>
  <c r="D48" i="100"/>
  <c r="L47" i="100"/>
  <c r="I47" i="100"/>
  <c r="F47" i="100"/>
  <c r="E47" i="100"/>
  <c r="D47" i="100"/>
  <c r="L46" i="100"/>
  <c r="I46" i="100"/>
  <c r="F46" i="100"/>
  <c r="E46" i="100"/>
  <c r="D46" i="100"/>
  <c r="L45" i="100"/>
  <c r="I45" i="100"/>
  <c r="F45" i="100"/>
  <c r="E45" i="100"/>
  <c r="D45" i="100"/>
  <c r="L44" i="100"/>
  <c r="I44" i="100"/>
  <c r="F44" i="100"/>
  <c r="E44" i="100"/>
  <c r="D44" i="100"/>
  <c r="L43" i="100"/>
  <c r="I43" i="100"/>
  <c r="F43" i="100"/>
  <c r="E43" i="100"/>
  <c r="D43" i="100"/>
  <c r="L42" i="100"/>
  <c r="I42" i="100"/>
  <c r="F42" i="100"/>
  <c r="E42" i="100"/>
  <c r="D42" i="100"/>
  <c r="L41" i="100"/>
  <c r="I41" i="100"/>
  <c r="F41" i="100"/>
  <c r="E41" i="100"/>
  <c r="D41" i="100"/>
  <c r="L40" i="100"/>
  <c r="I40" i="100"/>
  <c r="F40" i="100"/>
  <c r="E40" i="100"/>
  <c r="D40" i="100"/>
  <c r="L39" i="100"/>
  <c r="I39" i="100"/>
  <c r="F39" i="100"/>
  <c r="E39" i="100"/>
  <c r="D39" i="100"/>
  <c r="L38" i="100"/>
  <c r="I38" i="100"/>
  <c r="F38" i="100"/>
  <c r="E38" i="100"/>
  <c r="D38" i="100"/>
  <c r="L37" i="100"/>
  <c r="I37" i="100"/>
  <c r="F37" i="100"/>
  <c r="E37" i="100"/>
  <c r="D37" i="100"/>
  <c r="N36" i="100"/>
  <c r="M36" i="100"/>
  <c r="K36" i="100"/>
  <c r="J36" i="100"/>
  <c r="H36" i="100"/>
  <c r="G36" i="100"/>
  <c r="G6" i="100" s="1"/>
  <c r="L35" i="100"/>
  <c r="I35" i="100"/>
  <c r="F35" i="100"/>
  <c r="E35" i="100"/>
  <c r="D35" i="100"/>
  <c r="L34" i="100"/>
  <c r="I34" i="100"/>
  <c r="F34" i="100"/>
  <c r="E34" i="100"/>
  <c r="D34" i="100"/>
  <c r="L33" i="100"/>
  <c r="I33" i="100"/>
  <c r="F33" i="100"/>
  <c r="E33" i="100"/>
  <c r="D33" i="100"/>
  <c r="C33" i="100" s="1"/>
  <c r="L32" i="100"/>
  <c r="I32" i="100"/>
  <c r="F32" i="100"/>
  <c r="E32" i="100"/>
  <c r="D32" i="100"/>
  <c r="L31" i="100"/>
  <c r="I31" i="100"/>
  <c r="F31" i="100"/>
  <c r="E31" i="100"/>
  <c r="D31" i="100"/>
  <c r="L11" i="100"/>
  <c r="I11" i="100"/>
  <c r="F11" i="100"/>
  <c r="E11" i="100"/>
  <c r="D11" i="100"/>
  <c r="C11" i="100" s="1"/>
  <c r="L30" i="100"/>
  <c r="I30" i="100"/>
  <c r="F30" i="100"/>
  <c r="E30" i="100"/>
  <c r="D30" i="100"/>
  <c r="L29" i="100"/>
  <c r="I29" i="100"/>
  <c r="F29" i="100"/>
  <c r="E29" i="100"/>
  <c r="D29" i="100"/>
  <c r="L18" i="100"/>
  <c r="I18" i="100"/>
  <c r="F18" i="100"/>
  <c r="E18" i="100"/>
  <c r="D18" i="100"/>
  <c r="L17" i="100"/>
  <c r="I17" i="100"/>
  <c r="F17" i="100"/>
  <c r="E17" i="100"/>
  <c r="D17" i="100"/>
  <c r="L28" i="100"/>
  <c r="I28" i="100"/>
  <c r="F28" i="100"/>
  <c r="E28" i="100"/>
  <c r="D28" i="100"/>
  <c r="L27" i="100"/>
  <c r="I27" i="100"/>
  <c r="F27" i="100"/>
  <c r="E27" i="100"/>
  <c r="D27" i="100"/>
  <c r="L26" i="100"/>
  <c r="I26" i="100"/>
  <c r="F26" i="100"/>
  <c r="E26" i="100"/>
  <c r="D26" i="100"/>
  <c r="L25" i="100"/>
  <c r="I25" i="100"/>
  <c r="F25" i="100"/>
  <c r="E25" i="100"/>
  <c r="D25" i="100"/>
  <c r="L24" i="100"/>
  <c r="I24" i="100"/>
  <c r="F24" i="100"/>
  <c r="E24" i="100"/>
  <c r="D24" i="100"/>
  <c r="L23" i="100"/>
  <c r="I23" i="100"/>
  <c r="F23" i="100"/>
  <c r="E23" i="100"/>
  <c r="D23" i="100"/>
  <c r="L22" i="100"/>
  <c r="I22" i="100"/>
  <c r="F22" i="100"/>
  <c r="E22" i="100"/>
  <c r="D22" i="100"/>
  <c r="L20" i="100"/>
  <c r="I20" i="100"/>
  <c r="F20" i="100"/>
  <c r="E20" i="100"/>
  <c r="D20" i="100"/>
  <c r="L16" i="100"/>
  <c r="I16" i="100"/>
  <c r="F16" i="100"/>
  <c r="E16" i="100"/>
  <c r="D16" i="100"/>
  <c r="C16" i="100" s="1"/>
  <c r="L15" i="100"/>
  <c r="I15" i="100"/>
  <c r="F15" i="100"/>
  <c r="E15" i="100"/>
  <c r="D15" i="100"/>
  <c r="L14" i="100"/>
  <c r="I14" i="100"/>
  <c r="F14" i="100"/>
  <c r="E14" i="100"/>
  <c r="D14" i="100"/>
  <c r="L13" i="100"/>
  <c r="I13" i="100"/>
  <c r="F13" i="100"/>
  <c r="E13" i="100"/>
  <c r="D13" i="100"/>
  <c r="L10" i="100"/>
  <c r="I10" i="100"/>
  <c r="F10" i="100"/>
  <c r="E10" i="100"/>
  <c r="D10" i="100"/>
  <c r="L9" i="100"/>
  <c r="I9" i="100"/>
  <c r="F9" i="100"/>
  <c r="E9" i="100"/>
  <c r="D9" i="100"/>
  <c r="L8" i="100"/>
  <c r="I8" i="100"/>
  <c r="F8" i="100"/>
  <c r="E8" i="100"/>
  <c r="D8" i="100"/>
  <c r="N7" i="100"/>
  <c r="M7" i="100"/>
  <c r="K7" i="100"/>
  <c r="J7" i="100"/>
  <c r="H7" i="100"/>
  <c r="E5" i="96"/>
  <c r="D6" i="87" s="1"/>
  <c r="N6" i="87" s="1"/>
  <c r="C14" i="100" l="1"/>
  <c r="H6" i="100"/>
  <c r="N6" i="100"/>
  <c r="J6" i="100"/>
  <c r="C39" i="100"/>
  <c r="C20" i="100"/>
  <c r="C24" i="100"/>
  <c r="C34" i="100"/>
  <c r="C42" i="100"/>
  <c r="C47" i="100"/>
  <c r="C56" i="100"/>
  <c r="L62" i="100"/>
  <c r="C28" i="100"/>
  <c r="C63" i="100"/>
  <c r="C66" i="100"/>
  <c r="C51" i="100"/>
  <c r="C55" i="100"/>
  <c r="C40" i="100"/>
  <c r="C48" i="100"/>
  <c r="C31" i="100"/>
  <c r="C50" i="100"/>
  <c r="C64" i="100"/>
  <c r="E36" i="100"/>
  <c r="C44" i="100"/>
  <c r="C22" i="100"/>
  <c r="C18" i="100"/>
  <c r="I36" i="100"/>
  <c r="C13" i="100"/>
  <c r="C57" i="100"/>
  <c r="E62" i="100"/>
  <c r="C8" i="100"/>
  <c r="C25" i="100"/>
  <c r="F36" i="100"/>
  <c r="I62" i="100"/>
  <c r="C67" i="100"/>
  <c r="C61" i="100"/>
  <c r="C10" i="100"/>
  <c r="C35" i="100"/>
  <c r="C52" i="100"/>
  <c r="E7" i="100"/>
  <c r="C26" i="100"/>
  <c r="C17" i="100"/>
  <c r="C30" i="100"/>
  <c r="C38" i="100"/>
  <c r="C43" i="100"/>
  <c r="C46" i="100"/>
  <c r="C68" i="100"/>
  <c r="F7" i="100"/>
  <c r="C23" i="100"/>
  <c r="C37" i="100"/>
  <c r="C54" i="100"/>
  <c r="I7" i="100"/>
  <c r="C15" i="100"/>
  <c r="C32" i="100"/>
  <c r="C49" i="100"/>
  <c r="F62" i="100"/>
  <c r="C69" i="100"/>
  <c r="F6" i="100"/>
  <c r="L7" i="100"/>
  <c r="C9" i="100"/>
  <c r="C29" i="100"/>
  <c r="C45" i="100"/>
  <c r="C65" i="100"/>
  <c r="K6" i="100"/>
  <c r="E6" i="100" s="1"/>
  <c r="C27" i="100"/>
  <c r="L36" i="100"/>
  <c r="C41" i="100"/>
  <c r="C58" i="100"/>
  <c r="D7" i="100"/>
  <c r="M6" i="100"/>
  <c r="D36" i="100"/>
  <c r="C36" i="100" s="1"/>
  <c r="D62" i="100"/>
  <c r="C62" i="100" s="1"/>
  <c r="L6" i="100" l="1"/>
  <c r="I6" i="100"/>
  <c r="C7" i="100"/>
  <c r="D6" i="100"/>
  <c r="C6" i="100" s="1"/>
  <c r="D16" i="78" l="1"/>
  <c r="C8" i="96" l="1"/>
  <c r="C7" i="96"/>
  <c r="C6" i="96"/>
  <c r="J7" i="96" l="1"/>
  <c r="J8" i="96"/>
  <c r="J6" i="96"/>
  <c r="C5" i="96"/>
  <c r="O6" i="100" l="1"/>
  <c r="C31" i="86"/>
  <c r="C9" i="86" l="1"/>
  <c r="C10" i="86"/>
  <c r="C11" i="86"/>
  <c r="C12" i="86"/>
  <c r="C13" i="86"/>
  <c r="C14" i="86"/>
  <c r="C15" i="86"/>
  <c r="C16" i="86"/>
  <c r="C17" i="86"/>
  <c r="C18" i="86"/>
  <c r="C19" i="86"/>
  <c r="C20" i="86"/>
  <c r="C21" i="86"/>
  <c r="C22" i="86"/>
  <c r="C23" i="86"/>
  <c r="C24" i="86"/>
  <c r="C25" i="86"/>
  <c r="C26" i="86"/>
  <c r="C27" i="86"/>
  <c r="C28" i="86"/>
  <c r="C29" i="86"/>
  <c r="C30" i="86"/>
  <c r="D29" i="78" l="1"/>
  <c r="D28" i="78"/>
  <c r="D27" i="78"/>
  <c r="D26" i="78"/>
  <c r="D30" i="78" s="1"/>
  <c r="D31" i="78" s="1"/>
  <c r="D25" i="78"/>
  <c r="D24" i="78"/>
  <c r="D23" i="78"/>
  <c r="D22" i="78"/>
  <c r="D21" i="78"/>
  <c r="D20" i="78"/>
  <c r="D18" i="78"/>
  <c r="D17" i="78"/>
  <c r="D15" i="78"/>
  <c r="D14" i="78"/>
  <c r="D13" i="78"/>
  <c r="D12" i="78"/>
  <c r="D11" i="78"/>
  <c r="D10" i="78"/>
  <c r="D9" i="78"/>
  <c r="D8" i="78"/>
  <c r="D7" i="78"/>
  <c r="C17" i="77" l="1"/>
  <c r="C7" i="78" s="1"/>
  <c r="C18" i="77"/>
  <c r="C8" i="78" s="1"/>
  <c r="C19" i="77"/>
  <c r="C9" i="78" s="1"/>
  <c r="C20" i="77"/>
  <c r="C10" i="78" s="1"/>
  <c r="C21" i="77"/>
  <c r="C11" i="78" s="1"/>
  <c r="C22" i="77"/>
  <c r="C12" i="78" s="1"/>
  <c r="C23" i="77"/>
  <c r="C13" i="78" s="1"/>
  <c r="C24" i="77"/>
  <c r="C14" i="78" s="1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4" i="77"/>
  <c r="C29" i="78" s="1"/>
  <c r="H13" i="77"/>
  <c r="C28" i="78" s="1"/>
  <c r="H12" i="77"/>
  <c r="C27" i="78" s="1"/>
  <c r="H11" i="77"/>
  <c r="C26" i="78" s="1"/>
  <c r="H10" i="77"/>
  <c r="C25" i="78" s="1"/>
  <c r="H9" i="77"/>
  <c r="C24" i="78" s="1"/>
  <c r="H8" i="77"/>
  <c r="C23" i="78" s="1"/>
  <c r="H7" i="77"/>
  <c r="C22" i="78" s="1"/>
  <c r="H6" i="77"/>
  <c r="C21" i="78" s="1"/>
  <c r="H5" i="77"/>
  <c r="C20" i="78" s="1"/>
  <c r="C28" i="77"/>
  <c r="C18" i="78" s="1"/>
  <c r="C27" i="77"/>
  <c r="C17" i="78" s="1"/>
  <c r="C26" i="77"/>
  <c r="C16" i="78" s="1"/>
  <c r="C25" i="77"/>
  <c r="C15" i="78" s="1"/>
  <c r="C15" i="77"/>
  <c r="C14" i="77"/>
  <c r="C13" i="77"/>
  <c r="C12" i="77"/>
  <c r="C10" i="77"/>
  <c r="C9" i="77"/>
  <c r="C8" i="77"/>
  <c r="C7" i="77"/>
  <c r="D32" i="86" l="1"/>
  <c r="C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9" i="86"/>
  <c r="D18" i="86"/>
  <c r="D17" i="86"/>
  <c r="D16" i="86"/>
  <c r="D15" i="86"/>
  <c r="D14" i="86"/>
  <c r="D13" i="86"/>
  <c r="D12" i="86"/>
  <c r="D11" i="86"/>
  <c r="D10" i="86"/>
  <c r="D9" i="86"/>
  <c r="D8" i="86"/>
  <c r="C8" i="86"/>
  <c r="D7" i="86"/>
  <c r="C7" i="86"/>
  <c r="E6" i="86"/>
  <c r="F6" i="86" s="1"/>
  <c r="F14" i="86" l="1"/>
  <c r="F10" i="86"/>
  <c r="D5" i="77" l="1"/>
  <c r="F6" i="78" l="1"/>
  <c r="C16" i="77"/>
  <c r="C9" i="90" l="1"/>
  <c r="C8" i="90"/>
  <c r="C7" i="90"/>
  <c r="F6" i="90" l="1"/>
  <c r="D6" i="90"/>
  <c r="M2" i="12" l="1"/>
  <c r="K17" i="12" s="1"/>
  <c r="D17" i="12" l="1"/>
  <c r="I17" i="12" s="1"/>
  <c r="O5" i="12"/>
  <c r="H19" i="12"/>
  <c r="G13" i="12"/>
  <c r="D19" i="12"/>
  <c r="D13" i="12"/>
  <c r="I22" i="12"/>
  <c r="M15" i="12"/>
  <c r="G11" i="12"/>
  <c r="D22" i="12"/>
  <c r="D15" i="12"/>
  <c r="D30" i="12"/>
  <c r="G8" i="90" l="1"/>
  <c r="G9" i="90"/>
  <c r="G7" i="90"/>
  <c r="E7" i="90"/>
  <c r="E9" i="90"/>
  <c r="E8" i="90"/>
  <c r="F10" i="90" l="1"/>
  <c r="D10" i="90"/>
  <c r="C6" i="90"/>
  <c r="L19" i="78"/>
  <c r="K19" i="78"/>
  <c r="J19" i="78"/>
  <c r="I19" i="78"/>
  <c r="H19" i="78"/>
  <c r="G19" i="78"/>
  <c r="F19" i="78"/>
  <c r="F5" i="78" s="1"/>
  <c r="E19" i="78"/>
  <c r="L6" i="78"/>
  <c r="K6" i="78"/>
  <c r="K5" i="78" s="1"/>
  <c r="J6" i="78"/>
  <c r="I6" i="78"/>
  <c r="H6" i="78"/>
  <c r="G6" i="78"/>
  <c r="E6" i="78"/>
  <c r="J15" i="77"/>
  <c r="I15" i="77"/>
  <c r="E11" i="77"/>
  <c r="D11" i="77"/>
  <c r="C6" i="77"/>
  <c r="E5" i="77"/>
  <c r="J4" i="77"/>
  <c r="I4" i="77"/>
  <c r="D9" i="76"/>
  <c r="D8" i="76"/>
  <c r="G8" i="76" s="1"/>
  <c r="D7" i="76"/>
  <c r="D6" i="76"/>
  <c r="D5" i="76"/>
  <c r="F4" i="76"/>
  <c r="E4" i="76"/>
  <c r="B11" i="90" l="1"/>
  <c r="J5" i="78"/>
  <c r="G5" i="78"/>
  <c r="H15" i="77"/>
  <c r="H4" i="77"/>
  <c r="H5" i="78"/>
  <c r="C11" i="77"/>
  <c r="D19" i="78"/>
  <c r="D6" i="78"/>
  <c r="L5" i="78"/>
  <c r="E5" i="78"/>
  <c r="I5" i="78"/>
  <c r="D4" i="76"/>
  <c r="D4" i="77"/>
  <c r="E4" i="77"/>
  <c r="C5" i="77"/>
  <c r="D5" i="78" l="1"/>
  <c r="C4" i="77"/>
</calcChain>
</file>

<file path=xl/sharedStrings.xml><?xml version="1.0" encoding="utf-8"?>
<sst xmlns="http://schemas.openxmlformats.org/spreadsheetml/2006/main" count="8116" uniqueCount="2333">
  <si>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</si>
  <si>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</si>
  <si>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</si>
  <si>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</si>
  <si>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</si>
  <si>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</si>
  <si>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</si>
  <si>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</si>
  <si>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Teléfono:</t>
  </si>
  <si>
    <t>Fax: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</si>
  <si>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</si>
  <si>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</si>
  <si>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</si>
  <si>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</si>
  <si>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</si>
  <si>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</si>
  <si>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</si>
  <si>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</si>
  <si>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11</t>
  </si>
  <si>
    <t>12</t>
  </si>
  <si>
    <t>13</t>
  </si>
  <si>
    <t>Francés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</si>
  <si>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</si>
  <si>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</si>
  <si>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</si>
  <si>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</si>
  <si>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</si>
  <si>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</si>
  <si>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</si>
  <si>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</si>
  <si>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</si>
  <si>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</si>
  <si>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</si>
  <si>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</si>
  <si>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</si>
  <si>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</si>
  <si>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</si>
  <si>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</si>
  <si>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</si>
  <si>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</si>
  <si>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</si>
  <si>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</si>
  <si>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</si>
  <si>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</si>
  <si>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SAN JOSE</t>
  </si>
  <si>
    <t>CARMEN</t>
  </si>
  <si>
    <t>2</t>
  </si>
  <si>
    <t>DESAMPARADOS</t>
  </si>
  <si>
    <t>LOS GUIDO</t>
  </si>
  <si>
    <t>SAN MIGUEL</t>
  </si>
  <si>
    <t>MERCED</t>
  </si>
  <si>
    <t>HOSPITAL</t>
  </si>
  <si>
    <t>3</t>
  </si>
  <si>
    <t>LOS ANGELES</t>
  </si>
  <si>
    <t>CATEDRAL</t>
  </si>
  <si>
    <t>OCCIDENTE</t>
  </si>
  <si>
    <t>ALAJUELA</t>
  </si>
  <si>
    <t>SAN RAMON</t>
  </si>
  <si>
    <t>ANGELES</t>
  </si>
  <si>
    <t>SAN JORGE</t>
  </si>
  <si>
    <t>LIMON</t>
  </si>
  <si>
    <t>7</t>
  </si>
  <si>
    <t>RIO BLANCO</t>
  </si>
  <si>
    <t>18</t>
  </si>
  <si>
    <t>CURRIDABAT</t>
  </si>
  <si>
    <t>ZAPOTE</t>
  </si>
  <si>
    <t>SANCHEZ</t>
  </si>
  <si>
    <t>SAN FCO DE DOS RIOS</t>
  </si>
  <si>
    <t>GRANADILLA</t>
  </si>
  <si>
    <t>TIRRASES</t>
  </si>
  <si>
    <t>SAN JOSECITO</t>
  </si>
  <si>
    <t>CIPRESES</t>
  </si>
  <si>
    <t>COTO</t>
  </si>
  <si>
    <t>6</t>
  </si>
  <si>
    <t>PUNTARENAS</t>
  </si>
  <si>
    <t>GOLFITO</t>
  </si>
  <si>
    <t>PUERTO JIMENEZ</t>
  </si>
  <si>
    <t>URUCA</t>
  </si>
  <si>
    <t>TIBAS</t>
  </si>
  <si>
    <t>COLIMA</t>
  </si>
  <si>
    <t>CORREDORES</t>
  </si>
  <si>
    <t>CORREDOR</t>
  </si>
  <si>
    <t>SAN RAFAEL</t>
  </si>
  <si>
    <t>CINCO ESQUINAS</t>
  </si>
  <si>
    <t>SAN JUAN</t>
  </si>
  <si>
    <t>ANSELMO LLORENTE</t>
  </si>
  <si>
    <t>LLORENTE</t>
  </si>
  <si>
    <t>LEON XIII</t>
  </si>
  <si>
    <t>COTO BRUS</t>
  </si>
  <si>
    <t>LIMONCITO</t>
  </si>
  <si>
    <t>MATA REDONDA</t>
  </si>
  <si>
    <t>UPALA</t>
  </si>
  <si>
    <t>15</t>
  </si>
  <si>
    <t>GUATUSO</t>
  </si>
  <si>
    <t>SARAPIQUI</t>
  </si>
  <si>
    <t>4</t>
  </si>
  <si>
    <t>HEREDIA</t>
  </si>
  <si>
    <t>KATIRA</t>
  </si>
  <si>
    <t>PAVAS</t>
  </si>
  <si>
    <t>SAN CARLOS</t>
  </si>
  <si>
    <t>14</t>
  </si>
  <si>
    <t>LOS CHILES</t>
  </si>
  <si>
    <t>SANTA CRUZ</t>
  </si>
  <si>
    <t>5</t>
  </si>
  <si>
    <t>GUANACASTE</t>
  </si>
  <si>
    <t>VEINTISIETE DE ABRIL</t>
  </si>
  <si>
    <t>CARTAGO</t>
  </si>
  <si>
    <t>LA UNION</t>
  </si>
  <si>
    <t>CONCEPCION</t>
  </si>
  <si>
    <t>ALAJUELITA</t>
  </si>
  <si>
    <t>SAN ANTONIO</t>
  </si>
  <si>
    <t>FLORENCIA</t>
  </si>
  <si>
    <t>CUTRIS</t>
  </si>
  <si>
    <t>SAN FELIPE</t>
  </si>
  <si>
    <t>POCOSOL</t>
  </si>
  <si>
    <t>SAN ISIDRO</t>
  </si>
  <si>
    <t>HATILLO</t>
  </si>
  <si>
    <t>SAN RAFAEL ARRIBA</t>
  </si>
  <si>
    <t>SAN SEBASTIAN</t>
  </si>
  <si>
    <t>SAN JUAN DE DIOS</t>
  </si>
  <si>
    <t>SAN RAFAEL ABAJO</t>
  </si>
  <si>
    <t>MONTERREY</t>
  </si>
  <si>
    <t>SANTA ANA</t>
  </si>
  <si>
    <t>POZOS</t>
  </si>
  <si>
    <t>ESCAZU</t>
  </si>
  <si>
    <t>BRASIL</t>
  </si>
  <si>
    <t>PURISCAL</t>
  </si>
  <si>
    <t>MERCEDES SUR</t>
  </si>
  <si>
    <t>EL CARMEN</t>
  </si>
  <si>
    <t>SALITRAL</t>
  </si>
  <si>
    <t>PIEDADES</t>
  </si>
  <si>
    <t>PATARRA</t>
  </si>
  <si>
    <t>QUEBRADA HONDA</t>
  </si>
  <si>
    <t>DAMAS</t>
  </si>
  <si>
    <t>GRAVILIAS</t>
  </si>
  <si>
    <t>RIO AZUL</t>
  </si>
  <si>
    <t>SAN JERONIMO</t>
  </si>
  <si>
    <t>SAN CRISTOBAL</t>
  </si>
  <si>
    <t>ROSARIO</t>
  </si>
  <si>
    <t>LA LUCHA</t>
  </si>
  <si>
    <t>CORRALILLO</t>
  </si>
  <si>
    <t>FRAILES</t>
  </si>
  <si>
    <t>LLANO BONITO</t>
  </si>
  <si>
    <t>SANTA ELENA</t>
  </si>
  <si>
    <t>ASERRI</t>
  </si>
  <si>
    <t>SALITRILLOS</t>
  </si>
  <si>
    <t>LEGUA</t>
  </si>
  <si>
    <t>SAN GABRIEL</t>
  </si>
  <si>
    <t>TARBACA</t>
  </si>
  <si>
    <t>SAN FRANCISCO</t>
  </si>
  <si>
    <t>VUELTA DE JORCO</t>
  </si>
  <si>
    <t>ACOSTA</t>
  </si>
  <si>
    <t>CANGREGAL</t>
  </si>
  <si>
    <t>SANTA TERESITA</t>
  </si>
  <si>
    <t>PARRITA</t>
  </si>
  <si>
    <t>LOS SANTOS</t>
  </si>
  <si>
    <t>LAS MERCEDES</t>
  </si>
  <si>
    <t>POAS</t>
  </si>
  <si>
    <t>GOICOECHEA</t>
  </si>
  <si>
    <t>RANCHO REDONDO</t>
  </si>
  <si>
    <t>GUADALUPE</t>
  </si>
  <si>
    <t>IPIS</t>
  </si>
  <si>
    <t>CALLE BLANCOS</t>
  </si>
  <si>
    <t>SANTIAGO</t>
  </si>
  <si>
    <t>MATA DE PLATANO</t>
  </si>
  <si>
    <t>PURRAL</t>
  </si>
  <si>
    <t>VALVERDE VEGA</t>
  </si>
  <si>
    <t>SARCHI SUR</t>
  </si>
  <si>
    <t>PATIO DE AGUA</t>
  </si>
  <si>
    <t>VASQUEZ DE CORONADO</t>
  </si>
  <si>
    <t>CASCAJAL</t>
  </si>
  <si>
    <t>MORAVIA</t>
  </si>
  <si>
    <t>TRINIDAD</t>
  </si>
  <si>
    <t>DULCE NOMBRE</t>
  </si>
  <si>
    <t>SAN PEDRO</t>
  </si>
  <si>
    <t>GRECIA</t>
  </si>
  <si>
    <t>BOLIVAR</t>
  </si>
  <si>
    <t>SAN VICENTE</t>
  </si>
  <si>
    <t>PATALILLO</t>
  </si>
  <si>
    <t>PALMICHAL</t>
  </si>
  <si>
    <t>GUAITIL</t>
  </si>
  <si>
    <t>SAN LUIS</t>
  </si>
  <si>
    <t>SAN IGNACIO</t>
  </si>
  <si>
    <t>LA CRUZ</t>
  </si>
  <si>
    <t>COYOLAR</t>
  </si>
  <si>
    <t>SABANILLAS</t>
  </si>
  <si>
    <t>NARANJO</t>
  </si>
  <si>
    <t>CIRRI SUR</t>
  </si>
  <si>
    <t>MONTES DE OCA</t>
  </si>
  <si>
    <t>MERCEDES</t>
  </si>
  <si>
    <t>SABANILLA</t>
  </si>
  <si>
    <t>LIBERIA</t>
  </si>
  <si>
    <t>BAGACES</t>
  </si>
  <si>
    <t>MOGOTE</t>
  </si>
  <si>
    <t>CANDELARITA</t>
  </si>
  <si>
    <t>LLANO GRANDE</t>
  </si>
  <si>
    <t>16</t>
  </si>
  <si>
    <t>TURRUBARES</t>
  </si>
  <si>
    <t>CHIRES</t>
  </si>
  <si>
    <t>ARENAL</t>
  </si>
  <si>
    <t>VALLE LA ESTRELLA</t>
  </si>
  <si>
    <t>BARBACOAS</t>
  </si>
  <si>
    <t>GRIFO ALTO</t>
  </si>
  <si>
    <t>MORA</t>
  </si>
  <si>
    <t>PICAGRES</t>
  </si>
  <si>
    <t>PIEDRAS NEGRAS</t>
  </si>
  <si>
    <t>COLON</t>
  </si>
  <si>
    <t>TABARCIA</t>
  </si>
  <si>
    <t>COSTADO SUR DE LA PLAZA DE DEPORTES</t>
  </si>
  <si>
    <t>JARIS</t>
  </si>
  <si>
    <t>GUAYABO</t>
  </si>
  <si>
    <t>SAN PABLO</t>
  </si>
  <si>
    <t>SAN JUAN DE MATA</t>
  </si>
  <si>
    <t>CARARA</t>
  </si>
  <si>
    <t>DELICIAS</t>
  </si>
  <si>
    <t>PEREZ ZELEDON</t>
  </si>
  <si>
    <t>19</t>
  </si>
  <si>
    <t>PARAMO</t>
  </si>
  <si>
    <t>SANTA ROSA</t>
  </si>
  <si>
    <t>RIO NUEVO</t>
  </si>
  <si>
    <t>SAVEGRE</t>
  </si>
  <si>
    <t>BARU</t>
  </si>
  <si>
    <t>SAN MARCOS</t>
  </si>
  <si>
    <t>ZARAGOZA</t>
  </si>
  <si>
    <t>RIVAS</t>
  </si>
  <si>
    <t>PAVONES</t>
  </si>
  <si>
    <t>DANIEL FLORES</t>
  </si>
  <si>
    <t>LA RIBERA</t>
  </si>
  <si>
    <t>OSA</t>
  </si>
  <si>
    <t>BAHIA BALLENA</t>
  </si>
  <si>
    <t>PACUARITO</t>
  </si>
  <si>
    <t>AGUIRRE</t>
  </si>
  <si>
    <t>EL ROBLE</t>
  </si>
  <si>
    <t>SAN LORENZO</t>
  </si>
  <si>
    <t>TIERRAS MORENAS</t>
  </si>
  <si>
    <t>GENERAL</t>
  </si>
  <si>
    <t>PALMARES</t>
  </si>
  <si>
    <t>PEÑAS BLANCAS</t>
  </si>
  <si>
    <t>LA COLONIA</t>
  </si>
  <si>
    <t>CAJON</t>
  </si>
  <si>
    <t>LAGUNA</t>
  </si>
  <si>
    <t>TAMBOR</t>
  </si>
  <si>
    <t>SANTA CECILIA</t>
  </si>
  <si>
    <t>ZAPOTAL</t>
  </si>
  <si>
    <t>SANTO DOMINGO</t>
  </si>
  <si>
    <t>PLATANARES</t>
  </si>
  <si>
    <t>LA SUIZA</t>
  </si>
  <si>
    <t>BUENOS AIRES</t>
  </si>
  <si>
    <t>PEJIBAYE</t>
  </si>
  <si>
    <t>POTRERO GRANDE</t>
  </si>
  <si>
    <t>ZARCERO</t>
  </si>
  <si>
    <t>VOLCAN</t>
  </si>
  <si>
    <t>BRUNKA</t>
  </si>
  <si>
    <t>CAÑAS</t>
  </si>
  <si>
    <t>EL AMPARO</t>
  </si>
  <si>
    <t>BORUCA</t>
  </si>
  <si>
    <t>CHANGUENA</t>
  </si>
  <si>
    <t>COLORADO</t>
  </si>
  <si>
    <t>BIOLLEY</t>
  </si>
  <si>
    <t>PAVON</t>
  </si>
  <si>
    <t>PALMIRA</t>
  </si>
  <si>
    <t>PILAS</t>
  </si>
  <si>
    <t>COLINAS</t>
  </si>
  <si>
    <t>FILADELFIA</t>
  </si>
  <si>
    <t>LA VIRGEN</t>
  </si>
  <si>
    <t>CARRIZAL</t>
  </si>
  <si>
    <t>CANOAS</t>
  </si>
  <si>
    <t>RIO SEGUNDO</t>
  </si>
  <si>
    <t>GUACIMA</t>
  </si>
  <si>
    <t>CARRILLOS</t>
  </si>
  <si>
    <t>TACARES</t>
  </si>
  <si>
    <t>TURRUCARES</t>
  </si>
  <si>
    <t>GARITA</t>
  </si>
  <si>
    <t>SANTA RITA</t>
  </si>
  <si>
    <t>PUENTE PIEDRA</t>
  </si>
  <si>
    <t>SAN ROQUE</t>
  </si>
  <si>
    <t>SABANA REDONDA</t>
  </si>
  <si>
    <t>GARABITO</t>
  </si>
  <si>
    <t>TARCOLES</t>
  </si>
  <si>
    <t>SAN MATEO</t>
  </si>
  <si>
    <t>DESMONTE</t>
  </si>
  <si>
    <t>OROTINA</t>
  </si>
  <si>
    <t>JACO</t>
  </si>
  <si>
    <t>CEIBA</t>
  </si>
  <si>
    <t>HACIENDA VIEJA</t>
  </si>
  <si>
    <t>JESUS MARIA</t>
  </si>
  <si>
    <t>LABRADOR</t>
  </si>
  <si>
    <t>00838</t>
  </si>
  <si>
    <t>MASTATE</t>
  </si>
  <si>
    <t>ATENAS</t>
  </si>
  <si>
    <t>ESCOBAL</t>
  </si>
  <si>
    <t>JESUS</t>
  </si>
  <si>
    <t>SANTA EULALIA</t>
  </si>
  <si>
    <t>GUACIMO</t>
  </si>
  <si>
    <t>PIEDADES NORTE</t>
  </si>
  <si>
    <t>VOLIO</t>
  </si>
  <si>
    <t>ALFARO</t>
  </si>
  <si>
    <t>BARRANCA</t>
  </si>
  <si>
    <t>PIEDADES SUR</t>
  </si>
  <si>
    <t>SARCHI NORTE</t>
  </si>
  <si>
    <t>RODRIGUEZ</t>
  </si>
  <si>
    <t>TORO AMARILLO</t>
  </si>
  <si>
    <t>CANDELARIA</t>
  </si>
  <si>
    <t>PALMITOS</t>
  </si>
  <si>
    <t>ESQUIPULAS</t>
  </si>
  <si>
    <t>GRANJA</t>
  </si>
  <si>
    <t>BRISAS</t>
  </si>
  <si>
    <t>TAPESCO</t>
  </si>
  <si>
    <t>VENECIA</t>
  </si>
  <si>
    <t>TIGRA</t>
  </si>
  <si>
    <t>QUESADA</t>
  </si>
  <si>
    <t>BUENAVISTA</t>
  </si>
  <si>
    <t>PORVENIR</t>
  </si>
  <si>
    <t>AGUAS ZARCAS</t>
  </si>
  <si>
    <t>PALMERA</t>
  </si>
  <si>
    <t>PITAL</t>
  </si>
  <si>
    <t>QUEBRADA GRANDE</t>
  </si>
  <si>
    <t>TILARAN</t>
  </si>
  <si>
    <t>FORTUNA</t>
  </si>
  <si>
    <t>SAN DIEGO</t>
  </si>
  <si>
    <t>SAN JOAQUIN</t>
  </si>
  <si>
    <t>SAN ANDRES</t>
  </si>
  <si>
    <t>MATINA</t>
  </si>
  <si>
    <t>CARRANDI</t>
  </si>
  <si>
    <t>ACAPULCO</t>
  </si>
  <si>
    <t>SANTA MARIA</t>
  </si>
  <si>
    <t>SAN VITO</t>
  </si>
  <si>
    <t>PARAISO</t>
  </si>
  <si>
    <t>CAÑO NEGRO</t>
  </si>
  <si>
    <t>SANTA LUCIA</t>
  </si>
  <si>
    <t>COBANO</t>
  </si>
  <si>
    <t>COTE</t>
  </si>
  <si>
    <t>SIQUIRRES</t>
  </si>
  <si>
    <t>CAIRO</t>
  </si>
  <si>
    <t>GUAPILES</t>
  </si>
  <si>
    <t>POCOCI</t>
  </si>
  <si>
    <t>CARIARI</t>
  </si>
  <si>
    <t>VENADO</t>
  </si>
  <si>
    <t>PUERTO VIEJO</t>
  </si>
  <si>
    <t>SABALITO</t>
  </si>
  <si>
    <t>TARRAZU</t>
  </si>
  <si>
    <t>20</t>
  </si>
  <si>
    <t>LEON CORTES</t>
  </si>
  <si>
    <t>17</t>
  </si>
  <si>
    <t>DOTA</t>
  </si>
  <si>
    <t>COPEY</t>
  </si>
  <si>
    <t>EL GUARCO</t>
  </si>
  <si>
    <t>JARDIN</t>
  </si>
  <si>
    <t>LA CUESTA</t>
  </si>
  <si>
    <t>ORIENTAL</t>
  </si>
  <si>
    <t>OCCIDENTAL</t>
  </si>
  <si>
    <t>QUEBRADILLA</t>
  </si>
  <si>
    <t>SAN NICOLAS</t>
  </si>
  <si>
    <t>AGUA CALIENTE</t>
  </si>
  <si>
    <t>TEJAR</t>
  </si>
  <si>
    <t>TOBOSI</t>
  </si>
  <si>
    <t>ROXANA</t>
  </si>
  <si>
    <t>ALVARADO</t>
  </si>
  <si>
    <t>CAPELLADES</t>
  </si>
  <si>
    <t>PACAYAS</t>
  </si>
  <si>
    <t>OREAMUNO</t>
  </si>
  <si>
    <t>COT</t>
  </si>
  <si>
    <t>POTRERO CERRADO</t>
  </si>
  <si>
    <t>TIERRA BLANCA</t>
  </si>
  <si>
    <t>CACHI</t>
  </si>
  <si>
    <t>OROSI</t>
  </si>
  <si>
    <t>CERVANTES</t>
  </si>
  <si>
    <t>LLANOS SANTA LUCIA</t>
  </si>
  <si>
    <t>BARRIO EL CARMEN</t>
  </si>
  <si>
    <t>TRES RIOS</t>
  </si>
  <si>
    <t>TURRIALBA</t>
  </si>
  <si>
    <t>JIMENEZ</t>
  </si>
  <si>
    <t>TUCURRIQUE</t>
  </si>
  <si>
    <t>JUAN VIÑAS</t>
  </si>
  <si>
    <t>LA ISABEL</t>
  </si>
  <si>
    <t>PERALTA</t>
  </si>
  <si>
    <t>CHIRRIPO</t>
  </si>
  <si>
    <t>TAYUTIC</t>
  </si>
  <si>
    <t>TRES EQUIS</t>
  </si>
  <si>
    <t>TUIS</t>
  </si>
  <si>
    <t>ULLOA</t>
  </si>
  <si>
    <t>SANTA BARBARA</t>
  </si>
  <si>
    <t>PURABA</t>
  </si>
  <si>
    <t>FLORES</t>
  </si>
  <si>
    <t>BARRANTES</t>
  </si>
  <si>
    <t>BELEN</t>
  </si>
  <si>
    <t>ASUNCION</t>
  </si>
  <si>
    <t>VARABLANCA</t>
  </si>
  <si>
    <t>BARVA</t>
  </si>
  <si>
    <t>SAN JOSE MONTAÑA</t>
  </si>
  <si>
    <t>TURES</t>
  </si>
  <si>
    <t>RINCON DE SABANILLA</t>
  </si>
  <si>
    <t>PARA</t>
  </si>
  <si>
    <t>PARACITO</t>
  </si>
  <si>
    <t>SANTO TOMAS</t>
  </si>
  <si>
    <t>LLANURAS DEL GASPAR</t>
  </si>
  <si>
    <t>HORQUETAS</t>
  </si>
  <si>
    <t>AGUAS CLARAS</t>
  </si>
  <si>
    <t>DOS RIOS</t>
  </si>
  <si>
    <t>CUAJINIQUIL</t>
  </si>
  <si>
    <t>BIJAGUA</t>
  </si>
  <si>
    <t>NACASCOLO</t>
  </si>
  <si>
    <t>CURUBANDE</t>
  </si>
  <si>
    <t>CAÑAS DULCES</t>
  </si>
  <si>
    <t>MAYORGA</t>
  </si>
  <si>
    <t>NICOYA</t>
  </si>
  <si>
    <t>BELEN DE NOSARITA</t>
  </si>
  <si>
    <t>NOSARA</t>
  </si>
  <si>
    <t>MIRAMAR</t>
  </si>
  <si>
    <t>MANSION</t>
  </si>
  <si>
    <t>FLORIDA</t>
  </si>
  <si>
    <t>HOJANCHA</t>
  </si>
  <si>
    <t>HUACAS</t>
  </si>
  <si>
    <t>MONTE ROMO</t>
  </si>
  <si>
    <t>PUERTO CARRILLO</t>
  </si>
  <si>
    <t>NANDAYURE</t>
  </si>
  <si>
    <t>SAMARA</t>
  </si>
  <si>
    <t>CARMONA</t>
  </si>
  <si>
    <t>BEJUCO</t>
  </si>
  <si>
    <t>LEPANTO</t>
  </si>
  <si>
    <t>DIRIA</t>
  </si>
  <si>
    <t>MONTE VERDE</t>
  </si>
  <si>
    <t>TAMARINDO</t>
  </si>
  <si>
    <t>CABO VELAS</t>
  </si>
  <si>
    <t>TEMPATE</t>
  </si>
  <si>
    <t>CARRILLO</t>
  </si>
  <si>
    <t>CARTAGENA</t>
  </si>
  <si>
    <t>ARANCIBIA</t>
  </si>
  <si>
    <t>PENINSULAR</t>
  </si>
  <si>
    <t>SARDINAL</t>
  </si>
  <si>
    <t>BOLSON</t>
  </si>
  <si>
    <t>CANALETE</t>
  </si>
  <si>
    <t>YOLILLAL</t>
  </si>
  <si>
    <t>RIO NARANJO</t>
  </si>
  <si>
    <t>BEBEDERO</t>
  </si>
  <si>
    <t>POROZAL</t>
  </si>
  <si>
    <t>ESPARZA</t>
  </si>
  <si>
    <t>SAN JUAN GRANDE</t>
  </si>
  <si>
    <t>ABANGARES</t>
  </si>
  <si>
    <t>JUNTAS</t>
  </si>
  <si>
    <t>SIERRA</t>
  </si>
  <si>
    <t>LIBANO</t>
  </si>
  <si>
    <t>TRONADORA</t>
  </si>
  <si>
    <t>CHACARITA</t>
  </si>
  <si>
    <t>PITAHAYA</t>
  </si>
  <si>
    <t>MANZANILLO</t>
  </si>
  <si>
    <t>CHIRA</t>
  </si>
  <si>
    <t>CHOMES</t>
  </si>
  <si>
    <t>PAQUERA</t>
  </si>
  <si>
    <t>GUACIMAL</t>
  </si>
  <si>
    <t>GUAYCARA</t>
  </si>
  <si>
    <t>MACACONA</t>
  </si>
  <si>
    <t>ESPIRITU SANTO</t>
  </si>
  <si>
    <t>MONTES DE ORO</t>
  </si>
  <si>
    <t>UNION</t>
  </si>
  <si>
    <t>QUEPOS</t>
  </si>
  <si>
    <t>NARANJITO</t>
  </si>
  <si>
    <t>PUERTO CORTES</t>
  </si>
  <si>
    <t>POCORA</t>
  </si>
  <si>
    <t>PIEDRAS BLANCAS</t>
  </si>
  <si>
    <t>PALMAR</t>
  </si>
  <si>
    <t>PITTIER</t>
  </si>
  <si>
    <t>SIERPE</t>
  </si>
  <si>
    <t>RITA</t>
  </si>
  <si>
    <t>AGUABUENA</t>
  </si>
  <si>
    <t>TALAMANCA</t>
  </si>
  <si>
    <t>BRATSI</t>
  </si>
  <si>
    <t>LAUREL</t>
  </si>
  <si>
    <t>TELIRE</t>
  </si>
  <si>
    <t>MATAMA</t>
  </si>
  <si>
    <t>RIO JIMENEZ</t>
  </si>
  <si>
    <t>BATAN</t>
  </si>
  <si>
    <t>GERMANIA</t>
  </si>
  <si>
    <t>ALEGRIA</t>
  </si>
  <si>
    <t>SIXAOLA</t>
  </si>
  <si>
    <t>CAHUITA</t>
  </si>
  <si>
    <t>DUACARI</t>
  </si>
  <si>
    <t>Barrio o Poblado:</t>
  </si>
  <si>
    <t>Dirección Exacta:</t>
  </si>
  <si>
    <t>Dirección Regional:</t>
  </si>
  <si>
    <t>Código Presupuestario: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</si>
  <si>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</si>
  <si>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</si>
  <si>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</si>
  <si>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</si>
  <si>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</si>
  <si>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</si>
  <si>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</si>
  <si>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</si>
  <si>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</si>
  <si>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DULCE NOMBRE DE JESUS</t>
  </si>
  <si>
    <t>00833</t>
  </si>
  <si>
    <t>21</t>
  </si>
  <si>
    <t>22</t>
  </si>
  <si>
    <t>23</t>
  </si>
  <si>
    <t>24</t>
  </si>
  <si>
    <t>25</t>
  </si>
  <si>
    <t>26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</si>
  <si>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</si>
  <si>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</si>
  <si>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</si>
  <si>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</si>
  <si>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</si>
  <si>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</si>
  <si>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</si>
  <si>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</si>
  <si>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</si>
  <si>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</si>
  <si>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</si>
  <si>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</si>
  <si>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</si>
  <si>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</si>
  <si>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</si>
  <si>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</si>
  <si>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</si>
  <si>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</si>
  <si>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</si>
  <si>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</si>
  <si>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</si>
  <si>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</si>
  <si>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</si>
  <si>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</si>
  <si>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</si>
  <si>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</si>
  <si>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</si>
  <si>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</si>
  <si>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</si>
  <si>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</si>
  <si>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</si>
  <si>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</si>
  <si>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</si>
  <si>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</si>
  <si>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</si>
  <si>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</si>
  <si>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</si>
  <si>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</si>
  <si>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</si>
  <si>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</si>
  <si>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</si>
  <si>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</si>
  <si>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</si>
  <si>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</si>
  <si>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</si>
  <si>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</si>
  <si>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</si>
  <si>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</si>
  <si>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</si>
  <si>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</si>
  <si>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</si>
  <si>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</si>
  <si>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</si>
  <si>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</si>
  <si>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</si>
  <si>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</si>
  <si>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</si>
  <si>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</si>
  <si>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</si>
  <si>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</si>
  <si>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</si>
  <si>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</si>
  <si>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</si>
  <si>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</si>
  <si>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</si>
  <si>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</si>
  <si>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</si>
  <si>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</si>
  <si>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</si>
  <si>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Extranjeros</t>
  </si>
  <si>
    <t>Correo Electrónico de la Institución:</t>
  </si>
  <si>
    <t>Nacionalidad</t>
  </si>
  <si>
    <t>Sicólogo</t>
  </si>
  <si>
    <t>Sociólogo</t>
  </si>
  <si>
    <t>DESAMPARADITOS</t>
  </si>
  <si>
    <t>BAHIA DRAKE</t>
  </si>
  <si>
    <t>CUREÑA</t>
  </si>
  <si>
    <t>Año Cursado</t>
  </si>
  <si>
    <t>OBSERVACIONES/COMENTARIOS:</t>
  </si>
  <si>
    <t>Español</t>
  </si>
  <si>
    <t>Estudios Sociales</t>
  </si>
  <si>
    <t>Matemática</t>
  </si>
  <si>
    <t>Indique si en la Institución se ofrece lo siguiente:</t>
  </si>
  <si>
    <t>Discapacidad Motora</t>
  </si>
  <si>
    <t>Ceguera</t>
  </si>
  <si>
    <t>Baja Visión</t>
  </si>
  <si>
    <t>Docentes Educación Especial</t>
  </si>
  <si>
    <t>Auxiliar Administrativo</t>
  </si>
  <si>
    <t>Orientador</t>
  </si>
  <si>
    <t>Orientador Asistente</t>
  </si>
  <si>
    <t>Bibliotecólogo</t>
  </si>
  <si>
    <t>Otros Docentes Educación Especial</t>
  </si>
  <si>
    <t>Otros Docentes</t>
  </si>
  <si>
    <t>Aspi-rantes</t>
  </si>
  <si>
    <t>Sí</t>
  </si>
  <si>
    <t>No</t>
  </si>
  <si>
    <t>Personal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</si>
  <si>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</si>
  <si>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</si>
  <si>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</si>
  <si>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</si>
  <si>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</si>
  <si>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Ubicación1</t>
  </si>
  <si>
    <t>pcd</t>
  </si>
  <si>
    <t xml:space="preserve"> /  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</si>
  <si>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</si>
  <si>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</si>
  <si>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</si>
  <si>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</si>
  <si>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</si>
  <si>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</si>
  <si>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</si>
  <si>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</si>
  <si>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</si>
  <si>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</si>
  <si>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</si>
  <si>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</si>
  <si>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</si>
  <si>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</si>
  <si>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</si>
  <si>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</si>
  <si>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</si>
  <si>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</si>
  <si>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</si>
  <si>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</si>
  <si>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</si>
  <si>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</si>
  <si>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</si>
  <si>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</si>
  <si>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</si>
  <si>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</si>
  <si>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</si>
  <si>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</si>
  <si>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</si>
  <si>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</si>
  <si>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</si>
  <si>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</si>
  <si>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</si>
  <si>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</si>
  <si>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</si>
  <si>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</si>
  <si>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</si>
  <si>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</si>
  <si>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</si>
  <si>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</si>
  <si>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</si>
  <si>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</si>
  <si>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</si>
  <si>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</si>
  <si>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</si>
  <si>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</si>
  <si>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</si>
  <si>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</si>
  <si>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</si>
  <si>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</si>
  <si>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</si>
  <si>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</si>
  <si>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</si>
  <si>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</si>
  <si>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</si>
  <si>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</si>
  <si>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</si>
  <si>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</si>
  <si>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</si>
  <si>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</si>
  <si>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</si>
  <si>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</si>
  <si>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</si>
  <si>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</si>
  <si>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</si>
  <si>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</si>
  <si>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</si>
  <si>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</si>
  <si>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</si>
  <si>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</si>
  <si>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</si>
  <si>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</si>
  <si>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</si>
  <si>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</si>
  <si>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</si>
  <si>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</si>
  <si>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</si>
  <si>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</si>
  <si>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</si>
  <si>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</si>
  <si>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</si>
  <si>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</si>
  <si>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</si>
  <si>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</si>
  <si>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</si>
  <si>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</si>
  <si>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</si>
  <si>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</si>
  <si>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</si>
  <si>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</si>
  <si>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</si>
  <si>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</si>
  <si>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</si>
  <si>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</si>
  <si>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</si>
  <si>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</si>
  <si>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</si>
  <si>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</si>
  <si>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</si>
  <si>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</si>
  <si>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</si>
  <si>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</si>
  <si>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</si>
  <si>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</si>
  <si>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</si>
  <si>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</si>
  <si>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</si>
  <si>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</si>
  <si>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</si>
  <si>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</si>
  <si>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</si>
  <si>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</si>
  <si>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</si>
  <si>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</si>
  <si>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</si>
  <si>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</si>
  <si>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</si>
  <si>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</si>
  <si>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</si>
  <si>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</si>
  <si>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</si>
  <si>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</si>
  <si>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</si>
  <si>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</si>
  <si>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</si>
  <si>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</si>
  <si>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</si>
  <si>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</si>
  <si>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</si>
  <si>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</si>
  <si>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</si>
  <si>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</si>
  <si>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</si>
  <si>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</si>
  <si>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</si>
  <si>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</si>
  <si>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</si>
  <si>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</si>
  <si>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</si>
  <si>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</si>
  <si>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</si>
  <si>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</si>
  <si>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</si>
  <si>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</si>
  <si>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</si>
  <si>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</si>
  <si>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</si>
  <si>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</si>
  <si>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</si>
  <si>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</si>
  <si>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</si>
  <si>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</si>
  <si>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</si>
  <si>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</si>
  <si>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</si>
  <si>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</si>
  <si>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</si>
  <si>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</si>
  <si>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</si>
  <si>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</si>
  <si>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</si>
  <si>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</si>
  <si>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</si>
  <si>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</si>
  <si>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</si>
  <si>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</si>
  <si>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</si>
  <si>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</si>
  <si>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</si>
  <si>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</si>
  <si>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</si>
  <si>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</si>
  <si>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</si>
  <si>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</si>
  <si>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</si>
  <si>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</si>
  <si>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</si>
  <si>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</si>
  <si>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</si>
  <si>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</si>
  <si>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</si>
  <si>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</si>
  <si>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</si>
  <si>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</si>
  <si>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</si>
  <si>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</si>
  <si>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</si>
  <si>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</si>
  <si>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</si>
  <si>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</si>
  <si>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</si>
  <si>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</si>
  <si>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</si>
  <si>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</si>
  <si>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</si>
  <si>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</si>
  <si>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</si>
  <si>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</si>
  <si>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</si>
  <si>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</si>
  <si>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</si>
  <si>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</si>
  <si>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</si>
  <si>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</si>
  <si>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</si>
  <si>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</si>
  <si>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</si>
  <si>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</si>
  <si>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</si>
  <si>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</si>
  <si>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</si>
  <si>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</si>
  <si>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</si>
  <si>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</si>
  <si>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</si>
  <si>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</si>
  <si>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</si>
  <si>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</si>
  <si>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</si>
  <si>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</si>
  <si>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</si>
  <si>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</si>
  <si>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</si>
  <si>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</si>
  <si>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</si>
  <si>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</si>
  <si>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</si>
  <si>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</si>
  <si>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</si>
  <si>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</si>
  <si>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</si>
  <si>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</si>
  <si>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</si>
  <si>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</si>
  <si>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</si>
  <si>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</si>
  <si>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</si>
  <si>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</si>
  <si>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</si>
  <si>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</si>
  <si>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</si>
  <si>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</si>
  <si>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</si>
  <si>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</si>
  <si>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</si>
  <si>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</si>
  <si>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</si>
  <si>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</si>
  <si>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</si>
  <si>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</si>
  <si>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</si>
  <si>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</si>
  <si>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</si>
  <si>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</si>
  <si>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</si>
  <si>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</si>
  <si>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</si>
  <si>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</si>
  <si>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</si>
  <si>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</si>
  <si>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</si>
  <si>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</si>
  <si>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</si>
  <si>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</si>
  <si>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</si>
  <si>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</si>
  <si>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</si>
  <si>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</si>
  <si>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</si>
  <si>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</si>
  <si>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</si>
  <si>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</si>
  <si>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</si>
  <si>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</si>
  <si>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</si>
  <si>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</si>
  <si>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</si>
  <si>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</si>
  <si>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</si>
  <si>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</si>
  <si>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</si>
  <si>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</si>
  <si>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</si>
  <si>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</si>
  <si>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</si>
  <si>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</si>
  <si>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</si>
  <si>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</si>
  <si>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</si>
  <si>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</si>
  <si>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</si>
  <si>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</si>
  <si>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</si>
  <si>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</si>
  <si>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</si>
  <si>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</si>
  <si>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</si>
  <si>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</si>
  <si>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</si>
  <si>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</si>
  <si>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</si>
  <si>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</si>
  <si>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</si>
  <si>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</si>
  <si>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</si>
  <si>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</si>
  <si>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</si>
  <si>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</si>
  <si>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</si>
  <si>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</si>
  <si>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</si>
  <si>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</si>
  <si>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</si>
  <si>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</si>
  <si>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</si>
  <si>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</si>
  <si>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</si>
  <si>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</si>
  <si>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</si>
  <si>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</si>
  <si>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</si>
  <si>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</si>
  <si>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</si>
  <si>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</si>
  <si>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</si>
  <si>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</si>
  <si>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</si>
  <si>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</si>
  <si>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</si>
  <si>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</si>
  <si>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</si>
  <si>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</si>
  <si>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</si>
  <si>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</si>
  <si>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</si>
  <si>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</si>
  <si>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</si>
  <si>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</si>
  <si>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</si>
  <si>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</si>
  <si>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</si>
  <si>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</si>
  <si>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</si>
  <si>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</si>
  <si>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</si>
  <si>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</si>
  <si>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</si>
  <si>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</si>
  <si>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</si>
  <si>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</si>
  <si>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</si>
  <si>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</si>
  <si>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</si>
  <si>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</si>
  <si>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</si>
  <si>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</si>
  <si>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</si>
  <si>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</si>
  <si>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</si>
  <si>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</si>
  <si>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</si>
  <si>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</si>
  <si>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</si>
  <si>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</si>
  <si>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</si>
  <si>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</si>
  <si>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</si>
  <si>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</si>
  <si>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</si>
  <si>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</si>
  <si>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</si>
  <si>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</si>
  <si>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</si>
  <si>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</si>
  <si>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</si>
  <si>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</si>
  <si>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</si>
  <si>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</si>
  <si>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</si>
  <si>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</si>
  <si>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</si>
  <si>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</si>
  <si>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</si>
  <si>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</si>
  <si>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</si>
  <si>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</si>
  <si>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</si>
  <si>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</si>
  <si>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</si>
  <si>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</si>
  <si>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</si>
  <si>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</si>
  <si>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</si>
  <si>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</si>
  <si>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</si>
  <si>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</si>
  <si>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</si>
  <si>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</si>
  <si>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</si>
  <si>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</si>
  <si>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</si>
  <si>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</si>
  <si>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</si>
  <si>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</si>
  <si>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</si>
  <si>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</si>
  <si>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</si>
  <si>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</si>
  <si>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</si>
  <si>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</si>
  <si>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</si>
  <si>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</si>
  <si>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</si>
  <si>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</si>
  <si>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</si>
  <si>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</si>
  <si>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</si>
  <si>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</si>
  <si>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</si>
  <si>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</si>
  <si>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</si>
  <si>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</si>
  <si>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</si>
  <si>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</si>
  <si>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</si>
  <si>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</si>
  <si>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</si>
  <si>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</si>
  <si>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</si>
  <si>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</si>
  <si>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</si>
  <si>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</si>
  <si>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</si>
  <si>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</si>
  <si>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</si>
  <si>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</si>
  <si>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</si>
  <si>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</si>
  <si>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</si>
  <si>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</si>
  <si>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</si>
  <si>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</si>
  <si>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</si>
  <si>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</si>
  <si>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</si>
  <si>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</si>
  <si>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</si>
  <si>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</si>
  <si>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</si>
  <si>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</si>
  <si>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</si>
  <si>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</si>
  <si>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</si>
  <si>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</si>
  <si>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</si>
  <si>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</si>
  <si>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</si>
  <si>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</si>
  <si>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</si>
  <si>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</si>
  <si>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</si>
  <si>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</si>
  <si>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</si>
  <si>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</si>
  <si>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</si>
  <si>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</si>
  <si>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</si>
  <si>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</si>
  <si>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</si>
  <si>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</si>
  <si>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</si>
  <si>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</si>
  <si>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</si>
  <si>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</si>
  <si>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</si>
  <si>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</si>
  <si>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pr/ca/di</t>
  </si>
  <si>
    <t>COLONIA KENNEDY</t>
  </si>
  <si>
    <t>Leer la Guía para llenar correctamente el cuadro.</t>
  </si>
  <si>
    <t>CUADRO 1</t>
  </si>
  <si>
    <t>Matrícula Inicial</t>
  </si>
  <si>
    <t>CUADRO 4</t>
  </si>
  <si>
    <t>Provincia / Cantón / Distrito</t>
  </si>
  <si>
    <t>CUADRO 5</t>
  </si>
  <si>
    <t>CUADRO 7</t>
  </si>
  <si>
    <t>DIREG</t>
  </si>
  <si>
    <t>ZONA</t>
  </si>
  <si>
    <t>TIPODIR</t>
  </si>
  <si>
    <t>NIVEL</t>
  </si>
  <si>
    <t>AZT</t>
  </si>
  <si>
    <t>AZH</t>
  </si>
  <si>
    <t>AZM</t>
  </si>
  <si>
    <t>AZ1T</t>
  </si>
  <si>
    <t>AZ1H</t>
  </si>
  <si>
    <t>AZ2T</t>
  </si>
  <si>
    <t>AZ2H</t>
  </si>
  <si>
    <t>AZ3T</t>
  </si>
  <si>
    <t>AZ3H</t>
  </si>
  <si>
    <t>AZ4T</t>
  </si>
  <si>
    <t>AZ4H</t>
  </si>
  <si>
    <t>AZ5T</t>
  </si>
  <si>
    <t>AZ5H</t>
  </si>
  <si>
    <t>AZ6T</t>
  </si>
  <si>
    <t>AZ6H</t>
  </si>
  <si>
    <t>AZ1M</t>
  </si>
  <si>
    <t>AZ2M</t>
  </si>
  <si>
    <t>AZ3M</t>
  </si>
  <si>
    <t>AZ4M</t>
  </si>
  <si>
    <t>AZ5M</t>
  </si>
  <si>
    <t>AZ6M</t>
  </si>
  <si>
    <t>Biología</t>
  </si>
  <si>
    <t>Química</t>
  </si>
  <si>
    <t>Física</t>
  </si>
  <si>
    <t>Educación Cívica</t>
  </si>
  <si>
    <t>10º</t>
  </si>
  <si>
    <t xml:space="preserve">Docentes </t>
  </si>
  <si>
    <t>Subdirector</t>
  </si>
  <si>
    <t>CUADRO 6</t>
  </si>
  <si>
    <t>Administrativos Reubicados</t>
  </si>
  <si>
    <t>Técnicos-Docentes Reubicados</t>
  </si>
  <si>
    <t>Docentes Reubicados</t>
  </si>
  <si>
    <t>Docentes Reubicados de Educación Especial</t>
  </si>
  <si>
    <t>11º</t>
  </si>
  <si>
    <t>12º</t>
  </si>
  <si>
    <t>Discapacidad/Condición</t>
  </si>
  <si>
    <t>LIMÓN</t>
  </si>
  <si>
    <t>Si requiere más filas, insértelas.</t>
  </si>
  <si>
    <t>Datos del director(a):</t>
  </si>
  <si>
    <t xml:space="preserve">Nombre: </t>
  </si>
  <si>
    <t xml:space="preserve">Firma: </t>
  </si>
  <si>
    <t>Datos del supervisor(a):</t>
  </si>
  <si>
    <t>1-07-07</t>
  </si>
  <si>
    <t>1-19-12</t>
  </si>
  <si>
    <t>2-02-14</t>
  </si>
  <si>
    <t>6-02-06</t>
  </si>
  <si>
    <t>6-08-06</t>
  </si>
  <si>
    <t>ZONA NORTE NORTE</t>
  </si>
  <si>
    <t>Cantidad de 
Secciones</t>
  </si>
  <si>
    <t>Lengua Indígena</t>
  </si>
  <si>
    <t>CUADRO 2</t>
  </si>
  <si>
    <t>CUADRO 3</t>
  </si>
  <si>
    <t>CUADRO 8</t>
  </si>
  <si>
    <t>CUADRO 9</t>
  </si>
  <si>
    <t>4157</t>
  </si>
  <si>
    <t>4160</t>
  </si>
  <si>
    <t>4163</t>
  </si>
  <si>
    <t>4155</t>
  </si>
  <si>
    <t>4162</t>
  </si>
  <si>
    <t>4186</t>
  </si>
  <si>
    <t>4166</t>
  </si>
  <si>
    <t>4167</t>
  </si>
  <si>
    <t>4168</t>
  </si>
  <si>
    <t>4188</t>
  </si>
  <si>
    <t>4173</t>
  </si>
  <si>
    <t>4183</t>
  </si>
  <si>
    <t>4176</t>
  </si>
  <si>
    <t>4180</t>
  </si>
  <si>
    <t>4179</t>
  </si>
  <si>
    <t>4182</t>
  </si>
  <si>
    <t>4232</t>
  </si>
  <si>
    <t>4177</t>
  </si>
  <si>
    <t>4181</t>
  </si>
  <si>
    <t>4161</t>
  </si>
  <si>
    <t>4189</t>
  </si>
  <si>
    <t>4185</t>
  </si>
  <si>
    <t>4191</t>
  </si>
  <si>
    <t>4193</t>
  </si>
  <si>
    <t>4194</t>
  </si>
  <si>
    <t>4198</t>
  </si>
  <si>
    <t>4200</t>
  </si>
  <si>
    <t>4203</t>
  </si>
  <si>
    <t>4202</t>
  </si>
  <si>
    <t>4205</t>
  </si>
  <si>
    <t>4204</t>
  </si>
  <si>
    <t>4201</t>
  </si>
  <si>
    <t>4206</t>
  </si>
  <si>
    <t>4196</t>
  </si>
  <si>
    <t>4197</t>
  </si>
  <si>
    <t>4208</t>
  </si>
  <si>
    <t>4211</t>
  </si>
  <si>
    <t>4213</t>
  </si>
  <si>
    <t>5748</t>
  </si>
  <si>
    <t>4214</t>
  </si>
  <si>
    <t>4220</t>
  </si>
  <si>
    <t>4217</t>
  </si>
  <si>
    <t>4215</t>
  </si>
  <si>
    <t>4230</t>
  </si>
  <si>
    <t>4218</t>
  </si>
  <si>
    <t>4227</t>
  </si>
  <si>
    <t>4226</t>
  </si>
  <si>
    <t>4222</t>
  </si>
  <si>
    <t>4229</t>
  </si>
  <si>
    <t>4207</t>
  </si>
  <si>
    <t>5818</t>
  </si>
  <si>
    <t>6034</t>
  </si>
  <si>
    <t>6033</t>
  </si>
  <si>
    <t>6016</t>
  </si>
  <si>
    <t>6130</t>
  </si>
  <si>
    <t>6104</t>
  </si>
  <si>
    <t>6358</t>
  </si>
  <si>
    <t>6504</t>
  </si>
  <si>
    <t>6505</t>
  </si>
  <si>
    <t>6502</t>
  </si>
  <si>
    <t>6534</t>
  </si>
  <si>
    <t>6529</t>
  </si>
  <si>
    <t>6528</t>
  </si>
  <si>
    <t>6536</t>
  </si>
  <si>
    <t>6524</t>
  </si>
  <si>
    <t>6525</t>
  </si>
  <si>
    <t>6530</t>
  </si>
  <si>
    <t>6535</t>
  </si>
  <si>
    <t>6538</t>
  </si>
  <si>
    <t>6531</t>
  </si>
  <si>
    <t>6547</t>
  </si>
  <si>
    <t>6579</t>
  </si>
  <si>
    <t>6583</t>
  </si>
  <si>
    <t>6584</t>
  </si>
  <si>
    <t>6577</t>
  </si>
  <si>
    <t>6641</t>
  </si>
  <si>
    <t>BARRIO CORAZON DE MARIA</t>
  </si>
  <si>
    <t>MONTELIMAR</t>
  </si>
  <si>
    <t>VILLA LIGIA</t>
  </si>
  <si>
    <t>LA FORTUNA</t>
  </si>
  <si>
    <t>EL INVU</t>
  </si>
  <si>
    <t>LOS JOBOS</t>
  </si>
  <si>
    <t>LOS JOCOTES</t>
  </si>
  <si>
    <t>LA LIBERTAD</t>
  </si>
  <si>
    <t>BARRANCA PROGRESO</t>
  </si>
  <si>
    <t>JICARAL</t>
  </si>
  <si>
    <t>LAS LOMAS</t>
  </si>
  <si>
    <t>PALMAR NORTE</t>
  </si>
  <si>
    <t>JUNTA NARANJO</t>
  </si>
  <si>
    <t>CORALES 2</t>
  </si>
  <si>
    <t>LAS JUNTAS</t>
  </si>
  <si>
    <t>EL ERIZO INVU CAÑAS</t>
  </si>
  <si>
    <t>LA ERMITA</t>
  </si>
  <si>
    <t>SECTOR VARGAS</t>
  </si>
  <si>
    <t>PAVAS CENTRO</t>
  </si>
  <si>
    <t>CALLE ZAMORA</t>
  </si>
  <si>
    <t>LIVERPOOL</t>
  </si>
  <si>
    <t>LAS PALMITAS</t>
  </si>
  <si>
    <t>PLATANAR</t>
  </si>
  <si>
    <t>LA TIGRA</t>
  </si>
  <si>
    <t>RAFAEL ANGEL CORDERO CASTILLO</t>
  </si>
  <si>
    <t>ctp.josefigueresferrer@mep.go.cr</t>
  </si>
  <si>
    <t>HUMBERTO QUIROS QUIROS</t>
  </si>
  <si>
    <t>ctp.deacosta@mep.go.cr</t>
  </si>
  <si>
    <t>ALEXANDRA CHANTO UREÑA</t>
  </si>
  <si>
    <t>ctp.sanisidro@mep.go.cr</t>
  </si>
  <si>
    <t>GILBERTH VALVERDE MORA</t>
  </si>
  <si>
    <t>ctp.pejibaye.direccion@gmail.com</t>
  </si>
  <si>
    <t>MARIELA VALVERDE PORRAS</t>
  </si>
  <si>
    <t>VERNY SOLORZANO RODRIGUEZ</t>
  </si>
  <si>
    <t>COSTADO OESTE DEL CEMENTERIO DE AGUAS ZARCAS</t>
  </si>
  <si>
    <t>ctp.delafortuna@mep.go.cr</t>
  </si>
  <si>
    <t>FRENTE AL BANCO DE COSTA RICA</t>
  </si>
  <si>
    <t>ABRAHAM BARBOZA GOMEZ</t>
  </si>
  <si>
    <t>ASDRUBAL CALVO PANIAGUA</t>
  </si>
  <si>
    <t>MARIA ELID ARREDONDO DELGADO</t>
  </si>
  <si>
    <t>ELIZABETH TREJOS SOLANO</t>
  </si>
  <si>
    <t>COSTADO NORTE DE LA COMANDANCIA</t>
  </si>
  <si>
    <t>VERA VILLALOBOS VINDAS</t>
  </si>
  <si>
    <t>ctp.puertoviejo@mep.go.cr</t>
  </si>
  <si>
    <t>ctp.denicoya@mep.go.cr</t>
  </si>
  <si>
    <t>ctp.decorralillo@mep.go.cr</t>
  </si>
  <si>
    <t>300 NORTE DE LA IGLESIA CATOLICA</t>
  </si>
  <si>
    <t>DIDIER BRICEÑO GOMEZ</t>
  </si>
  <si>
    <t>VICTORIA EUGENIA ZUÑIGA ZUÑIGA</t>
  </si>
  <si>
    <t>ctp.decartagena@mep.go.cr</t>
  </si>
  <si>
    <t>OLGER CASCANTE ACEVEDO</t>
  </si>
  <si>
    <t>ctp.desantabarbara@mep.go.cr</t>
  </si>
  <si>
    <t>ctp.denandayure@mep.go.cr</t>
  </si>
  <si>
    <t>ctp.dehojancha@mep.go.cr</t>
  </si>
  <si>
    <t>ctpjicaral@hotmail.com</t>
  </si>
  <si>
    <t>ctp.decobano@mep.go.cr</t>
  </si>
  <si>
    <t>AGNES MAKRE MORA</t>
  </si>
  <si>
    <t>ctp.deosa@mep.go.cr</t>
  </si>
  <si>
    <t>ctp.deguaycara@mep.go.cr</t>
  </si>
  <si>
    <t>ctp.umbertomellonicampanini@mep.go.cr</t>
  </si>
  <si>
    <t>400 MTS. AL NOROESTE DE CORREOS DE COSTA RICA</t>
  </si>
  <si>
    <t>ctp.decorredores@mep.go.cr</t>
  </si>
  <si>
    <t>CARLOS HERNANDEZ ARCE</t>
  </si>
  <si>
    <t>ctp.depococi@mep.go.cr</t>
  </si>
  <si>
    <t>CLARANCE CRAWFORD MAC DONALD</t>
  </si>
  <si>
    <t>200 MTS SUR DE MAXI PALI</t>
  </si>
  <si>
    <t>ROXANA IZABA DUARTE</t>
  </si>
  <si>
    <t>FREDDY LEANDRO CASTAÑEDA</t>
  </si>
  <si>
    <t>ctp.escazu@mep.go.cr</t>
  </si>
  <si>
    <t>ctp.tronadora@mep.go.cr</t>
  </si>
  <si>
    <t>200 NORTE DEL RESIDENCIAL MONTERAN</t>
  </si>
  <si>
    <t>ANA LUCIA BENAVIDES FERNANDEZ</t>
  </si>
  <si>
    <t>KATIA AMADOR PEREZ</t>
  </si>
  <si>
    <t>ctp.vazquezdecoronado@mep.go.cr</t>
  </si>
  <si>
    <t>MARGARITA RAMIREZ BONILLA</t>
  </si>
  <si>
    <t>BRAULIO MONTERO GONZALEZ</t>
  </si>
  <si>
    <t>LUIS GMO. SALAS BOGANTES</t>
  </si>
  <si>
    <t>ctp.santocristodeesquipulas@mep.go.cr</t>
  </si>
  <si>
    <t>ANABEL VARGAS CALDERON</t>
  </si>
  <si>
    <t>ctp.santalucia@mep.go.cr</t>
  </si>
  <si>
    <t>ELIZABETH CASTRO CALVO</t>
  </si>
  <si>
    <t>125 ESTE DE LA ESCUELA APOLINAR LOBO UMANA</t>
  </si>
  <si>
    <t>ctp.depurral@mep.go.cr</t>
  </si>
  <si>
    <t>RODOLFO ESQUIVEL HERNANDEZ</t>
  </si>
  <si>
    <t>ctp.depavas@mep.go.cr</t>
  </si>
  <si>
    <t>ALBERTO HERNANDEZ ENRIQUEZ</t>
  </si>
  <si>
    <t>ELIETH FERNANDEZ CABEZAS</t>
  </si>
  <si>
    <t>ctp.decanas@mep.go.cr</t>
  </si>
  <si>
    <t>ctp.atenas@mep.go.cr</t>
  </si>
  <si>
    <t>OSCAR ALFARO BARRANTES</t>
  </si>
  <si>
    <t>MIGUEL ANGEL CARVAJAL JIMENEZ</t>
  </si>
  <si>
    <t>ctp.deplatanar@mep.go.cr</t>
  </si>
  <si>
    <t>Modalidad
y Especialidad</t>
  </si>
  <si>
    <t>Comercial y de Servicios</t>
  </si>
  <si>
    <t>Acoounting</t>
  </si>
  <si>
    <t>Administración y Operación Aduanera</t>
  </si>
  <si>
    <t>Banca y Finanzas</t>
  </si>
  <si>
    <t>Contabilidad</t>
  </si>
  <si>
    <t>Contabilidad y Auditoría</t>
  </si>
  <si>
    <t>Contabilidad y Costos</t>
  </si>
  <si>
    <t>Contabilidad y Finanzas</t>
  </si>
  <si>
    <t>Diseño y Desarrollo Digital</t>
  </si>
  <si>
    <t>Ejecutivo para Centros de Servicios</t>
  </si>
  <si>
    <t>Executive Service Center</t>
  </si>
  <si>
    <t>Informática en Desarrollo de Software</t>
  </si>
  <si>
    <t>Informática en Redes de Computadoras</t>
  </si>
  <si>
    <t>Informática en Soporte</t>
  </si>
  <si>
    <t>Informática Empresarial</t>
  </si>
  <si>
    <t>Information Technology Support</t>
  </si>
  <si>
    <t>Computer Networking</t>
  </si>
  <si>
    <t>Computer Science in Software Development</t>
  </si>
  <si>
    <t>Salud Ocupacional</t>
  </si>
  <si>
    <t>Secretariado Ejecutivo</t>
  </si>
  <si>
    <t>Bilingual Secretary</t>
  </si>
  <si>
    <t>Turismo Costero</t>
  </si>
  <si>
    <t>Turismo Ecológico</t>
  </si>
  <si>
    <t>Turismo Rural</t>
  </si>
  <si>
    <t>Turismo en Alimentos y Bebidas</t>
  </si>
  <si>
    <t>Turismo en Hotelería y Eventos Especiales</t>
  </si>
  <si>
    <t>Industrial</t>
  </si>
  <si>
    <t>Administración, Logística y Distribución</t>
  </si>
  <si>
    <t>Automotriz</t>
  </si>
  <si>
    <t>Autorremodelado</t>
  </si>
  <si>
    <t>Construcción Civil</t>
  </si>
  <si>
    <t>Dibujo Arquitectónico</t>
  </si>
  <si>
    <t>Dibujo Técnico</t>
  </si>
  <si>
    <t>Diseño Gráfico</t>
  </si>
  <si>
    <t>Diseño Publicitario</t>
  </si>
  <si>
    <t>Diseño y Confección de la Moda</t>
  </si>
  <si>
    <t>Diseño y Construcción de Muebles y Estructuras</t>
  </si>
  <si>
    <t>Electromecánica</t>
  </si>
  <si>
    <t>Electrónica en Mantenimiento de Equipo de Cómputo</t>
  </si>
  <si>
    <t>Electrónica en Telecomunicaciones</t>
  </si>
  <si>
    <t>Electrónica Industrial</t>
  </si>
  <si>
    <t>Electrotecnia</t>
  </si>
  <si>
    <t>Mantenimiento Industrial</t>
  </si>
  <si>
    <t>Mecánica General</t>
  </si>
  <si>
    <t>Mecánica de Precisión</t>
  </si>
  <si>
    <t>Mecánica Naval</t>
  </si>
  <si>
    <t>Productividad y Calidad</t>
  </si>
  <si>
    <t>Refrigeración y Aire Acondicionado</t>
  </si>
  <si>
    <t>Agropecuaria</t>
  </si>
  <si>
    <t>Agro Jardinería</t>
  </si>
  <si>
    <t>Agroecología</t>
  </si>
  <si>
    <t>Agroindustria Alimentaria con Tecnología Agrícola</t>
  </si>
  <si>
    <t>Agroindustria Alimentaria con Tecnología Pecuaria</t>
  </si>
  <si>
    <t>Agropecuario en Producción Agrícola</t>
  </si>
  <si>
    <t>Agropecuario en Producción Pecuaria</t>
  </si>
  <si>
    <t>Riego y Drenaje</t>
  </si>
  <si>
    <t>Docentes-Técnica Nocturna</t>
  </si>
  <si>
    <t>00708</t>
  </si>
  <si>
    <t>00763</t>
  </si>
  <si>
    <t>00800</t>
  </si>
  <si>
    <t>00860</t>
  </si>
  <si>
    <t>00876</t>
  </si>
  <si>
    <t>00880</t>
  </si>
  <si>
    <t>00891</t>
  </si>
  <si>
    <t>00904</t>
  </si>
  <si>
    <t>00905</t>
  </si>
  <si>
    <t>00906</t>
  </si>
  <si>
    <t>00907</t>
  </si>
  <si>
    <t>00908</t>
  </si>
  <si>
    <t>00911</t>
  </si>
  <si>
    <t>00912</t>
  </si>
  <si>
    <t>00913</t>
  </si>
  <si>
    <t>00914</t>
  </si>
  <si>
    <t>00915</t>
  </si>
  <si>
    <t>00916</t>
  </si>
  <si>
    <t>00917</t>
  </si>
  <si>
    <t>00933</t>
  </si>
  <si>
    <t>00938</t>
  </si>
  <si>
    <t>00941</t>
  </si>
  <si>
    <t>00942</t>
  </si>
  <si>
    <t>00943</t>
  </si>
  <si>
    <t>00944</t>
  </si>
  <si>
    <t>00945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</si>
  <si>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</si>
  <si>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</si>
  <si>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</si>
  <si>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</si>
  <si>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</si>
  <si>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</si>
  <si>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</si>
  <si>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</si>
  <si>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</si>
  <si>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</si>
  <si>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</si>
  <si>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</si>
  <si>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00964</t>
  </si>
  <si>
    <t>00965</t>
  </si>
  <si>
    <t>00966</t>
  </si>
  <si>
    <t>00987</t>
  </si>
  <si>
    <t>00988</t>
  </si>
  <si>
    <t>00989</t>
  </si>
  <si>
    <t>00990</t>
  </si>
  <si>
    <t>00991</t>
  </si>
  <si>
    <t>00992</t>
  </si>
  <si>
    <t>00993</t>
  </si>
  <si>
    <t>00994</t>
  </si>
  <si>
    <t>00995</t>
  </si>
  <si>
    <t>00996</t>
  </si>
  <si>
    <t>00997</t>
  </si>
  <si>
    <t>00998</t>
  </si>
  <si>
    <t>00999</t>
  </si>
  <si>
    <t>01000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</si>
  <si>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</si>
  <si>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</si>
  <si>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</si>
  <si>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</si>
  <si>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</si>
  <si>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</si>
  <si>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</si>
  <si>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</si>
  <si>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01037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</si>
  <si>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</si>
  <si>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</si>
  <si>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</si>
  <si>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</si>
  <si>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</si>
  <si>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</si>
  <si>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</si>
  <si>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</si>
  <si>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</si>
  <si>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01049</t>
  </si>
  <si>
    <t>01050</t>
  </si>
  <si>
    <t>01051</t>
  </si>
  <si>
    <t>01073</t>
  </si>
  <si>
    <t>01074</t>
  </si>
  <si>
    <t>01075</t>
  </si>
  <si>
    <t>5827</t>
  </si>
  <si>
    <t>5966</t>
  </si>
  <si>
    <t>6021</t>
  </si>
  <si>
    <t>6148</t>
  </si>
  <si>
    <t>6147</t>
  </si>
  <si>
    <t>SECCION NOCTURNA C.T.P. MONSEÑOR SANABRIA</t>
  </si>
  <si>
    <t>SECCION NOCTURNA C.T.P. MARIO QUIROS SASSO</t>
  </si>
  <si>
    <t>SECCION NOCTURNA C.T.P. PUNTARENAS</t>
  </si>
  <si>
    <t>SECCION NOCTURNA C.T.P. DE LIMON</t>
  </si>
  <si>
    <t>SECCION NOCTURNA C.T.P. LIBERIA</t>
  </si>
  <si>
    <t>SECCION NOCTURNA C.T.P. DE GRANADILLA</t>
  </si>
  <si>
    <t>SECCION NOCTURNA C.T.P. JOSE DANIEL FLORES</t>
  </si>
  <si>
    <t>SECCION NOCTURNA C.T.P. DE BUENOS AIRES</t>
  </si>
  <si>
    <t>SECCION NOCTURNA C.T.P. DE SAN SEBASTIAN</t>
  </si>
  <si>
    <t>SECCION NOCTURNA C.T.P. DE PURISCAL</t>
  </si>
  <si>
    <t>SECCION NOCTURNA C.T.P. DE JACO</t>
  </si>
  <si>
    <t>SECCION NOCTURNA C.T.P. HOJANCHA</t>
  </si>
  <si>
    <t>SECCION NOCTURNA C.T.P. ULADISLAO GAMEZ SOLANO</t>
  </si>
  <si>
    <t>SECCION NOCTURNA C.T.P. SAN ISIDRO</t>
  </si>
  <si>
    <t>SECCION NOCTURNA C.T.P. CALLE BLANCOS</t>
  </si>
  <si>
    <t>SECCION NOCTURNA C.T.P. NATANIEL ARIAS MURILLO</t>
  </si>
  <si>
    <t>SECCION NOCTURNA C.T.P. INVU LAS CAÑAS</t>
  </si>
  <si>
    <t>SECCION NOCTURNA C.T.P. SANTA BARBARA</t>
  </si>
  <si>
    <t>SECCION NOCTURNA C.T.P. CARRILLO</t>
  </si>
  <si>
    <t>SECCION NOCTURNA C.T.P. DE SANTA CRUZ</t>
  </si>
  <si>
    <t>SECCION NOCTURNA C.T.P. DE NICOYA</t>
  </si>
  <si>
    <t>SECCION NOCTURNA C.T.P. PUERTO VIEJO</t>
  </si>
  <si>
    <t>SECCION NOCTURNA C.T.P. JOSE ALBERTAZZI</t>
  </si>
  <si>
    <t>SECCION NOCTURNA C.T.P. VASQUEZ DE CORONADO</t>
  </si>
  <si>
    <t>SECCION NOCTURNA C.T.P. OSA</t>
  </si>
  <si>
    <t>SECCION NOCTURNA C.T.P. PLATANARES</t>
  </si>
  <si>
    <t>SECCION NOCTURNA C.T.P. PEJIBAYE</t>
  </si>
  <si>
    <t>SECCION NOCTURNA C.T.P. SANTO CRISTO DE ESQUIP.</t>
  </si>
  <si>
    <t>SECCION NOCTURNA C.T.P. SAN CARLOS</t>
  </si>
  <si>
    <t>SECCION NOCTURNA C.T.P. LA FORTUNA</t>
  </si>
  <si>
    <t>SECCION NOCTURNA C.T.P. DE BATAAN</t>
  </si>
  <si>
    <t>SECCION NOCTURNA C.T.P. PADRE ROBERTO EVANS</t>
  </si>
  <si>
    <t>SECCION NOCTURNA C.T.P. SAN MATEO</t>
  </si>
  <si>
    <t>SECCION NOCTURNA C.T.P. DE CORRALILLO</t>
  </si>
  <si>
    <t>SECCION NOCTURNA C.T.P. NANDAYURE</t>
  </si>
  <si>
    <t>SECCION NOCTURNA C.T.P. DE PARRITA</t>
  </si>
  <si>
    <t>SECCION NOCTURNA C.T.P. DE GUATUSO</t>
  </si>
  <si>
    <t>SECCION NOCTURNA C.T.P. SARDINAL</t>
  </si>
  <si>
    <t>SECCION NOCTURNA C.T.P. UPALA</t>
  </si>
  <si>
    <t>SECCION NOCTURNA C.T.P. LA SUIZA</t>
  </si>
  <si>
    <t>SECCION NOCTURNA C.T.P. 27 DE ABRIL</t>
  </si>
  <si>
    <t>SECCION NOCTURNA C.T.P. DE CARTAGENA</t>
  </si>
  <si>
    <t>SECCION NOCTURNA C.T.P. PURRAL</t>
  </si>
  <si>
    <t>SECCION NOCTURNA C.T.P. ABELARDO BONILLA B.</t>
  </si>
  <si>
    <t>SECCION NOCTURNA C.T.P. LOS CHILES</t>
  </si>
  <si>
    <t>SECCION NOCTURNA C.T.P. SANTA ROSA</t>
  </si>
  <si>
    <t>SECCION NOCTURNA C.T.P. DE PITAL</t>
  </si>
  <si>
    <t>SECCION NOCTURNA C.T.P. CALLE ZAMORA</t>
  </si>
  <si>
    <t>SECCION NOCTURNA C.T.P. SAN PABLO</t>
  </si>
  <si>
    <t>SECCION NOCTURNA C.T.P. DE POCOCI</t>
  </si>
  <si>
    <t>SECCION NOCTURNA C.T.P. DE ACOSTA</t>
  </si>
  <si>
    <t>SECCION NOCTURNA C.T.P. DE ASERRI</t>
  </si>
  <si>
    <t>SECCION NOCTURNA C.T.P. SAN JUAN SUR</t>
  </si>
  <si>
    <t>SECCION NOCTURNA C.T.P. JOSE FIGUERES FERRER</t>
  </si>
  <si>
    <t>SECCION NOCTURNA C.T.P. DE PACAYAS</t>
  </si>
  <si>
    <t>SECCION NOCTURNA C.T.P. SANTA LUCIA</t>
  </si>
  <si>
    <t>SECCION NOCTURNA C.T.P. TRONADORA</t>
  </si>
  <si>
    <t>SECCION NOCTURNA C.T.P. DE ABANGARES</t>
  </si>
  <si>
    <t>SECCION NOCTURNA C.T.P. DE QUEPOS</t>
  </si>
  <si>
    <t>SECCION NOCTURNA C.T.P. DE CAÑAS</t>
  </si>
  <si>
    <t>SECCION NOCTURNA C.T.P. ROSARIO DE NARANJO</t>
  </si>
  <si>
    <t>SECCION NOCTURNA C.T.P. HEREDIA</t>
  </si>
  <si>
    <t>SECCION NOCTURNA C.T.P. SAN PEDRO DE BARVA</t>
  </si>
  <si>
    <t>SECCION NOCTURNA C.T.P. DE ATENAS</t>
  </si>
  <si>
    <t>SECCION NOCTURNA C.T.P. DE PLATANAR</t>
  </si>
  <si>
    <t>SECCION NOCTURNA C.T.P. BRAULIO ODIO HERRERA</t>
  </si>
  <si>
    <t>SECCION NOCTURNA C.T.P. SANTO DOMINGO</t>
  </si>
  <si>
    <t>SECCION NOCTURNA C.T.P. LAS PALMITAS</t>
  </si>
  <si>
    <t>SECCION NOCTURNA C.T.P. DE LIVERPOOL</t>
  </si>
  <si>
    <t>SECCION NOCTURNA C.T.P. SAN ISIDRO DE HEREDIA</t>
  </si>
  <si>
    <t>SECCION NOCTURNA C.T.P. LA TIGRA</t>
  </si>
  <si>
    <t>SECCION NOCTURNA C.T.P. DE PALMICHAL</t>
  </si>
  <si>
    <t>DESAMPARADOS CENTRO</t>
  </si>
  <si>
    <t>BARRIO CAPULIN</t>
  </si>
  <si>
    <t>GRANADILLA NORTE</t>
  </si>
  <si>
    <t>BARRIO EL GUAYAVAL</t>
  </si>
  <si>
    <t>LOS GUIDOS</t>
  </si>
  <si>
    <t>PALO BLANCO</t>
  </si>
  <si>
    <t>SAM JUAN SUR</t>
  </si>
  <si>
    <t>FATIMA</t>
  </si>
  <si>
    <t>JUAN FELIPE CHACON CASTILLO</t>
  </si>
  <si>
    <t>ctp.monsenorsanabria@mep.go.cr</t>
  </si>
  <si>
    <t>300 SUR DEL CENTRO MEDICO FAMILIAR.</t>
  </si>
  <si>
    <t>TERRAMALL 150M ESTE, SAN DIEGO LA UNION</t>
  </si>
  <si>
    <t>ctp.depuntarenas@mep.go.cr</t>
  </si>
  <si>
    <t>150 OESTE DE LAS OFICINAS DE AYA</t>
  </si>
  <si>
    <t>ctplstncte@hotmail.com</t>
  </si>
  <si>
    <t>Bº LOS CORALES 2, FRTE A ESCUELA LOS CORALES</t>
  </si>
  <si>
    <t>FRENTE.A OFICINAS DEL M.A.G. (MINIST.AG.GAN.)</t>
  </si>
  <si>
    <t>ctpgranadillasn@gmail.com</t>
  </si>
  <si>
    <t>700 MTS NORTE DEL PARQUE DE SANTA MARIA</t>
  </si>
  <si>
    <t>sncolegiotecnicobuenosaires@gmail.com</t>
  </si>
  <si>
    <t>800 NORTE DE LA IGLESIA DE BUENOS AIRES</t>
  </si>
  <si>
    <t>600 OESTE DE LA IGLESIA DE SAN SEBASTIAN</t>
  </si>
  <si>
    <t>FERNANADO PUSEY HALL</t>
  </si>
  <si>
    <t>ferpuha@yahoo.com</t>
  </si>
  <si>
    <t>BRAULIO ALBERTO MIRANDA</t>
  </si>
  <si>
    <t>800 OESTE DE LA ESC. VICTORINO MENA</t>
  </si>
  <si>
    <t>CONTIGUO AL CENCINAI</t>
  </si>
  <si>
    <t>450 SO DE LAS OFICINAS DEL TRANSITO</t>
  </si>
  <si>
    <t>ctpcalleblancos@hotmail.com</t>
  </si>
  <si>
    <t>300 E 300 N DE LA PLAZA DE DEPORTE</t>
  </si>
  <si>
    <t>1 KM OESTE LA CLINICA DE JICARAL.</t>
  </si>
  <si>
    <t>ctpica.sn@gmail.com</t>
  </si>
  <si>
    <t>CONTIGUO A LA IGLESIA CATOLICA DEL ERIZO</t>
  </si>
  <si>
    <t>300 MTS.SUR CARRETERA GUAITIL</t>
  </si>
  <si>
    <t>UN KILOMETRO N.D LA ENTRADA PRINCIPAL FILADEL</t>
  </si>
  <si>
    <t>I.8 KMSURESTEOF.CENTRALES COOPEGUANACASTE NIC</t>
  </si>
  <si>
    <t>400 MTS S DEL COSTADO OE DE LA MUNICIPALIDAD</t>
  </si>
  <si>
    <t>800 METROS NORTE DE AGENCIA BN</t>
  </si>
  <si>
    <t>SECTOR 6,FRENTE A ALCOHOLICOS ANONIMOS</t>
  </si>
  <si>
    <t>PALMAR NORTE, FRENTE A CABINAS BRUNKA.</t>
  </si>
  <si>
    <t>ANA JULIA SANCHEZ VEGA</t>
  </si>
  <si>
    <t>ctppsecnocturna@gmail.com</t>
  </si>
  <si>
    <t>CONTIGUO IGLESIA CATOLICA SN RAFAEL PLATANARE</t>
  </si>
  <si>
    <t>200 ESTE DEL MAG PEJIBAYE P.Z.</t>
  </si>
  <si>
    <t>3 KM AL ESTE DE ADUANA TICA CAMINO LA CUESTA</t>
  </si>
  <si>
    <t>COSTADO NORESTE DE LA ERMITA DE ESQUIPULAS</t>
  </si>
  <si>
    <t>ctp.regionaldesancarlo@mep.go.cr</t>
  </si>
  <si>
    <t>150 ESTE Y 200 NORTE DEL GIMNASIO SIGLO XXI</t>
  </si>
  <si>
    <t>CONTIGUO A LA SUCURSAL DE LA CCSS</t>
  </si>
  <si>
    <t>250 M. AL SUR DEL CORREO, SOBRE LA RUTA 32</t>
  </si>
  <si>
    <t>ctpsanmateo.seccionnocturna@gmail.com</t>
  </si>
  <si>
    <t>250 MTS OESTE DE LA IGLESIA CATOLICA</t>
  </si>
  <si>
    <t>400 ESTE DEL CEMENTERIO CARMONA</t>
  </si>
  <si>
    <t>DEL MERCADO DE PARRITA 200 MTS AL NORTE</t>
  </si>
  <si>
    <t>ctp.deguatuso@mep.go.cr</t>
  </si>
  <si>
    <t>200 M AL SUR DEL BANCO NACIONAL</t>
  </si>
  <si>
    <t>ctpseccionnocturna12@gmail.com</t>
  </si>
  <si>
    <t>SARDINAL-CARRILLO GTE.150 S Y 300E DE EBAIS</t>
  </si>
  <si>
    <t>seccion.nocturna.ctpupala@gmail.com</t>
  </si>
  <si>
    <t>75 NORTE DEL HOSPITAL DE UPALA</t>
  </si>
  <si>
    <t>stnctpsuiza@gmail.com</t>
  </si>
  <si>
    <t>150 NORTE DE LA GUARDIA DE ASISTENCIA RURAL</t>
  </si>
  <si>
    <t>cnocturna27deabril@gmail.com</t>
  </si>
  <si>
    <t>100MTS ESTE DEL CRUCE A PLAYA JUNQUILLAL</t>
  </si>
  <si>
    <t>1 KM NORTE DE SUPER COMPRO SANTA CRUZ</t>
  </si>
  <si>
    <t>DE ASEMBIS 600 SUROESTE</t>
  </si>
  <si>
    <t>ctp.abelardobonillabaldare@mep.go.cr</t>
  </si>
  <si>
    <t>ctploschiles@mep.go.cr</t>
  </si>
  <si>
    <t>400 NORTE Y 100 OESTE DE LA CASA CURAL</t>
  </si>
  <si>
    <t>800 METROS OESTE DEL PARQUE DE SANTA ROSA</t>
  </si>
  <si>
    <t>1 KM ESTE DEL COLONO PITAL</t>
  </si>
  <si>
    <t>COSTADO OESTE DEL BANCO NACIONAL DE COSTA RIC</t>
  </si>
  <si>
    <t>FRENTE AL HOTEL SUERRE, GUAPILES CENTRO</t>
  </si>
  <si>
    <t>400 SUR, 50 OESTE  DE LA IGLESIA DE SAN IGNAC</t>
  </si>
  <si>
    <t>300 ESTE, 150 SUR DEL NEGOCIO LAS PRESTACIONE</t>
  </si>
  <si>
    <t>150 SURESTE DE LA PLAZA DE DEPORTES</t>
  </si>
  <si>
    <t>CONTIGUO AL TEMPLO CATOLICO</t>
  </si>
  <si>
    <t>ctp.depacayas@mep.go.cr</t>
  </si>
  <si>
    <t>125 E BCO NACIONAL</t>
  </si>
  <si>
    <t>800 SUR DE LA GUARDIA RURAL DE SANTA LUCIA</t>
  </si>
  <si>
    <t>100 MTS.NORTE REDONDEL DE TRONADORA</t>
  </si>
  <si>
    <t>FRENTE CEMENTERIO MUNICIPAL DE ABANGARES</t>
  </si>
  <si>
    <t>FRENTE AL MAXI PALI, JUNTA DE NARANJO QUEPOS</t>
  </si>
  <si>
    <t>200 MTS. NORTE DEL CAMPOSANTO SILENCIO Y PAZ</t>
  </si>
  <si>
    <t>GRACE ZAMORA SANCHEZ</t>
  </si>
  <si>
    <t>500 SUR Y 150 SUESTE DE LOS TRIBUNALES DE JUS</t>
  </si>
  <si>
    <t>300 M. ESTE DEL CEMENTERIO DE PLATANAR</t>
  </si>
  <si>
    <t>150 SUR DE LA IGLESIA CATOLICA PALMITAS</t>
  </si>
  <si>
    <t>ctp.puertojimenez@mep.go.cr</t>
  </si>
  <si>
    <t>FRENTE AL IBASIS DE LIVERPOOL</t>
  </si>
  <si>
    <t>ctp.sanisidrodeheredia@mep.go.cr</t>
  </si>
  <si>
    <t>DE PLAZA DE DEPORTES 100 E, 300 S Y 50 ESTE</t>
  </si>
  <si>
    <t>ctp.latigra@mep.go.cr</t>
  </si>
  <si>
    <t>100 SUR 800 ESTE ESCUELA LA TIGRA</t>
  </si>
  <si>
    <t>400 MTS ESTE DE PLAZA DE DEPORTES PALMICHAL</t>
  </si>
  <si>
    <t>Administrativos</t>
  </si>
  <si>
    <t>Técnicos-Docentes</t>
  </si>
  <si>
    <t>Administ. y de Servicios Reubicados / Readecuados</t>
  </si>
  <si>
    <t>Cocinera</t>
  </si>
  <si>
    <t>Conserje</t>
  </si>
  <si>
    <t>Auxiliar de Vigilancia</t>
  </si>
  <si>
    <t>Oficial de Seguridad</t>
  </si>
  <si>
    <t>Trabajador Calificado</t>
  </si>
  <si>
    <t>Oficinista</t>
  </si>
  <si>
    <t xml:space="preserve">Teléfono: </t>
  </si>
  <si>
    <t>SAN JOSE  / SAN JOSE  / CARMEN</t>
  </si>
  <si>
    <t>SAN JOSE  / SAN JOSE  / MERCED</t>
  </si>
  <si>
    <t>SAN JOSE  / SAN JOSE  / HOSPITAL</t>
  </si>
  <si>
    <t>SAN JOSE  / SAN JOSE  / CATEDRAL</t>
  </si>
  <si>
    <t>SAN JOSE  / SAN JOSE  / ZAPOTE</t>
  </si>
  <si>
    <t>SAN JOSE  / SAN JOSE  / SAN FRANCISCO DE DOS RIOS</t>
  </si>
  <si>
    <t>SAN JOSE  / SAN JOSE  / URUCA</t>
  </si>
  <si>
    <t>SAN JOSE  / SAN JOSE  / MATA REDONDA</t>
  </si>
  <si>
    <t>SAN JOSE  / SAN JOSE  / PAVAS</t>
  </si>
  <si>
    <t>SAN JOSE  / SAN JOSE  / HATILLO</t>
  </si>
  <si>
    <t>SAN JOSE  / SAN JOSE  / SAN SEBASTIAN</t>
  </si>
  <si>
    <t>SAN JOSE  / ESCAZU  / ESCAZU</t>
  </si>
  <si>
    <t>SAN JOSE  / ESCAZU  / SAN ANTONIO</t>
  </si>
  <si>
    <t>SAN JOSE  / ESCAZU  / SAN RAFAEL</t>
  </si>
  <si>
    <t>SAN JOSE  / DESAMPARADOS  / DESAMPARADOS</t>
  </si>
  <si>
    <t>SAN JOSE  / DESAMPARADOS  / SAN MIGUEL</t>
  </si>
  <si>
    <t>SAN JOSE  / DESAMPARADOS  / SAN JUAN DE DIOS</t>
  </si>
  <si>
    <t>SAN JOSE  / DESAMPARADOS  / SAN RAFAEL ARRIBA</t>
  </si>
  <si>
    <t>SAN JOSE  / DESAMPARADOS  / SAN ANTONIO</t>
  </si>
  <si>
    <t>SAN JOSE  / DESAMPARADOS  / FRAILES</t>
  </si>
  <si>
    <t>SAN JOSE  / DESAMPARADOS  / PATARRA</t>
  </si>
  <si>
    <t>SAN JOSE  / DESAMPARADOS  / SAN CRISTOBAL</t>
  </si>
  <si>
    <t>SAN JOSE  / DESAMPARADOS  / ROSARIO</t>
  </si>
  <si>
    <t>SAN JOSE  / DESAMPARADOS  / DAMAS</t>
  </si>
  <si>
    <t>SAN JOSE  / DESAMPARADOS  / SAN RAFAEL ABAJO</t>
  </si>
  <si>
    <t>SAN JOSE  / DESAMPARADOS  / GRAVILIAS</t>
  </si>
  <si>
    <t>SAN JOSE  / DESAMPARADOS  / LOS GUIDO</t>
  </si>
  <si>
    <t>SAN JOSE  / PURISCAL  / SANTIAGO</t>
  </si>
  <si>
    <t>SAN JOSE  / PURISCAL  / MERCEDES SUR</t>
  </si>
  <si>
    <t>SAN JOSE  / PURISCAL  / BARBACOAS</t>
  </si>
  <si>
    <t>SAN JOSE  / PURISCAL  / GRIFO ALTO</t>
  </si>
  <si>
    <t>SAN JOSE  / PURISCAL  / SAN RAFAEL</t>
  </si>
  <si>
    <t>SAN JOSE  / PURISCAL  / CANDELARITA</t>
  </si>
  <si>
    <t>SAN JOSE  / PURISCAL  / DESAMPARADITOS</t>
  </si>
  <si>
    <t>SAN JOSE  / PURISCAL  / SAN ANTONIO</t>
  </si>
  <si>
    <t>SAN JOSE  / PURISCAL  / CHIRES</t>
  </si>
  <si>
    <t>SAN JOSE  / TARRAZU  / SAN MARCOS</t>
  </si>
  <si>
    <t>SAN JOSE  / TARRAZU  / SAN LORENZO</t>
  </si>
  <si>
    <t>SAN JOSE  / TARRAZU  / SAN CARLOS</t>
  </si>
  <si>
    <t>SAN JOSE  / ASERRI  / ASERRI</t>
  </si>
  <si>
    <t>SAN JOSE  / ASERRI  / TARBACA</t>
  </si>
  <si>
    <t>SAN JOSE  / ASERRI  / VUELTA DE JORCO</t>
  </si>
  <si>
    <t>SAN JOSE  / ASERRI  / SAN GABRIEL</t>
  </si>
  <si>
    <t>SAN JOSE  / ASERRI  / LA LEGUA</t>
  </si>
  <si>
    <t>SAN JOSE  / ASERRI  / MONTERREY</t>
  </si>
  <si>
    <t>SAN JOSE  / ASERRI  / SALITRILLOS</t>
  </si>
  <si>
    <t>SAN JOSE  / MORA  / COLON</t>
  </si>
  <si>
    <t>SAN JOSE  / MORA  / GUAYABO</t>
  </si>
  <si>
    <t>SAN JOSE  / MORA  / TABARCIA</t>
  </si>
  <si>
    <t>SAN JOSE  / MORA  / PIEDRAS NEGRAS</t>
  </si>
  <si>
    <t>SAN JOSE  / MORA  / PICAGRES</t>
  </si>
  <si>
    <t>SAN JOSE  / MORA  / JARIS</t>
  </si>
  <si>
    <t>SAN JOSE  / MORA  / QUITIRRISI</t>
  </si>
  <si>
    <t>SAN JOSE  / GOICOECHEA  / GUADALUPE</t>
  </si>
  <si>
    <t>SAN JOSE  / GOICOECHEA  / SAN FRANCISCO</t>
  </si>
  <si>
    <t>SAN JOSE  / GOICOECHEA  / CALLE BLANCOS</t>
  </si>
  <si>
    <t>SAN JOSE  / GOICOECHEA  / MATA DE PLATANO</t>
  </si>
  <si>
    <t>SAN JOSE  / GOICOECHEA  / IPIS</t>
  </si>
  <si>
    <t>SAN JOSE  / GOICOECHEA  / RANCHO REDONDO</t>
  </si>
  <si>
    <t>SAN JOSE  / GOICOECHEA  / PURRAL</t>
  </si>
  <si>
    <t>SAN JOSE  / SANTA ANA  / SANTA ANA</t>
  </si>
  <si>
    <t>SAN JOSE  / SANTA ANA  / SALITRAL</t>
  </si>
  <si>
    <t>SAN JOSE  / SANTA ANA  / POZOS</t>
  </si>
  <si>
    <t>SAN JOSE  / SANTA ANA  / URUCA</t>
  </si>
  <si>
    <t>SAN JOSE  / SANTA ANA  / PIEDADES</t>
  </si>
  <si>
    <t>SAN JOSE  / SANTA ANA  / BRASIL</t>
  </si>
  <si>
    <t>SAN JOSE  / ALAJUELITA  / ALAJUELITA</t>
  </si>
  <si>
    <t>SAN JOSE  / ALAJUELITA  / SAN JOSECITO</t>
  </si>
  <si>
    <t>SAN JOSE  / ALAJUELITA  / SAN ANTONIO</t>
  </si>
  <si>
    <t>SAN JOSE  / ALAJUELITA  / CONCEPCION</t>
  </si>
  <si>
    <t>SAN JOSE  / ALAJUELITA  / SAN FELIPE</t>
  </si>
  <si>
    <t>SAN JOSE  / VASQUEZ DE CORONADO  / SAN ISIDRO</t>
  </si>
  <si>
    <t>SAN JOSE  / VASQUEZ DE CORONADO  / SAN RAFAEL</t>
  </si>
  <si>
    <t>SAN JOSE  / VASQUEZ DE CORONADO  / JESUS (DULCE NOMBRE)</t>
  </si>
  <si>
    <t>SAN JOSE  / VASQUEZ DE CORONADO  / PATALILLO</t>
  </si>
  <si>
    <t>SAN JOSE  / VASQUEZ DE CORONADO  / CASCAJAL</t>
  </si>
  <si>
    <t>SAN JOSE  / ACOSTA  / SAN IGNACIO</t>
  </si>
  <si>
    <t>SAN JOSE  / ACOSTA  / GUAITIL</t>
  </si>
  <si>
    <t>SAN JOSE  / ACOSTA  / PALMICHAL</t>
  </si>
  <si>
    <t>SAN JOSE  / ACOSTA  / CANGREJAL</t>
  </si>
  <si>
    <t>SAN JOSE  / ACOSTA  / SABANILLAS</t>
  </si>
  <si>
    <t>SAN JOSE  / TIBAS  / SAN JUAN</t>
  </si>
  <si>
    <t>SAN JOSE  / TIBAS  / CINCO ESQUINAS</t>
  </si>
  <si>
    <t>SAN JOSE  / TIBAS  / ANSELMO LLORENTE</t>
  </si>
  <si>
    <t>SAN JOSE  / TIBAS  / LEON XIII</t>
  </si>
  <si>
    <t>SAN JOSE  / TIBAS  / COLIMA</t>
  </si>
  <si>
    <t>SAN JOSE  / MORAVIA  / SAN VICENTE</t>
  </si>
  <si>
    <t>SAN JOSE  / MORAVIA  / SAN JERONIMO</t>
  </si>
  <si>
    <t>SAN JOSE  / MORAVIA  / TRINIDAD</t>
  </si>
  <si>
    <t>SAN JOSE  / MONTES DE OCA  / SAN PEDRO</t>
  </si>
  <si>
    <t>SAN JOSE  / MONTES DE OCA  / SABANILLA</t>
  </si>
  <si>
    <t>SAN JOSE  / MONTES DE OCA  / MERCEDES</t>
  </si>
  <si>
    <t>SAN JOSE  / MONTES DE OCA  / SAN RAFAEL</t>
  </si>
  <si>
    <t>SAN JOSE  / TURRUBARES  / SAN PABLO</t>
  </si>
  <si>
    <t>SAN JOSE  / TURRUBARES  / SAN PEDRO</t>
  </si>
  <si>
    <t>SAN JOSE  / TURRUBARES  / SAN JUAN DE MATA</t>
  </si>
  <si>
    <t>SAN JOSE  / TURRUBARES  / SAN LUIS</t>
  </si>
  <si>
    <t>SAN JOSE  / TURRUBARES  / CARARA</t>
  </si>
  <si>
    <t>SAN JOSE  / DOTA  / SANTA MARIA</t>
  </si>
  <si>
    <t>SAN JOSE  / DOTA  / JARDIN</t>
  </si>
  <si>
    <t>SAN JOSE  / DOTA  / COPEY</t>
  </si>
  <si>
    <t>SAN JOSE  / CURRIDABAT  / CURRIDABAT</t>
  </si>
  <si>
    <t>SAN JOSE  / CURRIDABAT  / GRANADILLA</t>
  </si>
  <si>
    <t>SAN JOSE  / CURRIDABAT  / SANCHEZ</t>
  </si>
  <si>
    <t>SAN JOSE  / CURRIDABAT  / TIRRASES</t>
  </si>
  <si>
    <t>SAN JOSE  / PEREZ ZELEDON  / SAN ISIDRO DEL GENERAL</t>
  </si>
  <si>
    <t>SAN JOSE  / PEREZ ZELEDON  / GENERAL</t>
  </si>
  <si>
    <t>SAN JOSE  / PEREZ ZELEDON  / DANIEL FLORES</t>
  </si>
  <si>
    <t>SAN JOSE  / PEREZ ZELEDON  / RIVAS</t>
  </si>
  <si>
    <t>SAN JOSE  / PEREZ ZELEDON  / SAN PEDRO</t>
  </si>
  <si>
    <t>SAN JOSE  / PEREZ ZELEDON  / PLATANARES</t>
  </si>
  <si>
    <t>SAN JOSE  / PEREZ ZELEDON  / PEJIBAYE</t>
  </si>
  <si>
    <t>SAN JOSE  / PEREZ ZELEDON  / CAJON</t>
  </si>
  <si>
    <t>SAN JOSE  / PEREZ ZELEDON  / BARU</t>
  </si>
  <si>
    <t>SAN JOSE  / PEREZ ZELEDON  / RIO NUEVO</t>
  </si>
  <si>
    <t>SAN JOSE  / PEREZ ZELEDON  / PARAMO</t>
  </si>
  <si>
    <t>SAN JOSE  / PEREZ ZELEDON  / LA AMISTAD</t>
  </si>
  <si>
    <t>SAN JOSE  / LEON CORTES  / SAN PABLO</t>
  </si>
  <si>
    <t>SAN JOSE  / LEON CORTES  / SAN ANDRES</t>
  </si>
  <si>
    <t>SAN JOSE  / LEON CORTES  / LLANO BONITO</t>
  </si>
  <si>
    <t>SAN JOSE  / LEON CORTES  / SAN ISIDRO</t>
  </si>
  <si>
    <t>SAN JOSE  / LEON CORTES  / SANTA CRUZ</t>
  </si>
  <si>
    <t>SAN JOSE  / LEON CORTES  / SAN ANTONIO</t>
  </si>
  <si>
    <t>ALAJUELA  / ALAJUELA  / ALAJUELA</t>
  </si>
  <si>
    <t>ALAJUELA  / ALAJUELA  / SAN JOSE</t>
  </si>
  <si>
    <t>ALAJUELA  / ALAJUELA  / CARRIZAL</t>
  </si>
  <si>
    <t>ALAJUELA  / ALAJUELA  / SAN ANTONIO</t>
  </si>
  <si>
    <t>ALAJUELA  / ALAJUELA  / GUACIMA</t>
  </si>
  <si>
    <t>ALAJUELA  / ALAJUELA  / SAN ISIDRO</t>
  </si>
  <si>
    <t>ALAJUELA  / ALAJUELA  / SABANILLA</t>
  </si>
  <si>
    <t>ALAJUELA  / ALAJUELA  / SAN RAFAEL</t>
  </si>
  <si>
    <t>ALAJUELA  / ALAJUELA  / RIO SEGUNDO</t>
  </si>
  <si>
    <t>ALAJUELA  / ALAJUELA  / DESAMPARADOS</t>
  </si>
  <si>
    <t>ALAJUELA  / ALAJUELA  / TURRUCARES</t>
  </si>
  <si>
    <t>ALAJUELA  / ALAJUELA  / TAMBOR</t>
  </si>
  <si>
    <t>ALAJUELA  / ALAJUELA  / GARITA</t>
  </si>
  <si>
    <t>ALAJUELA  / ALAJUELA  / SARAPIQUI</t>
  </si>
  <si>
    <t>ALAJUELA  / SAN RAMON  / SAN RAMON</t>
  </si>
  <si>
    <t>ALAJUELA  / SAN RAMON  / SANTIAGO</t>
  </si>
  <si>
    <t>ALAJUELA  / SAN RAMON  / SAN JUAN</t>
  </si>
  <si>
    <t>ALAJUELA  / SAN RAMON  / PIEDADES NORTE</t>
  </si>
  <si>
    <t>ALAJUELA  / SAN RAMON  / PIEDADES SUR</t>
  </si>
  <si>
    <t>ALAJUELA  / SAN RAMON  / SAN RAFAEL</t>
  </si>
  <si>
    <t>ALAJUELA  / SAN RAMON  / SAN ISIDRO</t>
  </si>
  <si>
    <t>ALAJUELA  / SAN RAMON  / ANGELES</t>
  </si>
  <si>
    <t>ALAJUELA  / SAN RAMON  / ALFARO</t>
  </si>
  <si>
    <t>ALAJUELA  / SAN RAMON  / VOLIO</t>
  </si>
  <si>
    <t>ALAJUELA  / SAN RAMON  / CONCEPCION</t>
  </si>
  <si>
    <t>ALAJUELA  / SAN RAMON  / ZAPOTAL</t>
  </si>
  <si>
    <t>ALAJUELA  / SAN RAMON  / PEÑAS BLANCAS</t>
  </si>
  <si>
    <t>ALAJUELA  / SAN RAMON  / SAN LORENZO</t>
  </si>
  <si>
    <t>ALAJUELA  / GRECIA  / GRECIA</t>
  </si>
  <si>
    <t>ALAJUELA  / GRECIA  / SAN ISIDRO</t>
  </si>
  <si>
    <t>ALAJUELA  / GRECIA  / SAN JOSE</t>
  </si>
  <si>
    <t>ALAJUELA  / GRECIA  / SAN ROQUE</t>
  </si>
  <si>
    <t>ALAJUELA  / GRECIA  / TACARES</t>
  </si>
  <si>
    <t>ALAJUELA  / GRECIA  / PUENTE DE PIEDRA</t>
  </si>
  <si>
    <t>ALAJUELA  / GRECIA  / BOLIVAR</t>
  </si>
  <si>
    <t>ALAJUELA  / SAN MATEO  / SAN MATEO</t>
  </si>
  <si>
    <t>ALAJUELA  / SAN MATEO  / DESMONTE</t>
  </si>
  <si>
    <t>ALAJUELA  / SAN MATEO  / JESUS MARIA</t>
  </si>
  <si>
    <t>ALAJUELA  / SAN MATEO  / LABRADOR</t>
  </si>
  <si>
    <t>ALAJUELA  / ATENAS  / ATENAS</t>
  </si>
  <si>
    <t>ALAJUELA  / ATENAS  / JESUS</t>
  </si>
  <si>
    <t>ALAJUELA  / ATENAS  / MERCEDES</t>
  </si>
  <si>
    <t>ALAJUELA  / ATENAS  / SAN ISIDRO</t>
  </si>
  <si>
    <t>ALAJUELA  / ATENAS  / CONCEPCION</t>
  </si>
  <si>
    <t>ALAJUELA  / ATENAS  / SAN JOSE</t>
  </si>
  <si>
    <t>ALAJUELA  / ATENAS  / SANTA EULALIA</t>
  </si>
  <si>
    <t>ALAJUELA  / ATENAS  / ESCOBAL</t>
  </si>
  <si>
    <t>ALAJUELA  / NARANJO  / NARANJO</t>
  </si>
  <si>
    <t>ALAJUELA  / NARANJO  / SAN MIGUEL</t>
  </si>
  <si>
    <t>ALAJUELA  / NARANJO  / SAN JOSE</t>
  </si>
  <si>
    <t>ALAJUELA  / NARANJO  / CIRRI SUR</t>
  </si>
  <si>
    <t>ALAJUELA  / NARANJO  / SAN JERONIMO</t>
  </si>
  <si>
    <t>ALAJUELA  / NARANJO  / SAN JUAN</t>
  </si>
  <si>
    <t>ALAJUELA  / NARANJO  / ROSARIO</t>
  </si>
  <si>
    <t>ALAJUELA  / NARANJO  / PALMITOS</t>
  </si>
  <si>
    <t>ALAJUELA  / PALMARES  / PALMARES</t>
  </si>
  <si>
    <t>ALAJUELA  / PALMARES  / ZARAGOZA</t>
  </si>
  <si>
    <t>ALAJUELA  / PALMARES  / BUENOS AIRES</t>
  </si>
  <si>
    <t>ALAJUELA  / PALMARES  / SANTIAGO</t>
  </si>
  <si>
    <t>ALAJUELA  / PALMARES  / CANDELARIA</t>
  </si>
  <si>
    <t>ALAJUELA  / PALMARES  / ESQUIPULAS</t>
  </si>
  <si>
    <t>ALAJUELA  / PALMARES  / GRANJA</t>
  </si>
  <si>
    <t>ALAJUELA  / POAS  / SAN PEDRO</t>
  </si>
  <si>
    <t>ALAJUELA  / POAS  / SAN JUAN</t>
  </si>
  <si>
    <t>ALAJUELA  / POAS  / SAN RAFAEL</t>
  </si>
  <si>
    <t>ALAJUELA  / POAS  / CARRILLOS</t>
  </si>
  <si>
    <t>ALAJUELA  / POAS  / SABANA REDONDA</t>
  </si>
  <si>
    <t>ALAJUELA  / OROTINA  / OROTINA</t>
  </si>
  <si>
    <t>ALAJUELA  / OROTINA  / MASTATE</t>
  </si>
  <si>
    <t>ALAJUELA  / OROTINA  / HACIENDA VIEJA</t>
  </si>
  <si>
    <t>ALAJUELA  / OROTINA  / COYOLAR</t>
  </si>
  <si>
    <t>ALAJUELA  / OROTINA  / CEIBA</t>
  </si>
  <si>
    <t>ALAJUELA  / SAN CARLOS  / QUESADA</t>
  </si>
  <si>
    <t>ALAJUELA  / SAN CARLOS  / FLORENCIA</t>
  </si>
  <si>
    <t>ALAJUELA  / SAN CARLOS  / BUENA VISTA</t>
  </si>
  <si>
    <t>ALAJUELA  / SAN CARLOS  / AGUAS ZARCAS</t>
  </si>
  <si>
    <t>ALAJUELA  / SAN CARLOS  / VENECIA</t>
  </si>
  <si>
    <t>ALAJUELA  / SAN CARLOS  / PITAL</t>
  </si>
  <si>
    <t>ALAJUELA  / SAN CARLOS  / FORTUNA</t>
  </si>
  <si>
    <t>ALAJUELA  / SAN CARLOS  / TIGRA</t>
  </si>
  <si>
    <t>ALAJUELA  / SAN CARLOS  / PALMERA</t>
  </si>
  <si>
    <t>ALAJUELA  / SAN CARLOS  / VENADO</t>
  </si>
  <si>
    <t>ALAJUELA  / SAN CARLOS  / CUTRIS</t>
  </si>
  <si>
    <t>ALAJUELA  / SAN CARLOS  / MONTERREY</t>
  </si>
  <si>
    <t>ALAJUELA  / SAN CARLOS  / POCOSOL</t>
  </si>
  <si>
    <t>ALAJUELA  / ZARCERO  / ZARCERO</t>
  </si>
  <si>
    <t>ALAJUELA  / ZARCERO  / LAGUNA</t>
  </si>
  <si>
    <t>ALAJUELA  / ZARCERO  / TAPEZCO</t>
  </si>
  <si>
    <t>ALAJUELA  / ZARCERO  / GUADALUPE</t>
  </si>
  <si>
    <t>ALAJUELA  / ZARCERO  / PALMIRA</t>
  </si>
  <si>
    <t>ALAJUELA  / ZARCERO  / ZAPOTE</t>
  </si>
  <si>
    <t>ALAJUELA  / ZARCERO  / BRISAS</t>
  </si>
  <si>
    <t>ALAJUELA  / VALVERDE VEGA  / SARCHI NORTE</t>
  </si>
  <si>
    <t>ALAJUELA  / VALVERDE VEGA  / SARCHI SUR</t>
  </si>
  <si>
    <t>ALAJUELA  / VALVERDE VEGA  / TORO AMARILLO</t>
  </si>
  <si>
    <t>ALAJUELA  / VALVERDE VEGA  / SAN PEDRO</t>
  </si>
  <si>
    <t>ALAJUELA  / VALVERDE VEGA  / RODRIGUEZ</t>
  </si>
  <si>
    <t>ALAJUELA  / UPALA  / UPALA</t>
  </si>
  <si>
    <t>ALAJUELA  / UPALA  / AGUAS CLARAS</t>
  </si>
  <si>
    <t>ALAJUELA  / UPALA  / SAN JOSE (PIZOTE)</t>
  </si>
  <si>
    <t>ALAJUELA  / UPALA  / BIJAGUA</t>
  </si>
  <si>
    <t>ALAJUELA  / UPALA  / DELICIAS</t>
  </si>
  <si>
    <t>ALAJUELA  / UPALA  / DOS RIOS</t>
  </si>
  <si>
    <t>ALAJUELA  / UPALA  / YOLILLAL</t>
  </si>
  <si>
    <t>ALAJUELA  / UPALA  / CANALETE</t>
  </si>
  <si>
    <t>ALAJUELA  / LOS CHILES  / LOS CHILES</t>
  </si>
  <si>
    <t>ALAJUELA  / LOS CHILES  / CAÑO NEGRO</t>
  </si>
  <si>
    <t>ALAJUELA  / LOS CHILES  / EL AMPARO</t>
  </si>
  <si>
    <t>ALAJUELA  / LOS CHILES  / SAN JORGE</t>
  </si>
  <si>
    <t>ALAJUELA  / GUATUSO  / SAN RAFAEL</t>
  </si>
  <si>
    <t>ALAJUELA  / GUATUSO  / BUENAVISTA</t>
  </si>
  <si>
    <t>ALAJUELA  / GUATUSO  / COTE</t>
  </si>
  <si>
    <t>ALAJUELA  / GUATUSO  / KATIRA</t>
  </si>
  <si>
    <t>ALAJUELA  / RIO CUARTO  / RIO CUARTO</t>
  </si>
  <si>
    <t>2-16-01</t>
  </si>
  <si>
    <t>CARTAGO  / CARTAGO  / PARTE ORIENTAL</t>
  </si>
  <si>
    <t>CARTAGO  / CARTAGO  / PARTE OCCIDENTAL</t>
  </si>
  <si>
    <t>CARTAGO  / CARTAGO  / CARMEN</t>
  </si>
  <si>
    <t>CARTAGO  / CARTAGO  / SAN NICOLAS</t>
  </si>
  <si>
    <t>CARTAGO  / CARTAGO  / AGUA CALIENTE (SAN FRANCISCO)</t>
  </si>
  <si>
    <t>CARTAGO  / CARTAGO  / GUADALUPE ( ARENILLA)</t>
  </si>
  <si>
    <t>CARTAGO  / CARTAGO  / CORRALILLO</t>
  </si>
  <si>
    <t>CARTAGO  / CARTAGO  / TIERRA BLANCA</t>
  </si>
  <si>
    <t>CARTAGO  / CARTAGO  / DULCE NOMBRE</t>
  </si>
  <si>
    <t>CARTAGO  / CARTAGO  / LLANO GRANDE</t>
  </si>
  <si>
    <t>CARTAGO  / CARTAGO  / QUEBRADILLA</t>
  </si>
  <si>
    <t>CARTAGO  / PARAISO  / PARAISO</t>
  </si>
  <si>
    <t>CARTAGO  / PARAISO  / SANTIAGO</t>
  </si>
  <si>
    <t>CARTAGO  / PARAISO  / OROSI</t>
  </si>
  <si>
    <t>CARTAGO  / PARAISO  / CACHI</t>
  </si>
  <si>
    <t>CARTAGO  / PARAISO  / SANTA LUCIA</t>
  </si>
  <si>
    <t>CARTAGO  / LA UNION  / TRES RIOS</t>
  </si>
  <si>
    <t>CARTAGO  / LA UNION  / SAN DIEGO</t>
  </si>
  <si>
    <t>CARTAGO  / LA UNION  / SAN JUAN</t>
  </si>
  <si>
    <t>CARTAGO  / LA UNION  / SAN RAFAEL</t>
  </si>
  <si>
    <t>CARTAGO  / LA UNION  / CONCEPCION</t>
  </si>
  <si>
    <t>CARTAGO  / LA UNION  / DULCE NOMBRE</t>
  </si>
  <si>
    <t>CARTAGO  / LA UNION  / SAN RAMON</t>
  </si>
  <si>
    <t>CARTAGO  / LA UNION  / RIO AZUL</t>
  </si>
  <si>
    <t>CARTAGO  / JIMENEZ  / JUAN VIÑAS</t>
  </si>
  <si>
    <t>CARTAGO  / JIMENEZ  / TUCURRIQUE</t>
  </si>
  <si>
    <t>CARTAGO  / JIMENEZ  / PEJIBAYE</t>
  </si>
  <si>
    <t>CARTAGO  / TURRIALBA  / TURRIALBA</t>
  </si>
  <si>
    <t>CARTAGO  / TURRIALBA  / LA SUIZA</t>
  </si>
  <si>
    <t>CARTAGO  / TURRIALBA  / PERALTA</t>
  </si>
  <si>
    <t>CARTAGO  / TURRIALBA  / SANTA CRUZ</t>
  </si>
  <si>
    <t>CARTAGO  / TURRIALBA  / SANTA TERESITA</t>
  </si>
  <si>
    <t>CARTAGO  / TURRIALBA  / PAVONES</t>
  </si>
  <si>
    <t>CARTAGO  / TURRIALBA  / TUIS</t>
  </si>
  <si>
    <t>CARTAGO  / TURRIALBA  / TAYUTIC</t>
  </si>
  <si>
    <t>CARTAGO  / TURRIALBA  / SANTA ROSA</t>
  </si>
  <si>
    <t>CARTAGO  / TURRIALBA  / TRES EQUIS</t>
  </si>
  <si>
    <t>CARTAGO  / TURRIALBA  / LA ISABEL</t>
  </si>
  <si>
    <t>CARTAGO  / TURRIALBA  / CHIRRIPO</t>
  </si>
  <si>
    <t>CARTAGO  / ALVARADO  / PACAYAS</t>
  </si>
  <si>
    <t>CARTAGO  / ALVARADO  / CERVANTES</t>
  </si>
  <si>
    <t>CARTAGO  / ALVARADO  / CAPELLADES</t>
  </si>
  <si>
    <t>CARTAGO  / OREAMUNO  / SAN RAFAEL</t>
  </si>
  <si>
    <t>CARTAGO  / OREAMUNO  / COT</t>
  </si>
  <si>
    <t>CARTAGO  / OREAMUNO  / POTRERO CERRADO</t>
  </si>
  <si>
    <t>CARTAGO  / OREAMUNO  / CIPRESES</t>
  </si>
  <si>
    <t>CARTAGO  / OREAMUNO  / SANTA ROSA</t>
  </si>
  <si>
    <t>CARTAGO  / EL GUARCO  / EL TEJAR</t>
  </si>
  <si>
    <t>CARTAGO  / EL GUARCO  / SAN ISIDRO</t>
  </si>
  <si>
    <t>CARTAGO  / EL GUARCO  / TOBOSI</t>
  </si>
  <si>
    <t>CARTAGO  / EL GUARCO  / PATIO DE AGUA</t>
  </si>
  <si>
    <t>HEREDIA  / HEREDIA  / HEREDIA</t>
  </si>
  <si>
    <t>HEREDIA  / HEREDIA  / MERCEDES</t>
  </si>
  <si>
    <t>HEREDIA  / HEREDIA  / SAN FRANCISCO</t>
  </si>
  <si>
    <t>HEREDIA  / HEREDIA  / ULLOA</t>
  </si>
  <si>
    <t>HEREDIA  / HEREDIA  / VARABLANCA</t>
  </si>
  <si>
    <t>HEREDIA  / BARVA  / BARVA</t>
  </si>
  <si>
    <t>HEREDIA  / BARVA  / SAN PEDRO</t>
  </si>
  <si>
    <t>HEREDIA  / BARVA  / SAN PABLO</t>
  </si>
  <si>
    <t>HEREDIA  / BARVA  / SAN ROQUE</t>
  </si>
  <si>
    <t>HEREDIA  / BARVA  / SANTA LUCIA</t>
  </si>
  <si>
    <t>HEREDIA  / BARVA  / SAN JOSE DE LA MONTAÑA</t>
  </si>
  <si>
    <t>HEREDIA  / SANTO DOMINGO  / SANTO DOMINGO</t>
  </si>
  <si>
    <t>HEREDIA  / SANTO DOMINGO  / SAN VICENTE</t>
  </si>
  <si>
    <t>HEREDIA  / SANTO DOMINGO  / SAN MIGUEL</t>
  </si>
  <si>
    <t>HEREDIA  / SANTO DOMINGO  / PARACITO</t>
  </si>
  <si>
    <t>HEREDIA  / SANTO DOMINGO  / SANTO TOMAS</t>
  </si>
  <si>
    <t>HEREDIA  / SANTO DOMINGO  / SANTA ROSA</t>
  </si>
  <si>
    <t>HEREDIA  / SANTO DOMINGO  / TURES</t>
  </si>
  <si>
    <t>HEREDIA  / SANTO DOMINGO  / PARA</t>
  </si>
  <si>
    <t>HEREDIA  / SANTA BARBARA  / SANTA BARBARA</t>
  </si>
  <si>
    <t>HEREDIA  / SANTA BARBARA  / SAN PEDRO</t>
  </si>
  <si>
    <t>HEREDIA  / SANTA BARBARA  / SAN JUAN</t>
  </si>
  <si>
    <t>HEREDIA  / SANTA BARBARA  / JESUS</t>
  </si>
  <si>
    <t>HEREDIA  / SANTA BARBARA  / SANTO DOMINGO</t>
  </si>
  <si>
    <t>HEREDIA  / SANTA BARBARA  / PURABA</t>
  </si>
  <si>
    <t>HEREDIA  / SAN RAFAEL  / SAN RAFAEL</t>
  </si>
  <si>
    <t>HEREDIA  / SAN RAFAEL  / SAN JOSECITO</t>
  </si>
  <si>
    <t>HEREDIA  / SAN RAFAEL  / SANTIAGO</t>
  </si>
  <si>
    <t>HEREDIA  / SAN RAFAEL  / LOS ANGELES</t>
  </si>
  <si>
    <t>HEREDIA  / SAN RAFAEL  / CONCEPCION</t>
  </si>
  <si>
    <t>HEREDIA  / SAN ISIDRO  / SAN ISIDRO</t>
  </si>
  <si>
    <t>HEREDIA  / SAN ISIDRO  / SAN JOSE</t>
  </si>
  <si>
    <t>HEREDIA  / SAN ISIDRO  / CONCEPCION</t>
  </si>
  <si>
    <t>HEREDIA  / SAN ISIDRO  / SAN FRANCISCO</t>
  </si>
  <si>
    <t>HEREDIA  / BELEN  / SAN ANTONIO</t>
  </si>
  <si>
    <t>HEREDIA  / BELEN  / LA RIBERA</t>
  </si>
  <si>
    <t>HEREDIA  / BELEN  / ASUNCION</t>
  </si>
  <si>
    <t>HEREDIA  / FLORES  / SAN JOAQUIN</t>
  </si>
  <si>
    <t>HEREDIA  / FLORES  / BARRANTES</t>
  </si>
  <si>
    <t>HEREDIA  / FLORES  / LLORENTE</t>
  </si>
  <si>
    <t>HEREDIA  / SAN PABLO  / SAN PABLO</t>
  </si>
  <si>
    <t>HEREDIA  / SAN PABLO  / RINCON DE SABANILLA</t>
  </si>
  <si>
    <t>HEREDIA  / SARAPIQUI  / PUERTO VIEJO</t>
  </si>
  <si>
    <t>HEREDIA  / SARAPIQUI  / LA VIRGEN</t>
  </si>
  <si>
    <t>HEREDIA  / SARAPIQUI  / HORQUETAS</t>
  </si>
  <si>
    <t>HEREDIA  / SARAPIQUI  / LLANURAS DEL GASPAR</t>
  </si>
  <si>
    <t>HEREDIA  / SARAPIQUI  / CUREÑA</t>
  </si>
  <si>
    <t>GUANACASTE  / LIBERIA  / LIBERIA</t>
  </si>
  <si>
    <t>GUANACASTE  / LIBERIA  / CAÑAS DULCES</t>
  </si>
  <si>
    <t>GUANACASTE  / LIBERIA  / MAYORGA</t>
  </si>
  <si>
    <t>GUANACASTE  / LIBERIA  / NACASCOLO</t>
  </si>
  <si>
    <t>GUANACASTE  / LIBERIA  / CURUBANDE</t>
  </si>
  <si>
    <t>GUANACASTE  / NICOYA  / NICOYA</t>
  </si>
  <si>
    <t>GUANACASTE  / NICOYA  / MANSION</t>
  </si>
  <si>
    <t>GUANACASTE  / NICOYA  / SAN ANTONIO</t>
  </si>
  <si>
    <t>GUANACASTE  / NICOYA  / QUEBRADA HONDA</t>
  </si>
  <si>
    <t>GUANACASTE  / NICOYA  / SAMARA</t>
  </si>
  <si>
    <t>GUANACASTE  / NICOYA  / NOSARA</t>
  </si>
  <si>
    <t>GUANACASTE  / NICOYA  / BELEN DE NOSARITA</t>
  </si>
  <si>
    <t>GUANACASTE  / SANTA CRUZ  / SANTA CRUZ</t>
  </si>
  <si>
    <t>GUANACASTE  / SANTA CRUZ  / BOLSON</t>
  </si>
  <si>
    <t>GUANACASTE  / SANTA CRUZ  / VEINTISIETE DE ABRIL</t>
  </si>
  <si>
    <t>GUANACASTE  / SANTA CRUZ  / TEMPATE</t>
  </si>
  <si>
    <t>GUANACASTE  / SANTA CRUZ  / CARTAGENA</t>
  </si>
  <si>
    <t>GUANACASTE  / SANTA CRUZ  / GUAJINIQUIL</t>
  </si>
  <si>
    <t>GUANACASTE  / SANTA CRUZ  / DIRIA</t>
  </si>
  <si>
    <t>GUANACASTE  / SANTA CRUZ  / CABO VELAS</t>
  </si>
  <si>
    <t>GUANACASTE  / SANTA CRUZ  / TAMARINDO</t>
  </si>
  <si>
    <t>GUANACASTE  / BAGACES  / BAGACES</t>
  </si>
  <si>
    <t>GUANACASTE  / BAGACES  / FORTUNA</t>
  </si>
  <si>
    <t>GUANACASTE  / BAGACES  / MOGOTE</t>
  </si>
  <si>
    <t>GUANACASTE  / BAGACES  / RIO NARANJO</t>
  </si>
  <si>
    <t>GUANACASTE  / CARRILLO  / FILADELFIA</t>
  </si>
  <si>
    <t>GUANACASTE  / CARRILLO  / PALMIRA</t>
  </si>
  <si>
    <t>GUANACASTE  / CARRILLO  / SARDINAL</t>
  </si>
  <si>
    <t>GUANACASTE  / CARRILLO  / BELEN</t>
  </si>
  <si>
    <t>GUANACASTE  / CAÑAS  / CAÑAS</t>
  </si>
  <si>
    <t>GUANACASTE  / CAÑAS  / PALMIRA</t>
  </si>
  <si>
    <t>GUANACASTE  / CAÑAS  / SAN MIGUEL</t>
  </si>
  <si>
    <t>GUANACASTE  / CAÑAS  / BEBEDERO</t>
  </si>
  <si>
    <t>GUANACASTE  / CAÑAS  / POROZAL</t>
  </si>
  <si>
    <t>GUANACASTE  / ABANGARES  / JUNTAS</t>
  </si>
  <si>
    <t>GUANACASTE  / ABANGARES  / SIERRA</t>
  </si>
  <si>
    <t>GUANACASTE  / ABANGARES  / SAN JUAN</t>
  </si>
  <si>
    <t>GUANACASTE  / ABANGARES  / COLORADO</t>
  </si>
  <si>
    <t>GUANACASTE  / TILARAN  / TILARAN</t>
  </si>
  <si>
    <t>GUANACASTE  / TILARAN  / QUEBRADA GRANDE</t>
  </si>
  <si>
    <t>GUANACASTE  / TILARAN  / TRONADORA</t>
  </si>
  <si>
    <t>GUANACASTE  / TILARAN  / SANTA ROSA</t>
  </si>
  <si>
    <t>GUANACASTE  / TILARAN  / LIBANO</t>
  </si>
  <si>
    <t>GUANACASTE  / TILARAN  / TIERRAS MORENAS</t>
  </si>
  <si>
    <t>GUANACASTE  / TILARAN  / ARENAL</t>
  </si>
  <si>
    <t>GUANACASTE  / NANDAYURE  / CARMONA</t>
  </si>
  <si>
    <t>GUANACASTE  / NANDAYURE  / SANTA RITA</t>
  </si>
  <si>
    <t>GUANACASTE  / NANDAYURE  / ZAPOTAL</t>
  </si>
  <si>
    <t>GUANACASTE  / NANDAYURE  / SAN PABLO</t>
  </si>
  <si>
    <t>GUANACASTE  / NANDAYURE  / PORVENIR</t>
  </si>
  <si>
    <t>GUANACASTE  / NANDAYURE  / BEJUCO</t>
  </si>
  <si>
    <t>GUANACASTE  / LA CRUZ  / LA CRUZ</t>
  </si>
  <si>
    <t>GUANACASTE  / LA CRUZ  / SANTA CECILIA</t>
  </si>
  <si>
    <t>GUANACASTE  / LA CRUZ  / LA GARITA</t>
  </si>
  <si>
    <t>GUANACASTE  / LA CRUZ  / SANTA ELENA</t>
  </si>
  <si>
    <t>GUANACASTE  / HOJANCHA  / HOJANCHA</t>
  </si>
  <si>
    <t>GUANACASTE  / HOJANCHA  / MONTE ROMO</t>
  </si>
  <si>
    <t>GUANACASTE  / HOJANCHA  / PUERTO CARRILLO</t>
  </si>
  <si>
    <t>GUANACASTE  / HOJANCHA  / HUACAS</t>
  </si>
  <si>
    <t>GUANACASTE  / HOJANCHA  / MATAMBU</t>
  </si>
  <si>
    <t>5-11-05</t>
  </si>
  <si>
    <t>PUNTARENAS  / PUNTARENAS  / PUNTARENAS</t>
  </si>
  <si>
    <t>PUNTARENAS  / PUNTARENAS  / PITAHAYA</t>
  </si>
  <si>
    <t>PUNTARENAS  / PUNTARENAS  / CHOMES</t>
  </si>
  <si>
    <t>PUNTARENAS  / PUNTARENAS  / LEPANTO</t>
  </si>
  <si>
    <t>PUNTARENAS  / PUNTARENAS  / PAQUERA</t>
  </si>
  <si>
    <t>PUNTARENAS  / PUNTARENAS  / MANZANILLO</t>
  </si>
  <si>
    <t>PUNTARENAS  / PUNTARENAS  / GUACIMAL</t>
  </si>
  <si>
    <t>PUNTARENAS  / PUNTARENAS  / BARRANCA</t>
  </si>
  <si>
    <t>PUNTARENAS  / PUNTARENAS  / MONTE VERDE</t>
  </si>
  <si>
    <t>PUNTARENAS  / PUNTARENAS  / ISLA DEL COCO</t>
  </si>
  <si>
    <t>6-01-10</t>
  </si>
  <si>
    <t>PUNTARENAS  / PUNTARENAS  / COBANO</t>
  </si>
  <si>
    <t>PUNTARENAS  / PUNTARENAS  / CHACARITA</t>
  </si>
  <si>
    <t>PUNTARENAS  / PUNTARENAS  / CHIRA</t>
  </si>
  <si>
    <t>PUNTARENAS  / PUNTARENAS  / ACAPULCO</t>
  </si>
  <si>
    <t>PUNTARENAS  / PUNTARENAS  / EL ROBLE</t>
  </si>
  <si>
    <t>PUNTARENAS  / PUNTARENAS  / ARANCIBIA</t>
  </si>
  <si>
    <t>PUNTARENAS  / ESPARZA  / ESPIRITU SANTO</t>
  </si>
  <si>
    <t>PUNTARENAS  / ESPARZA  / SAN JUAN GRANDE</t>
  </si>
  <si>
    <t>PUNTARENAS  / ESPARZA  / MACACONA</t>
  </si>
  <si>
    <t>PUNTARENAS  / ESPARZA  / SAN RAFAEL</t>
  </si>
  <si>
    <t>PUNTARENAS  / ESPARZA  / SAN JERONIMO</t>
  </si>
  <si>
    <t>PUNTARENAS  / ESPARZA  / CALDERA</t>
  </si>
  <si>
    <t>PUNTARENAS  / BUENOS AIRES  / BUENOS AIRES</t>
  </si>
  <si>
    <t>PUNTARENAS  / BUENOS AIRES  / VOLCAN</t>
  </si>
  <si>
    <t>PUNTARENAS  / BUENOS AIRES  / POTRERO GRANDE</t>
  </si>
  <si>
    <t>PUNTARENAS  / BUENOS AIRES  / BORUCA</t>
  </si>
  <si>
    <t>PUNTARENAS  / BUENOS AIRES  / PILAS</t>
  </si>
  <si>
    <t>PUNTARENAS  / BUENOS AIRES  / COLINAS</t>
  </si>
  <si>
    <t>PUNTARENAS  / BUENOS AIRES  / CHANGUENA</t>
  </si>
  <si>
    <t>PUNTARENAS  / BUENOS AIRES  / BIOLLEY</t>
  </si>
  <si>
    <t>PUNTARENAS  / BUENOS AIRES  / BRUNKA</t>
  </si>
  <si>
    <t>PUNTARENAS  / MONTES DE ORO  / MIRAMAR</t>
  </si>
  <si>
    <t>PUNTARENAS  / MONTES DE ORO  / UNION</t>
  </si>
  <si>
    <t>PUNTARENAS  / MONTES DE ORO  / SAN ISIDRO</t>
  </si>
  <si>
    <t>PUNTARENAS  / OSA  / PUERTO CORTES</t>
  </si>
  <si>
    <t>PUNTARENAS  / OSA  / PALMAR</t>
  </si>
  <si>
    <t>PUNTARENAS  / OSA  / SIERPE</t>
  </si>
  <si>
    <t>PUNTARENAS  / OSA  / BAHIA BALLENA</t>
  </si>
  <si>
    <t>PUNTARENAS  / OSA  / PIEDRAS BLANCAS</t>
  </si>
  <si>
    <t>PUNTARENAS  / OSA  / BAHIA DRAKE</t>
  </si>
  <si>
    <t>PUNTARENAS  / AGUIRRE  / QUEPOS</t>
  </si>
  <si>
    <t>PUNTARENAS  / AGUIRRE  / SAVEGRE</t>
  </si>
  <si>
    <t>PUNTARENAS  / AGUIRRE  / NARANJITO</t>
  </si>
  <si>
    <t>PUNTARENAS  / GOLFITO  / GOLFITO</t>
  </si>
  <si>
    <t>PUNTARENAS  / GOLFITO  / PUERTO JIMENEZ</t>
  </si>
  <si>
    <t>PUNTARENAS  / GOLFITO  / GUAYCARA</t>
  </si>
  <si>
    <t>PUNTARENAS  / GOLFITO  / PAVON</t>
  </si>
  <si>
    <t>PUNTARENAS  / COTO BRUS  / SAN VITO</t>
  </si>
  <si>
    <t>PUNTARENAS  / COTO BRUS  / SABALITO</t>
  </si>
  <si>
    <t>PUNTARENAS  / COTO BRUS  / AGUA BUENA</t>
  </si>
  <si>
    <t>PUNTARENAS  / COTO BRUS  / LIMONCITO</t>
  </si>
  <si>
    <t>PUNTARENAS  / COTO BRUS  / PITTIER</t>
  </si>
  <si>
    <t>PUNTARENAS  / PARRITA  / PARRITA</t>
  </si>
  <si>
    <t>PUNTARENAS  / CORREDORES  / CORREDOR</t>
  </si>
  <si>
    <t>PUNTARENAS  / CORREDORES  / LA CUESTA</t>
  </si>
  <si>
    <t>PUNTARENAS  / CORREDORES  / CANOAS</t>
  </si>
  <si>
    <t>PUNTARENAS  / CORREDORES  / LAUREL</t>
  </si>
  <si>
    <t>PUNTARENAS  / GARABITO  / JACO</t>
  </si>
  <si>
    <t>PUNTARENAS  / GARABITO  / TARCOLES</t>
  </si>
  <si>
    <t>LIMON  / LIMON  / LIMON</t>
  </si>
  <si>
    <t>LIMON  / LIMON  / VALLE LA ESTRELLA</t>
  </si>
  <si>
    <t>LIMON  / LIMON  / RIO BLANCO</t>
  </si>
  <si>
    <t>LIMON  / LIMON  / MATAMA</t>
  </si>
  <si>
    <t>LIMON  / POCOCI  / GUAPILES</t>
  </si>
  <si>
    <t>LIMON  / POCOCI  / JIMENEZ</t>
  </si>
  <si>
    <t>LIMON  / POCOCI  / RITA</t>
  </si>
  <si>
    <t>LIMON  / POCOCI  / ROXANA</t>
  </si>
  <si>
    <t>LIMON  / POCOCI  / CARIARI</t>
  </si>
  <si>
    <t>LIMON  / POCOCI  / COLORADO</t>
  </si>
  <si>
    <t>LIMON  / POCOCI  / LA COLONIA</t>
  </si>
  <si>
    <t>LIMON  / SIQUIRRES  / SIQUIRRES</t>
  </si>
  <si>
    <t>LIMON  / SIQUIRRES  / PACUARITO</t>
  </si>
  <si>
    <t>LIMON  / SIQUIRRES  / FLORIDA</t>
  </si>
  <si>
    <t>LIMON  / SIQUIRRES  / GERMANIA</t>
  </si>
  <si>
    <t>LIMON  / SIQUIRRES  / CAIRO</t>
  </si>
  <si>
    <t>LIMON  / SIQUIRRES  / ALEGRIA</t>
  </si>
  <si>
    <t>LIMON  / TALAMANCA  / BRATSI</t>
  </si>
  <si>
    <t>LIMON  / TALAMANCA  / SIXAOLA</t>
  </si>
  <si>
    <t>LIMON  / TALAMANCA  / CAHUITA</t>
  </si>
  <si>
    <t>LIMON  / TALAMANCA  / TELIRE</t>
  </si>
  <si>
    <t>LIMON  / MATINA  / MATINA</t>
  </si>
  <si>
    <t>LIMON  / MATINA  / BATAN</t>
  </si>
  <si>
    <t>LIMON  / MATINA  / CARRANDI</t>
  </si>
  <si>
    <t>LIMON  / GUACIMO  / GUACIMO</t>
  </si>
  <si>
    <t>LIMON  / GUACIMO  / MERCEDES</t>
  </si>
  <si>
    <t>LIMON  / GUACIMO  / POCORA</t>
  </si>
  <si>
    <t>LIMON  / GUACIMO  / RIO JIMENEZ</t>
  </si>
  <si>
    <t>LIMON  / GUACIMO  / DUACARI</t>
  </si>
  <si>
    <t>SECCION NOCTURNA C.T.P. UMBERTO MELLONI C.</t>
  </si>
  <si>
    <t>SECCION NOCTURNA C.T.P. CARLOS MANUEL VICENTE C.</t>
  </si>
  <si>
    <t>SECCION NOCTURNA C.T.P. GUAYCARA</t>
  </si>
  <si>
    <t>SECCION NOCTURNA C.T.P. DE JICARAL</t>
  </si>
  <si>
    <t>SECCION NOCTURNA C.T.P. DE CORREDORES</t>
  </si>
  <si>
    <t>SECCION NOCTURNA C.T.P. DE COBANO</t>
  </si>
  <si>
    <t>SECCION NOCTURNA C.T.P. DE ESCAZU</t>
  </si>
  <si>
    <t>SECCION NOCTURNA C.T.P. DE PAVAS</t>
  </si>
  <si>
    <t>SECCION NOCTURNA C.T.P. DE PUERTO JIMENEZ</t>
  </si>
  <si>
    <t>FERNANDO TORRES QUIROS</t>
  </si>
  <si>
    <t>ctp.marioquirossasso@mep.go.cr</t>
  </si>
  <si>
    <t>MARIA MARGARITA ORTEGA GARCIA</t>
  </si>
  <si>
    <t>ctp.danielfloreszavaleta@mep.go.cr</t>
  </si>
  <si>
    <t>RAMIRO FONSECA FALLAS</t>
  </si>
  <si>
    <t>MARVIN ELIZONDO MENDEZ</t>
  </si>
  <si>
    <t>INVU LA ROTONDA</t>
  </si>
  <si>
    <t>ctp.carlosmanuelvicente@mep.go.cr</t>
  </si>
  <si>
    <t>A UN COSTADO DEL DEPOSITO LIBRE COMER.GOLFITO</t>
  </si>
  <si>
    <t>RIO CLARO</t>
  </si>
  <si>
    <t>300 M. SUR DE SERVICENTRO RIO CLARO</t>
  </si>
  <si>
    <t>MIGUEL CHAVARRIA RODRIGUEZ</t>
  </si>
  <si>
    <t>REBECA ARNESTO TOLEDO</t>
  </si>
  <si>
    <t>XINIA MARIA RODRIGUEZ SALAZAR</t>
  </si>
  <si>
    <t>ctppres.tn@gmail.com</t>
  </si>
  <si>
    <t>CARLOS ARMANDO MARTINEZ ARIAS</t>
  </si>
  <si>
    <t>ctp.desantarosa@mep.go.cr</t>
  </si>
  <si>
    <t>ROBERTO CESPEDEZ MORA</t>
  </si>
  <si>
    <t>ctp.depital@mep.go.cr</t>
  </si>
  <si>
    <t>300 SURESTE DEL BANCO NACIONAL DE COBANO</t>
  </si>
  <si>
    <t>COSTADO SUR DE PLAZA FUTBOL DE CALLE ZAMORA</t>
  </si>
  <si>
    <t>ctp.sanpablodeleoncortes@mep.go.cr</t>
  </si>
  <si>
    <t>WILLIAM VEGA DUARTE</t>
  </si>
  <si>
    <t>MARIO GONZALEZ MATAMOROS</t>
  </si>
  <si>
    <t>ctp.dequepos@mep.go.cr</t>
  </si>
  <si>
    <t>BARRIO SAN LUIS</t>
  </si>
  <si>
    <t>ctp.elrosariodenaranjo@mep.go.cr</t>
  </si>
  <si>
    <t>RAFAEL CASTRO VINDAS</t>
  </si>
  <si>
    <t>JORGE VILLEGAS RAMIREZ</t>
  </si>
  <si>
    <t>100 METROS SUR DE LA CLINICA DE PAVAS</t>
  </si>
  <si>
    <t>ctp.santodomingo@mep.go.cr</t>
  </si>
  <si>
    <t>HERMILEY ALVARADO LOPEZ</t>
  </si>
  <si>
    <t>PUERTO JIMENEZ, 300 SUR DE LA BOMBA OSA</t>
  </si>
  <si>
    <t>MARVIN MANCIA ELIZONDO</t>
  </si>
  <si>
    <t>ctp.liverpool@mep.go.cr</t>
  </si>
  <si>
    <t>ctp.depalmichal@mep.go.cr</t>
  </si>
  <si>
    <t xml:space="preserve">RESIDENCIA DE LOS ESTUDIANTES MATRICULADOS DURANTE </t>
  </si>
  <si>
    <t>ESTUDIANTES EXTRANJEROS, REFUGIADOS Y SOLICITANTES DE LA CONDICIÓN DE REFUGIADO</t>
  </si>
  <si>
    <t>Refugiados</t>
  </si>
  <si>
    <t>Solicitante de Asilo</t>
  </si>
  <si>
    <t>Repitentes</t>
  </si>
  <si>
    <t>¿Los estudiantes de Técnica Nocturna con Discapacidad o Condición, reciben algún Servicio de Apoyo Educativo?</t>
  </si>
  <si>
    <t>Año que cursa</t>
  </si>
  <si>
    <t>SAN JOSE CENTRAL</t>
  </si>
  <si>
    <t>GRANDE DE TERRABA</t>
  </si>
  <si>
    <t>SAN JOSE OESTE</t>
  </si>
  <si>
    <t>SAN JOSE NORTE</t>
  </si>
  <si>
    <t>01098</t>
  </si>
  <si>
    <t>6635</t>
  </si>
  <si>
    <t>SECCION NOCTURNA C.T.P. SAN RAFAEL DE ALAJUELA</t>
  </si>
  <si>
    <t>01099</t>
  </si>
  <si>
    <t>6105</t>
  </si>
  <si>
    <t>SECCION NOCTURNA C.T.P CARRIZAL</t>
  </si>
  <si>
    <t>ARMANDO QUESADA SABA</t>
  </si>
  <si>
    <t>cta.depuriscal@mep.go.cr</t>
  </si>
  <si>
    <t>200 OESTE PLANTEL DEL MOPT</t>
  </si>
  <si>
    <t>ctp.natanielariasmurillo@mep.go.cr</t>
  </si>
  <si>
    <t>DE LA ESCUELA ESTADO DE ISRAEL 200E Y 800 NOE</t>
  </si>
  <si>
    <t>JUAN R. CHAVARRIA HERNANDEZ</t>
  </si>
  <si>
    <t>WARREN ALVARADO GUERRERO</t>
  </si>
  <si>
    <t>ctp.bataan@mep.go.cr</t>
  </si>
  <si>
    <t>ctpdeparrita@mep.go.cr</t>
  </si>
  <si>
    <t>ADAN CARRANZA VILLALOBOS</t>
  </si>
  <si>
    <t>ctp.callezamora@mep.go.cr</t>
  </si>
  <si>
    <t>MARYORIE HERNANDEZ ROJAS</t>
  </si>
  <si>
    <t>CONTIGUO A LA FACO, SANTA ROSA STO DOMINGO</t>
  </si>
  <si>
    <t>EDUARDO LOBO ZAMORA</t>
  </si>
  <si>
    <t>RAUL CABEZAS ALVAREZ</t>
  </si>
  <si>
    <t>ctp.sanrafaeldealajuela@mep.go.cr</t>
  </si>
  <si>
    <t>QUIZARRASES</t>
  </si>
  <si>
    <t>INGRID SUSANA JIMENEZ LOPEZ</t>
  </si>
  <si>
    <t>200 METROS NOROESTE CALLE QUIZARRASES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</si>
  <si>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</si>
  <si>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</si>
  <si>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</si>
  <si>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</si>
  <si>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</si>
  <si>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1/  No incluir Síndrome de Down.</t>
  </si>
  <si>
    <t>Retraso Mental (Discapacidad Intelectual)</t>
  </si>
  <si>
    <t>Terapia Física (Rehabilitación Física)</t>
  </si>
  <si>
    <t>Terapia Ocupacional (Rehabilitación Ocupacional)</t>
  </si>
  <si>
    <t>Trastorno del Lenguaje</t>
  </si>
  <si>
    <t>Pérdida Auditiva</t>
  </si>
  <si>
    <t>Sección Técnica Nocturna</t>
  </si>
  <si>
    <t>Sección
Técnica Nocturna</t>
  </si>
  <si>
    <t>TOTAL-Sección Técnica Nocturna</t>
  </si>
  <si>
    <t>SEGÚN NACIONALIDAD, SECCIÓN TÉCNICA NOCTURNA</t>
  </si>
  <si>
    <t>DISCAPACIDAD O CONDICIÓN DE LOS ESTUDIANTES DE LA SECCIÓN TÉCNICA NOCTURNA</t>
  </si>
  <si>
    <t>MATRÍCULA INICIAL, REPITENTES Y NÚMERO DE SECCIONES
EN LA SECCIÓN TÉCNICA NOCTURNA</t>
  </si>
  <si>
    <t>MATRÍCULA INICIAL EN LA SECCIÓN TÉCNICA NOCTURNA SEGÚN MODALIDAD Y ESPECIALIDAD</t>
  </si>
  <si>
    <t xml:space="preserve">ESTUDIANTES DE LA SECCIÓN TÉCNICA NOCTURNA </t>
  </si>
  <si>
    <t>PERSONAL TOTAL QUE LABORA EN LA SECCIÓN TÉCNICA NOCTURNA</t>
  </si>
  <si>
    <t>PERSONAL TOTAL QUE LABORA EN LA SECCIÓN TÉCNICA NOCTURNA, SEGÚN TIPO DE CARGO</t>
  </si>
  <si>
    <t>PERSONAL DOCENTE DE LA SECCIÓN TÉCNICA NOCTURNA, POR GRUPO PROFESIONAL</t>
  </si>
  <si>
    <t>LIMON  / SIQUIRRES  / REVENTAZÓN</t>
  </si>
  <si>
    <t>7-03-07</t>
  </si>
  <si>
    <t>01106</t>
  </si>
  <si>
    <t>6532</t>
  </si>
  <si>
    <t>01107</t>
  </si>
  <si>
    <t>4169</t>
  </si>
  <si>
    <t>SECCION NOCTURNA C.T.P. GENERAL VIEJO</t>
  </si>
  <si>
    <t>RONNY GOMEZ VILLAFUERTE OLY</t>
  </si>
  <si>
    <t>PAULA PEREZ MALAVASI</t>
  </si>
  <si>
    <t>ctp.decarrillo@mep.go.cr</t>
  </si>
  <si>
    <t>WILBERTH UGARTE MEDINA</t>
  </si>
  <si>
    <t>SUSANA ZUÑIGA RODRIGUEZ</t>
  </si>
  <si>
    <t>JAVIER JUAREZ ZUNIGA</t>
  </si>
  <si>
    <t>XIOMARA ROJAS RUIZ</t>
  </si>
  <si>
    <t>SANDY ALONSO JIMENEZ CASCANTE</t>
  </si>
  <si>
    <t>GUISSELLE AMADOR CASANOVA</t>
  </si>
  <si>
    <t>ELIZABETH LOPEZ HIDALGO</t>
  </si>
  <si>
    <t>ctp.deabangares@mep.go.cr</t>
  </si>
  <si>
    <t>GEOVANNY BARILLAS SOLIS</t>
  </si>
  <si>
    <t>ctp.heredia@mep.go.cr</t>
  </si>
  <si>
    <t>ctp.sanpedrodebarva@mep.go.cr</t>
  </si>
  <si>
    <t>DEL SUPER AGUIMAR 50 M OESTE</t>
  </si>
  <si>
    <t>ctp.laspalmitas@mep.go.cr</t>
  </si>
  <si>
    <t>RAFAEL AGUERO BARQUERO</t>
  </si>
  <si>
    <t>CONTIGUO AL TANQUE DE LA ASADA</t>
  </si>
  <si>
    <t>cto.carrizal@mep.go.cr</t>
  </si>
  <si>
    <t>PEDREGOSO</t>
  </si>
  <si>
    <t>MARVIN SANCHEZ MORA</t>
  </si>
  <si>
    <t>ctp.ambientalistaisaiasretana@mep.go.cr</t>
  </si>
  <si>
    <t>1,5 KM N DEL CRUCE DE PEDREGOSO</t>
  </si>
  <si>
    <t>GENERAL VIEJO</t>
  </si>
  <si>
    <t>ADRIAN JIMENEZ CHAVEZ</t>
  </si>
  <si>
    <t>ctp.generalviejo@mep.go.cr</t>
  </si>
  <si>
    <t>100 M ESTE DEL TEMPLO CATOLICO</t>
  </si>
  <si>
    <t>SECCION NOCTURNA C.T.P. AMBIENTALI ISAIAS RETANA</t>
  </si>
  <si>
    <t>Teléfono:  2258-0764</t>
  </si>
  <si>
    <t>4210</t>
  </si>
  <si>
    <t>6503</t>
  </si>
  <si>
    <t>00894</t>
  </si>
  <si>
    <t>00963</t>
  </si>
  <si>
    <t>PAQUERA CENTRO</t>
  </si>
  <si>
    <t>KATTIA MADRIGAL GOMEZ</t>
  </si>
  <si>
    <t>ctp.depaquera@mep.go.cr</t>
  </si>
  <si>
    <t>CONTIGUO A OFICINAS DEL MAG, PAQUERA CENTRO</t>
  </si>
  <si>
    <t>EDGAR EVANZ MESA</t>
  </si>
  <si>
    <t>ctpdulcenombrenocturno@hotmail.com</t>
  </si>
  <si>
    <t>50M O Y 100S DEL CEMENTERIO DE DULCE NOMBRE</t>
  </si>
  <si>
    <t>ALAJUELA  / RIO CUARTO  / SANTA RITA</t>
  </si>
  <si>
    <t>2-16-02</t>
  </si>
  <si>
    <t>ALAJUELA  / RIO CUARTO  / SANTA ISABEL</t>
  </si>
  <si>
    <t>2-16-03</t>
  </si>
  <si>
    <t>PUNTARENAS  / COTO BRUS  / GUTIERREZ BRAUN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</si>
  <si>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</si>
  <si>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MT
</t>
    </r>
    <r>
      <rPr>
        <b/>
        <sz val="9"/>
        <rFont val="Cambria"/>
        <family val="1"/>
        <scheme val="major"/>
      </rPr>
      <t>(1-6)</t>
    </r>
  </si>
  <si>
    <r>
      <t xml:space="preserve">MAU
</t>
    </r>
    <r>
      <rPr>
        <b/>
        <sz val="9"/>
        <rFont val="Cambria"/>
        <family val="1"/>
        <scheme val="major"/>
      </rPr>
      <t>(1-2)</t>
    </r>
  </si>
  <si>
    <r>
      <t xml:space="preserve">VT
</t>
    </r>
    <r>
      <rPr>
        <b/>
        <sz val="9"/>
        <rFont val="Cambria"/>
        <family val="1"/>
        <scheme val="major"/>
      </rPr>
      <t>(1-6)</t>
    </r>
  </si>
  <si>
    <r>
      <t xml:space="preserve">VAU
</t>
    </r>
    <r>
      <rPr>
        <b/>
        <sz val="9"/>
        <rFont val="Cambria"/>
        <family val="1"/>
        <scheme val="major"/>
      </rPr>
      <t>(1-2)</t>
    </r>
  </si>
  <si>
    <r>
      <t xml:space="preserve">ET
</t>
    </r>
    <r>
      <rPr>
        <b/>
        <sz val="9"/>
        <rFont val="Cambria"/>
        <family val="1"/>
        <scheme val="major"/>
      </rPr>
      <t>(1-4)</t>
    </r>
  </si>
  <si>
    <r>
      <t xml:space="preserve">EAU
</t>
    </r>
    <r>
      <rPr>
        <b/>
        <sz val="9"/>
        <rFont val="Cambria"/>
        <family val="1"/>
        <scheme val="major"/>
      </rPr>
      <t>(1-2)</t>
    </r>
  </si>
  <si>
    <r>
      <t xml:space="preserve">Administrativos
</t>
    </r>
    <r>
      <rPr>
        <i/>
        <sz val="10"/>
        <rFont val="Cambria"/>
        <family val="1"/>
        <scheme val="major"/>
      </rPr>
      <t>(Director, Subdirector, Asistente de Dirección,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</si>
  <si>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</si>
  <si>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</si>
  <si>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</si>
  <si>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t xml:space="preserve"> Y QUE APROBARON </t>
    </r>
    <r>
      <rPr>
        <b/>
        <u/>
        <sz val="14"/>
        <rFont val="Cambria"/>
        <family val="1"/>
        <scheme val="major"/>
      </rPr>
      <t>TODAS</t>
    </r>
    <r>
      <rPr>
        <b/>
        <sz val="14"/>
        <rFont val="Cambria"/>
        <family val="1"/>
        <scheme val="major"/>
      </rPr>
      <t xml:space="preserve"> LAS ASIGNATURAS EN CONVOCATORIAS</t>
    </r>
  </si>
  <si>
    <r>
      <t xml:space="preserve">(1)
</t>
    </r>
    <r>
      <rPr>
        <b/>
        <sz val="11"/>
        <rFont val="Cambria"/>
        <family val="1"/>
        <scheme val="major"/>
      </rPr>
      <t>Estudiantes que tienen alguna 
Discapacidad o Condición</t>
    </r>
    <r>
      <rPr>
        <b/>
        <i/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>(Reciban o no Servicios de Apoyo Educativo)</t>
    </r>
  </si>
  <si>
    <r>
      <t xml:space="preserve">(2)
</t>
    </r>
    <r>
      <rPr>
        <b/>
        <sz val="11"/>
        <rFont val="Cambria"/>
        <family val="1"/>
        <scheme val="major"/>
      </rPr>
      <t xml:space="preserve">De los estudiantes anotados en la columna (1), indique los que </t>
    </r>
    <r>
      <rPr>
        <b/>
        <u/>
        <sz val="11"/>
        <rFont val="Cambria"/>
        <family val="1"/>
        <scheme val="major"/>
      </rPr>
      <t>RECIBEN</t>
    </r>
    <r>
      <rPr>
        <b/>
        <sz val="11"/>
        <rFont val="Cambria"/>
        <family val="1"/>
        <scheme val="major"/>
      </rPr>
      <t xml:space="preserve"> algún Servicio de Apoyo Educativo
</t>
    </r>
    <r>
      <rPr>
        <i/>
        <sz val="11"/>
        <rFont val="Cambria"/>
        <family val="1"/>
        <scheme val="major"/>
      </rPr>
      <t>(Población Atendida)</t>
    </r>
  </si>
  <si>
    <r>
      <t xml:space="preserve">(3)
</t>
    </r>
    <r>
      <rPr>
        <b/>
        <sz val="11"/>
        <rFont val="Cambria"/>
        <family val="1"/>
        <scheme val="major"/>
      </rPr>
      <t xml:space="preserve">De los estudiantes anotados en la columna (1), indique los que 
 </t>
    </r>
    <r>
      <rPr>
        <b/>
        <u/>
        <sz val="11"/>
        <rFont val="Cambria"/>
        <family val="1"/>
        <scheme val="major"/>
      </rPr>
      <t>SON ALFABETIZADOS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</si>
  <si>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</si>
  <si>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t>CENSO ESCOLAR 2021 -- INFORME INICIAL</t>
  </si>
  <si>
    <t>EL CURSO LECTIVO 2021, SECCIÓN TÉCNICA NOCTURNA</t>
  </si>
  <si>
    <t>REPORTADOS COMO APLAZADOS EN EL CURSO LECTIVO 2020,</t>
  </si>
  <si>
    <t>Aplaz.
2020</t>
  </si>
  <si>
    <t>Ciberseguridad</t>
  </si>
  <si>
    <t>Configuración y Soporte de Redes de Comunicación y Sistemas Operativos</t>
  </si>
  <si>
    <t>Diseño Web</t>
  </si>
  <si>
    <t>Impresión Offset</t>
  </si>
  <si>
    <t>Logistic Administration and Distribution</t>
  </si>
  <si>
    <t>Productivity and Quality</t>
  </si>
  <si>
    <t>Reparación de los Sistemas de Vehículos Livianos</t>
  </si>
  <si>
    <t>Trastorno del Espectro Autista (TEA)</t>
  </si>
  <si>
    <r>
      <t xml:space="preserve">Situación Conductual Problemática </t>
    </r>
    <r>
      <rPr>
        <b/>
        <vertAlign val="superscript"/>
        <sz val="11"/>
        <rFont val="Cambria"/>
        <family val="1"/>
        <scheme val="major"/>
      </rPr>
      <t>2/</t>
    </r>
  </si>
  <si>
    <r>
      <t xml:space="preserve">Trastorno Específico de Aprendizaje </t>
    </r>
    <r>
      <rPr>
        <b/>
        <vertAlign val="superscript"/>
        <sz val="11"/>
        <rFont val="Cambria"/>
        <family val="1"/>
        <scheme val="major"/>
      </rPr>
      <t>3/</t>
    </r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</si>
  <si>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4/</t>
    </r>
  </si>
  <si>
    <t>2/  Antes Problemas Emocionales y de Conducta.</t>
  </si>
  <si>
    <t>3/ Antes Problemas de Aprendizaje.</t>
  </si>
  <si>
    <t>4/  Especificar en OBSERVACIONES/COMENTARIOS. Ver ejemplos en la Guía.</t>
  </si>
  <si>
    <t>PÚBLICA</t>
  </si>
  <si>
    <t>ctpdeliberia@mep.go.cr</t>
  </si>
  <si>
    <t>ANA LINA BARRANTES RODRIGUEZ</t>
  </si>
  <si>
    <t>ctp.sansebastian@mep.go.cr</t>
  </si>
  <si>
    <t>SECCION NOCTURNA C.T.P. DE PAQUERA</t>
  </si>
  <si>
    <t>JESUS BELLO MARQUEZ</t>
  </si>
  <si>
    <t>ctp.uladisaogamezsolano@mep.go.cr</t>
  </si>
  <si>
    <t>FABIO VARGAS BRENES</t>
  </si>
  <si>
    <t>LEIDY ARACELLY GUERRA PATIÑO</t>
  </si>
  <si>
    <t>ctp.desantacruz@mep.go.cr</t>
  </si>
  <si>
    <t>ctp.josealbertazzi@gmail.com</t>
  </si>
  <si>
    <t>YESSICA GUERRERO MOSQUERA</t>
  </si>
  <si>
    <t>SECCION NOCTURNA C.T.P. DE DULCE NOMBRE</t>
  </si>
  <si>
    <t>JENNY DELGADO JIMENEZ</t>
  </si>
  <si>
    <t>MARIA CRISTINA VARGAS GRANDA</t>
  </si>
  <si>
    <t>BANNY NG HIDALGO</t>
  </si>
  <si>
    <t>KATTIA CARBALLO GARCIA</t>
  </si>
  <si>
    <t>ALEJANDRA ARAYA CALVO</t>
  </si>
  <si>
    <t>XINIA BEATRIZ BERMUDES ESTRADA</t>
  </si>
  <si>
    <t>ctp.deaserri@mep.go.cr</t>
  </si>
  <si>
    <t>ctp.sanjuansur@mep.go.cr</t>
  </si>
  <si>
    <t>100 M. SUR DE LA ESCUELA EL ROSARIO,DE NARANJ</t>
  </si>
  <si>
    <t>INDRID MARIA MORA SILES</t>
  </si>
  <si>
    <t>ctp.braulioodioherrera@mep.go.cr</t>
  </si>
  <si>
    <t>BRENDA GONZALEZ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</si>
</sst>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9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G Omega"/>
      <family val="2"/>
    </font>
    <font>
      <sz val="9"/>
      <color theme="1"/>
      <name val="CG Omega"/>
      <family val="2"/>
    </font>
    <font>
      <b/>
      <sz val="9"/>
      <color theme="1"/>
      <name val="CG Omega"/>
      <family val="2"/>
    </font>
    <font>
      <sz val="9"/>
      <color theme="8" tint="-0.249977111117893"/>
      <name val="CG Omega"/>
      <family val="2"/>
    </font>
    <font>
      <sz val="18"/>
      <color theme="3"/>
      <name val="Cambria"/>
      <family val="2"/>
      <scheme val="major"/>
    </font>
    <font>
      <sz val="11"/>
      <color theme="1"/>
      <name val="Goudy"/>
      <family val="1"/>
    </font>
    <font>
      <b/>
      <sz val="11"/>
      <color rgb="FFFF0000"/>
      <name val="Goudy"/>
      <family val="1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i/>
      <sz val="28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i/>
      <sz val="2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sz val="9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1"/>
      <color theme="3"/>
      <name val="Cambria"/>
      <family val="1"/>
      <scheme val="major"/>
    </font>
    <font>
      <sz val="18"/>
      <name val="Cambria"/>
      <family val="1"/>
      <scheme val="major"/>
    </font>
    <font>
      <b/>
      <i/>
      <sz val="12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9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u/>
      <sz val="14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0"/>
      <color rgb="FF002060"/>
      <name val="Cambria"/>
      <family val="1"/>
      <scheme val="major"/>
    </font>
    <font>
      <i/>
      <sz val="10"/>
      <color rgb="FF00206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b/>
      <u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color rgb="FF3366FF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ck">
        <color auto="1"/>
      </bottom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auto="1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auto="1"/>
      </top>
      <bottom style="hair">
        <color auto="1"/>
      </bottom>
      <diagonal/>
    </border>
    <border>
      <left style="thick">
        <color indexed="64"/>
      </left>
      <right/>
      <top style="medium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auto="1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auto="1"/>
      </right>
      <top style="hair">
        <color indexed="64"/>
      </top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slantDashDot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slantDashDot">
        <color auto="1"/>
      </top>
      <bottom/>
      <diagonal/>
    </border>
    <border>
      <left style="slantDashDot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auto="1"/>
      </top>
      <bottom style="dotted">
        <color auto="1"/>
      </bottom>
      <diagonal/>
    </border>
    <border>
      <left style="dotted">
        <color auto="1"/>
      </left>
      <right/>
      <top style="slantDashDot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2" applyNumberFormat="0" applyFill="0" applyAlignment="0" applyProtection="0"/>
    <xf numFmtId="0" fontId="11" fillId="0" borderId="103" applyNumberFormat="0" applyFill="0" applyAlignment="0" applyProtection="0"/>
    <xf numFmtId="0" fontId="12" fillId="0" borderId="10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5" applyNumberFormat="0" applyAlignment="0" applyProtection="0"/>
    <xf numFmtId="0" fontId="17" fillId="8" borderId="106" applyNumberFormat="0" applyAlignment="0" applyProtection="0"/>
    <xf numFmtId="0" fontId="18" fillId="8" borderId="105" applyNumberFormat="0" applyAlignment="0" applyProtection="0"/>
    <xf numFmtId="0" fontId="19" fillId="0" borderId="107" applyNumberFormat="0" applyFill="0" applyAlignment="0" applyProtection="0"/>
    <xf numFmtId="0" fontId="20" fillId="9" borderId="108" applyNumberFormat="0" applyAlignment="0" applyProtection="0"/>
    <xf numFmtId="0" fontId="8" fillId="10" borderId="109" applyNumberFormat="0" applyFont="0" applyAlignment="0" applyProtection="0"/>
    <xf numFmtId="0" fontId="21" fillId="0" borderId="110" applyNumberFormat="0" applyFill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29">
    <xf numFmtId="0" fontId="0" fillId="0" borderId="0" xfId="0"/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5" fillId="3" borderId="0" xfId="0" applyNumberFormat="1" applyFont="1" applyFill="1"/>
    <xf numFmtId="0" fontId="5" fillId="0" borderId="0" xfId="0" applyFont="1"/>
    <xf numFmtId="1" fontId="3" fillId="0" borderId="0" xfId="0" applyNumberFormat="1" applyFont="1"/>
    <xf numFmtId="0" fontId="7" fillId="0" borderId="0" xfId="0" applyFont="1"/>
    <xf numFmtId="0" fontId="24" fillId="0" borderId="0" xfId="0" applyFont="1"/>
    <xf numFmtId="0" fontId="23" fillId="0" borderId="0" xfId="0" applyFont="1"/>
    <xf numFmtId="0" fontId="26" fillId="0" borderId="0" xfId="0" applyFont="1"/>
    <xf numFmtId="0" fontId="25" fillId="0" borderId="0" xfId="0" applyFont="1" applyBorder="1"/>
    <xf numFmtId="0" fontId="24" fillId="0" borderId="0" xfId="0" applyFont="1" applyBorder="1"/>
    <xf numFmtId="0" fontId="26" fillId="0" borderId="0" xfId="0" quotePrefix="1" applyFont="1"/>
    <xf numFmtId="0" fontId="0" fillId="0" borderId="0" xfId="0"/>
    <xf numFmtId="1" fontId="0" fillId="0" borderId="0" xfId="0" applyNumberFormat="1"/>
    <xf numFmtId="0" fontId="29" fillId="0" borderId="0" xfId="0" applyFont="1" applyAlignment="1">
      <alignment horizontal="center"/>
    </xf>
    <xf numFmtId="0" fontId="29" fillId="36" borderId="0" xfId="0" applyFont="1" applyFill="1" applyAlignment="1">
      <alignment horizontal="center"/>
    </xf>
    <xf numFmtId="1" fontId="29" fillId="0" borderId="0" xfId="0" applyNumberFormat="1" applyFont="1"/>
    <xf numFmtId="1" fontId="29" fillId="35" borderId="0" xfId="0" applyNumberFormat="1" applyFont="1" applyFill="1"/>
    <xf numFmtId="1" fontId="29" fillId="36" borderId="0" xfId="0" applyNumberFormat="1" applyFont="1" applyFill="1"/>
    <xf numFmtId="0" fontId="29" fillId="0" borderId="0" xfId="0" applyFont="1"/>
    <xf numFmtId="1" fontId="28" fillId="0" borderId="0" xfId="0" applyNumberFormat="1" applyFont="1"/>
    <xf numFmtId="0" fontId="28" fillId="0" borderId="0" xfId="0" applyFont="1"/>
    <xf numFmtId="0" fontId="28" fillId="0" borderId="0" xfId="0" applyFont="1" applyFill="1"/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4" fillId="0" borderId="0" xfId="0" applyFont="1" applyAlignment="1" applyProtection="1">
      <alignment horizontal="centerContinuous" vertical="center"/>
      <protection hidden="1"/>
    </xf>
    <xf numFmtId="0" fontId="35" fillId="0" borderId="0" xfId="0" applyFont="1" applyAlignment="1" applyProtection="1">
      <alignment horizontal="centerContinuous" vertical="center"/>
      <protection hidden="1"/>
    </xf>
    <xf numFmtId="0" fontId="36" fillId="0" borderId="0" xfId="0" applyFont="1" applyBorder="1" applyAlignment="1" applyProtection="1"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39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0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49" fontId="43" fillId="2" borderId="65" xfId="0" applyNumberFormat="1" applyFont="1" applyFill="1" applyBorder="1" applyAlignment="1" applyProtection="1">
      <alignment horizontal="center" vertical="center" shrinkToFit="1"/>
      <protection locked="0"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30" fillId="0" borderId="0" xfId="0" applyFont="1" applyAlignment="1" applyProtection="1">
      <alignment horizontal="right" vertical="center"/>
      <protection hidden="1"/>
    </xf>
    <xf numFmtId="164" fontId="45" fillId="2" borderId="65" xfId="0" applyNumberFormat="1" applyFont="1" applyFill="1" applyBorder="1" applyAlignment="1" applyProtection="1">
      <alignment horizontal="center" vertical="center" shrinkToFit="1"/>
      <protection locked="0" hidden="1"/>
    </xf>
    <xf numFmtId="164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30" fillId="0" borderId="0" xfId="0" applyFont="1" applyAlignment="1" applyProtection="1">
      <alignment horizontal="right" vertical="center" wrapText="1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Protection="1">
      <protection hidden="1"/>
    </xf>
    <xf numFmtId="0" fontId="31" fillId="0" borderId="0" xfId="0" applyFont="1" applyFill="1" applyProtection="1">
      <protection hidden="1"/>
    </xf>
    <xf numFmtId="0" fontId="30" fillId="0" borderId="9" xfId="0" applyFont="1" applyFill="1" applyBorder="1" applyAlignment="1" applyProtection="1">
      <alignment vertical="center"/>
      <protection hidden="1"/>
    </xf>
    <xf numFmtId="0" fontId="30" fillId="0" borderId="9" xfId="0" applyFont="1" applyFill="1" applyBorder="1" applyAlignment="1" applyProtection="1">
      <alignment horizontal="right" vertical="center"/>
      <protection hidden="1"/>
    </xf>
    <xf numFmtId="0" fontId="45" fillId="0" borderId="9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right" vertical="center"/>
      <protection hidden="1"/>
    </xf>
    <xf numFmtId="0" fontId="50" fillId="0" borderId="4" xfId="0" applyFont="1" applyFill="1" applyBorder="1" applyAlignment="1" applyProtection="1">
      <alignment vertical="center" wrapText="1"/>
      <protection hidden="1"/>
    </xf>
    <xf numFmtId="0" fontId="51" fillId="0" borderId="0" xfId="0" applyFont="1" applyFill="1" applyAlignment="1" applyProtection="1">
      <alignment horizontal="left" vertical="center"/>
      <protection hidden="1"/>
    </xf>
    <xf numFmtId="0" fontId="52" fillId="0" borderId="0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 applyProtection="1">
      <alignment vertical="center" wrapText="1"/>
      <protection hidden="1"/>
    </xf>
    <xf numFmtId="0" fontId="53" fillId="0" borderId="0" xfId="0" applyFont="1" applyFill="1" applyBorder="1" applyAlignment="1" applyProtection="1">
      <alignment vertical="center" wrapText="1"/>
      <protection hidden="1"/>
    </xf>
    <xf numFmtId="49" fontId="55" fillId="0" borderId="0" xfId="2" quotePrefix="1" applyNumberFormat="1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vertical="center"/>
    </xf>
    <xf numFmtId="0" fontId="36" fillId="0" borderId="9" xfId="0" applyFont="1" applyFill="1" applyBorder="1" applyAlignment="1" applyProtection="1">
      <alignment horizontal="left" vertical="center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 applyProtection="1">
      <alignment vertical="center"/>
      <protection hidden="1"/>
    </xf>
    <xf numFmtId="0" fontId="30" fillId="0" borderId="9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51" fillId="0" borderId="4" xfId="0" applyFont="1" applyBorder="1" applyAlignment="1" applyProtection="1">
      <alignment horizontal="right" vertical="center"/>
      <protection hidden="1"/>
    </xf>
    <xf numFmtId="0" fontId="30" fillId="0" borderId="4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164" fontId="45" fillId="2" borderId="65" xfId="0" applyNumberFormat="1" applyFont="1" applyFill="1" applyBorder="1" applyAlignment="1" applyProtection="1">
      <alignment horizontal="center" vertical="center" shrinkToFit="1"/>
      <protection locked="0"/>
    </xf>
    <xf numFmtId="164" fontId="45" fillId="0" borderId="0" xfId="0" applyNumberFormat="1" applyFont="1" applyFill="1" applyBorder="1" applyAlignment="1" applyProtection="1">
      <alignment vertical="center" shrinkToFit="1"/>
      <protection locked="0"/>
    </xf>
    <xf numFmtId="0" fontId="57" fillId="0" borderId="0" xfId="0" applyFont="1"/>
    <xf numFmtId="0" fontId="30" fillId="0" borderId="0" xfId="0" applyFont="1" applyProtection="1"/>
    <xf numFmtId="0" fontId="36" fillId="0" borderId="0" xfId="0" applyFont="1" applyAlignment="1" applyProtection="1">
      <alignment vertical="center" wrapText="1"/>
      <protection hidden="1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59" fillId="0" borderId="0" xfId="0" applyFont="1" applyFill="1" applyBorder="1" applyAlignment="1" applyProtection="1">
      <alignment horizontal="right" vertical="center"/>
      <protection hidden="1"/>
    </xf>
    <xf numFmtId="0" fontId="58" fillId="0" borderId="0" xfId="0" applyFont="1" applyFill="1" applyBorder="1" applyAlignment="1" applyProtection="1">
      <alignment horizontal="left" vertical="center" indent="5"/>
      <protection hidden="1"/>
    </xf>
    <xf numFmtId="0" fontId="58" fillId="0" borderId="28" xfId="0" applyFont="1" applyFill="1" applyBorder="1" applyAlignment="1" applyProtection="1">
      <alignment horizontal="left" vertical="center"/>
      <protection hidden="1"/>
    </xf>
    <xf numFmtId="0" fontId="59" fillId="0" borderId="28" xfId="0" applyFont="1" applyFill="1" applyBorder="1" applyAlignment="1" applyProtection="1">
      <alignment horizontal="right" vertical="center"/>
      <protection hidden="1"/>
    </xf>
    <xf numFmtId="0" fontId="58" fillId="0" borderId="28" xfId="0" applyFont="1" applyFill="1" applyBorder="1" applyAlignment="1" applyProtection="1">
      <alignment horizontal="left" vertical="center" indent="5"/>
      <protection hidden="1"/>
    </xf>
    <xf numFmtId="0" fontId="61" fillId="0" borderId="7" xfId="0" applyFont="1" applyFill="1" applyBorder="1" applyAlignment="1" applyProtection="1">
      <alignment horizontal="right" vertical="center" wrapText="1"/>
      <protection hidden="1"/>
    </xf>
    <xf numFmtId="0" fontId="39" fillId="0" borderId="0" xfId="0" applyFont="1" applyAlignment="1" applyProtection="1">
      <alignment vertical="center"/>
      <protection hidden="1"/>
    </xf>
    <xf numFmtId="0" fontId="61" fillId="0" borderId="28" xfId="0" applyFont="1" applyFill="1" applyBorder="1" applyAlignment="1" applyProtection="1">
      <alignment horizontal="right" vertical="center" wrapText="1"/>
      <protection hidden="1"/>
    </xf>
    <xf numFmtId="0" fontId="63" fillId="0" borderId="20" xfId="0" applyFont="1" applyFill="1" applyBorder="1" applyAlignment="1" applyProtection="1">
      <alignment horizontal="left" vertical="center" wrapText="1"/>
      <protection hidden="1"/>
    </xf>
    <xf numFmtId="0" fontId="64" fillId="0" borderId="20" xfId="0" applyFont="1" applyFill="1" applyBorder="1" applyAlignment="1" applyProtection="1">
      <alignment horizontal="right" vertical="center" wrapText="1"/>
      <protection hidden="1"/>
    </xf>
    <xf numFmtId="3" fontId="40" fillId="0" borderId="55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70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70" xfId="0" applyNumberFormat="1" applyFont="1" applyFill="1" applyBorder="1" applyAlignment="1" applyProtection="1">
      <alignment horizontal="center" vertical="center"/>
      <protection hidden="1"/>
    </xf>
    <xf numFmtId="3" fontId="31" fillId="0" borderId="24" xfId="0" applyNumberFormat="1" applyFont="1" applyFill="1" applyBorder="1" applyAlignment="1" applyProtection="1">
      <alignment horizontal="center" vertical="center"/>
      <protection hidden="1"/>
    </xf>
    <xf numFmtId="0" fontId="65" fillId="0" borderId="45" xfId="0" applyFont="1" applyFill="1" applyBorder="1" applyAlignment="1" applyProtection="1">
      <alignment vertical="center" wrapText="1"/>
      <protection hidden="1"/>
    </xf>
    <xf numFmtId="0" fontId="66" fillId="0" borderId="45" xfId="0" applyFont="1" applyFill="1" applyBorder="1" applyAlignment="1" applyProtection="1">
      <alignment horizontal="right" vertical="center" wrapText="1"/>
      <protection hidden="1"/>
    </xf>
    <xf numFmtId="3" fontId="40" fillId="0" borderId="56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96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96" xfId="0" applyNumberFormat="1" applyFont="1" applyFill="1" applyBorder="1" applyAlignment="1" applyProtection="1">
      <alignment horizontal="center" vertical="center"/>
      <protection hidden="1"/>
    </xf>
    <xf numFmtId="3" fontId="40" fillId="0" borderId="132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58" xfId="0" applyNumberFormat="1" applyFont="1" applyFill="1" applyBorder="1" applyAlignment="1" applyProtection="1">
      <alignment horizontal="center" vertical="center"/>
      <protection hidden="1"/>
    </xf>
    <xf numFmtId="0" fontId="30" fillId="0" borderId="46" xfId="0" applyFont="1" applyFill="1" applyBorder="1" applyAlignment="1" applyProtection="1">
      <alignment horizontal="left" vertical="center" wrapText="1" indent="2"/>
      <protection hidden="1"/>
    </xf>
    <xf numFmtId="0" fontId="67" fillId="0" borderId="46" xfId="0" applyFont="1" applyFill="1" applyBorder="1" applyAlignment="1" applyProtection="1">
      <alignment horizontal="right" vertical="center"/>
      <protection hidden="1"/>
    </xf>
    <xf numFmtId="3" fontId="40" fillId="0" borderId="49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31" fillId="2" borderId="85" xfId="0" applyNumberFormat="1" applyFont="1" applyFill="1" applyBorder="1" applyAlignment="1" applyProtection="1">
      <alignment horizontal="center" vertical="center"/>
      <protection locked="0"/>
    </xf>
    <xf numFmtId="3" fontId="31" fillId="2" borderId="46" xfId="0" applyNumberFormat="1" applyFont="1" applyFill="1" applyBorder="1" applyAlignment="1" applyProtection="1">
      <alignment horizontal="center" vertical="center"/>
      <protection locked="0"/>
    </xf>
    <xf numFmtId="3" fontId="31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31" fillId="2" borderId="8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6" xfId="0" applyFont="1" applyFill="1" applyBorder="1" applyAlignment="1" applyProtection="1">
      <alignment horizontal="left" vertical="center" wrapText="1" indent="2"/>
      <protection hidden="1"/>
    </xf>
    <xf numFmtId="3" fontId="40" fillId="2" borderId="85" xfId="0" applyNumberFormat="1" applyFont="1" applyFill="1" applyBorder="1" applyAlignment="1" applyProtection="1">
      <alignment horizontal="center" wrapText="1"/>
      <protection locked="0"/>
    </xf>
    <xf numFmtId="3" fontId="40" fillId="2" borderId="46" xfId="0" applyNumberFormat="1" applyFont="1" applyFill="1" applyBorder="1" applyAlignment="1" applyProtection="1">
      <alignment horizontal="center" wrapText="1"/>
      <protection locked="0"/>
    </xf>
    <xf numFmtId="0" fontId="39" fillId="0" borderId="48" xfId="0" applyFont="1" applyFill="1" applyBorder="1" applyAlignment="1" applyProtection="1">
      <alignment horizontal="left" vertical="center" wrapText="1" indent="2"/>
      <protection hidden="1"/>
    </xf>
    <xf numFmtId="0" fontId="67" fillId="0" borderId="48" xfId="0" applyFont="1" applyFill="1" applyBorder="1" applyAlignment="1" applyProtection="1">
      <alignment horizontal="right" vertical="center" wrapText="1"/>
      <protection hidden="1"/>
    </xf>
    <xf numFmtId="3" fontId="40" fillId="0" borderId="57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28" xfId="0" applyNumberFormat="1" applyFont="1" applyFill="1" applyBorder="1" applyAlignment="1" applyProtection="1">
      <alignment horizontal="center" vertical="center" shrinkToFit="1"/>
      <protection locked="0"/>
    </xf>
    <xf numFmtId="3" fontId="31" fillId="2" borderId="128" xfId="0" applyNumberFormat="1" applyFont="1" applyFill="1" applyBorder="1" applyAlignment="1" applyProtection="1">
      <alignment horizontal="center" vertical="center"/>
      <protection locked="0"/>
    </xf>
    <xf numFmtId="3" fontId="31" fillId="2" borderId="48" xfId="0" applyNumberFormat="1" applyFont="1" applyFill="1" applyBorder="1" applyAlignment="1" applyProtection="1">
      <alignment horizontal="center" vertical="center"/>
      <protection locked="0"/>
    </xf>
    <xf numFmtId="0" fontId="68" fillId="0" borderId="58" xfId="0" applyFont="1" applyFill="1" applyBorder="1" applyAlignment="1" applyProtection="1">
      <alignment vertical="center" wrapText="1"/>
      <protection hidden="1"/>
    </xf>
    <xf numFmtId="0" fontId="66" fillId="0" borderId="58" xfId="0" applyFont="1" applyFill="1" applyBorder="1" applyAlignment="1" applyProtection="1">
      <alignment horizontal="right" vertical="center" wrapText="1"/>
      <protection hidden="1"/>
    </xf>
    <xf numFmtId="3" fontId="40" fillId="0" borderId="59" xfId="0" applyNumberFormat="1" applyFont="1" applyFill="1" applyBorder="1" applyAlignment="1" applyProtection="1">
      <alignment horizontal="center" vertical="center" shrinkToFit="1"/>
      <protection hidden="1"/>
    </xf>
    <xf numFmtId="0" fontId="67" fillId="0" borderId="46" xfId="0" applyFont="1" applyFill="1" applyBorder="1" applyAlignment="1" applyProtection="1">
      <alignment horizontal="right" vertical="center" wrapText="1"/>
      <protection hidden="1"/>
    </xf>
    <xf numFmtId="0" fontId="30" fillId="0" borderId="60" xfId="0" applyFont="1" applyFill="1" applyBorder="1" applyAlignment="1" applyProtection="1">
      <alignment horizontal="left" vertical="center" wrapText="1" indent="2"/>
      <protection hidden="1"/>
    </xf>
    <xf numFmtId="0" fontId="67" fillId="0" borderId="60" xfId="0" applyFont="1" applyFill="1" applyBorder="1" applyAlignment="1" applyProtection="1">
      <alignment horizontal="right" vertical="center" wrapText="1"/>
      <protection hidden="1"/>
    </xf>
    <xf numFmtId="3" fontId="40" fillId="0" borderId="61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98" xfId="0" applyNumberFormat="1" applyFont="1" applyFill="1" applyBorder="1" applyAlignment="1" applyProtection="1">
      <alignment horizontal="center" vertical="center" shrinkToFit="1"/>
      <protection locked="0"/>
    </xf>
    <xf numFmtId="3" fontId="31" fillId="2" borderId="98" xfId="0" applyNumberFormat="1" applyFont="1" applyFill="1" applyBorder="1" applyAlignment="1" applyProtection="1">
      <alignment horizontal="center" vertical="center"/>
      <protection locked="0"/>
    </xf>
    <xf numFmtId="3" fontId="31" fillId="2" borderId="6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center"/>
      <protection hidden="1"/>
    </xf>
    <xf numFmtId="0" fontId="69" fillId="0" borderId="0" xfId="0" applyFont="1" applyFill="1" applyBorder="1" applyAlignment="1" applyProtection="1">
      <alignment horizontal="right" vertical="center"/>
      <protection hidden="1"/>
    </xf>
    <xf numFmtId="0" fontId="69" fillId="0" borderId="0" xfId="0" applyFont="1" applyFill="1" applyAlignment="1" applyProtection="1">
      <alignment horizontal="center" vertical="center"/>
      <protection hidden="1"/>
    </xf>
    <xf numFmtId="0" fontId="59" fillId="0" borderId="7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horizontal="left" vertical="center" indent="2"/>
      <protection hidden="1"/>
    </xf>
    <xf numFmtId="0" fontId="67" fillId="0" borderId="0" xfId="0" applyFont="1" applyFill="1" applyBorder="1" applyAlignment="1" applyProtection="1">
      <alignment horizontal="right" vertical="center"/>
      <protection hidden="1"/>
    </xf>
    <xf numFmtId="0" fontId="60" fillId="0" borderId="0" xfId="0" applyFont="1" applyAlignment="1" applyProtection="1">
      <protection hidden="1"/>
    </xf>
    <xf numFmtId="0" fontId="61" fillId="0" borderId="0" xfId="0" applyFont="1" applyBorder="1" applyAlignment="1" applyProtection="1">
      <alignment horizontal="right"/>
      <protection hidden="1"/>
    </xf>
    <xf numFmtId="0" fontId="67" fillId="0" borderId="0" xfId="0" applyFont="1" applyBorder="1" applyAlignment="1" applyProtection="1">
      <alignment horizontal="right" vertical="center"/>
      <protection hidden="1"/>
    </xf>
    <xf numFmtId="0" fontId="58" fillId="0" borderId="0" xfId="0" applyFont="1" applyFill="1" applyBorder="1" applyAlignment="1" applyProtection="1">
      <alignment horizontal="left" vertical="center" indent="6"/>
      <protection hidden="1"/>
    </xf>
    <xf numFmtId="0" fontId="60" fillId="0" borderId="17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8" fillId="0" borderId="9" xfId="0" applyFont="1" applyFill="1" applyBorder="1" applyAlignment="1" applyProtection="1">
      <alignment horizontal="left" vertical="center" indent="6"/>
      <protection hidden="1"/>
    </xf>
    <xf numFmtId="0" fontId="51" fillId="0" borderId="5" xfId="0" applyFont="1" applyFill="1" applyBorder="1" applyAlignment="1" applyProtection="1">
      <alignment horizontal="center" vertical="center" wrapText="1"/>
      <protection hidden="1"/>
    </xf>
    <xf numFmtId="0" fontId="51" fillId="0" borderId="87" xfId="0" applyFont="1" applyFill="1" applyBorder="1" applyAlignment="1" applyProtection="1">
      <alignment horizontal="center" vertical="center" wrapText="1"/>
      <protection hidden="1"/>
    </xf>
    <xf numFmtId="0" fontId="51" fillId="0" borderId="80" xfId="0" applyFont="1" applyFill="1" applyBorder="1" applyAlignment="1" applyProtection="1">
      <alignment horizontal="center" vertical="center" wrapText="1"/>
      <protection hidden="1"/>
    </xf>
    <xf numFmtId="0" fontId="51" fillId="0" borderId="50" xfId="0" applyFont="1" applyFill="1" applyBorder="1" applyAlignment="1" applyProtection="1">
      <alignment horizontal="center" vertical="center" wrapText="1"/>
      <protection hidden="1"/>
    </xf>
    <xf numFmtId="0" fontId="63" fillId="0" borderId="8" xfId="0" applyFont="1" applyFill="1" applyBorder="1" applyAlignment="1" applyProtection="1">
      <alignment horizontal="left" vertical="center" wrapText="1"/>
      <protection hidden="1"/>
    </xf>
    <xf numFmtId="3" fontId="40" fillId="0" borderId="91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58" xfId="0" applyFont="1" applyFill="1" applyBorder="1" applyAlignment="1" applyProtection="1">
      <alignment vertical="center" wrapText="1"/>
      <protection hidden="1"/>
    </xf>
    <xf numFmtId="3" fontId="40" fillId="0" borderId="58" xfId="0" applyNumberFormat="1" applyFont="1" applyFill="1" applyBorder="1" applyAlignment="1" applyProtection="1">
      <alignment horizontal="center" vertical="center" shrinkToFit="1"/>
      <protection hidden="1"/>
    </xf>
    <xf numFmtId="0" fontId="65" fillId="0" borderId="18" xfId="0" applyFont="1" applyFill="1" applyBorder="1" applyAlignment="1" applyProtection="1">
      <alignment vertical="center" wrapText="1"/>
      <protection hidden="1"/>
    </xf>
    <xf numFmtId="3" fontId="40" fillId="0" borderId="88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71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52" xfId="0" applyFont="1" applyFill="1" applyBorder="1" applyAlignment="1" applyProtection="1">
      <alignment horizontal="left" vertical="center" wrapText="1" indent="2"/>
      <protection hidden="1"/>
    </xf>
    <xf numFmtId="3" fontId="40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52" xfId="0" applyFont="1" applyFill="1" applyBorder="1" applyAlignment="1" applyProtection="1">
      <alignment horizontal="left" vertical="center" wrapText="1" indent="2"/>
      <protection hidden="1"/>
    </xf>
    <xf numFmtId="0" fontId="30" fillId="0" borderId="53" xfId="0" applyFont="1" applyFill="1" applyBorder="1" applyAlignment="1" applyProtection="1">
      <alignment horizontal="left" vertical="center" wrapText="1" indent="2"/>
      <protection hidden="1"/>
    </xf>
    <xf numFmtId="3" fontId="40" fillId="0" borderId="89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9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97" xfId="0" applyFont="1" applyFill="1" applyBorder="1" applyAlignment="1" applyProtection="1">
      <alignment horizontal="left" vertical="center" wrapText="1" indent="2"/>
      <protection hidden="1"/>
    </xf>
    <xf numFmtId="3" fontId="40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vertical="center" wrapText="1"/>
      <protection hidden="1"/>
    </xf>
    <xf numFmtId="3" fontId="40" fillId="0" borderId="44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26" xfId="0" applyFont="1" applyFill="1" applyBorder="1" applyAlignment="1" applyProtection="1">
      <alignment horizontal="left" vertical="center" wrapText="1" indent="2"/>
      <protection hidden="1"/>
    </xf>
    <xf numFmtId="3" fontId="40" fillId="2" borderId="97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vertical="center" wrapText="1"/>
      <protection hidden="1"/>
    </xf>
    <xf numFmtId="0" fontId="39" fillId="0" borderId="46" xfId="0" applyFont="1" applyFill="1" applyBorder="1" applyAlignment="1" applyProtection="1">
      <alignment horizontal="left" vertical="center" indent="2"/>
      <protection hidden="1"/>
    </xf>
    <xf numFmtId="0" fontId="30" fillId="0" borderId="134" xfId="0" applyFont="1" applyFill="1" applyBorder="1" applyAlignment="1" applyProtection="1">
      <alignment horizontal="left" vertical="center" wrapText="1" indent="2"/>
      <protection hidden="1"/>
    </xf>
    <xf numFmtId="3" fontId="40" fillId="2" borderId="60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left" vertical="center" indent="4"/>
      <protection hidden="1"/>
    </xf>
    <xf numFmtId="0" fontId="46" fillId="0" borderId="0" xfId="0" applyFont="1" applyFill="1" applyBorder="1" applyAlignment="1" applyProtection="1">
      <alignment horizontal="justify" vertical="center"/>
      <protection hidden="1"/>
    </xf>
    <xf numFmtId="0" fontId="67" fillId="0" borderId="0" xfId="0" applyFont="1" applyBorder="1" applyAlignment="1" applyProtection="1">
      <alignment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vertical="center" wrapText="1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66" fillId="0" borderId="0" xfId="0" applyFont="1" applyFill="1" applyAlignment="1" applyProtection="1">
      <alignment horizontal="left" vertical="center" wrapText="1"/>
      <protection hidden="1"/>
    </xf>
    <xf numFmtId="0" fontId="70" fillId="0" borderId="0" xfId="0" applyFont="1" applyFill="1" applyBorder="1" applyAlignment="1" applyProtection="1">
      <alignment vertical="center"/>
      <protection hidden="1"/>
    </xf>
    <xf numFmtId="0" fontId="60" fillId="0" borderId="5" xfId="0" applyFont="1" applyFill="1" applyBorder="1" applyAlignment="1" applyProtection="1">
      <alignment horizontal="center" vertical="center" wrapText="1"/>
      <protection hidden="1"/>
    </xf>
    <xf numFmtId="0" fontId="60" fillId="0" borderId="6" xfId="0" applyFont="1" applyFill="1" applyBorder="1" applyAlignment="1" applyProtection="1">
      <alignment horizontal="center" vertical="center" wrapText="1"/>
      <protection hidden="1"/>
    </xf>
    <xf numFmtId="0" fontId="46" fillId="0" borderId="87" xfId="0" applyFont="1" applyFill="1" applyBorder="1" applyAlignment="1" applyProtection="1">
      <alignment horizontal="center" vertical="center" wrapText="1"/>
      <protection hidden="1"/>
    </xf>
    <xf numFmtId="0" fontId="46" fillId="0" borderId="80" xfId="0" applyFont="1" applyFill="1" applyBorder="1" applyAlignment="1" applyProtection="1">
      <alignment horizontal="center" vertical="center" wrapText="1"/>
      <protection hidden="1"/>
    </xf>
    <xf numFmtId="0" fontId="46" fillId="0" borderId="5" xfId="0" applyFont="1" applyFill="1" applyBorder="1" applyAlignment="1" applyProtection="1">
      <alignment horizontal="center" vertical="center" wrapText="1"/>
      <protection hidden="1"/>
    </xf>
    <xf numFmtId="0" fontId="56" fillId="0" borderId="24" xfId="0" applyFont="1" applyFill="1" applyBorder="1" applyAlignment="1" applyProtection="1">
      <alignment horizontal="left" vertical="center" wrapText="1"/>
      <protection hidden="1"/>
    </xf>
    <xf numFmtId="3" fontId="40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wrapText="1" indent="2"/>
      <protection hidden="1"/>
    </xf>
    <xf numFmtId="3" fontId="40" fillId="2" borderId="81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63" xfId="0" applyFont="1" applyFill="1" applyBorder="1" applyAlignment="1" applyProtection="1">
      <alignment horizontal="left" vertical="center" wrapText="1" indent="2"/>
      <protection hidden="1"/>
    </xf>
    <xf numFmtId="3" fontId="40" fillId="0" borderId="72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65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8" xfId="0" applyFont="1" applyFill="1" applyBorder="1" applyAlignment="1" applyProtection="1">
      <alignment horizontal="left" vertical="center" wrapText="1" indent="2"/>
      <protection hidden="1"/>
    </xf>
    <xf numFmtId="3" fontId="40" fillId="0" borderId="13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84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 applyProtection="1">
      <alignment vertical="top" wrapText="1"/>
      <protection hidden="1"/>
    </xf>
    <xf numFmtId="0" fontId="46" fillId="0" borderId="0" xfId="0" applyFont="1" applyFill="1" applyAlignment="1" applyProtection="1">
      <alignment horizontal="left" vertical="center" indent="4"/>
      <protection hidden="1"/>
    </xf>
    <xf numFmtId="0" fontId="46" fillId="0" borderId="0" xfId="0" applyFont="1" applyFill="1" applyAlignment="1" applyProtection="1">
      <alignment horizontal="justify" vertical="center"/>
      <protection hidden="1"/>
    </xf>
    <xf numFmtId="0" fontId="67" fillId="0" borderId="0" xfId="0" applyFont="1" applyAlignment="1" applyProtection="1">
      <alignment horizontal="center" vertical="center" shrinkToFit="1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horizontal="left"/>
      <protection hidden="1"/>
    </xf>
    <xf numFmtId="0" fontId="70" fillId="0" borderId="0" xfId="0" applyFont="1" applyFill="1" applyAlignment="1" applyProtection="1">
      <alignment horizontal="left"/>
      <protection hidden="1"/>
    </xf>
    <xf numFmtId="0" fontId="58" fillId="0" borderId="0" xfId="0" applyFont="1" applyFill="1" applyAlignment="1" applyProtection="1">
      <protection hidden="1"/>
    </xf>
    <xf numFmtId="0" fontId="32" fillId="0" borderId="5" xfId="0" applyFont="1" applyFill="1" applyBorder="1" applyAlignment="1" applyProtection="1">
      <alignment horizontal="center" vertical="center" wrapText="1"/>
      <protection hidden="1"/>
    </xf>
    <xf numFmtId="0" fontId="32" fillId="0" borderId="87" xfId="0" applyFont="1" applyFill="1" applyBorder="1" applyAlignment="1" applyProtection="1">
      <alignment horizontal="center" vertical="center" wrapText="1"/>
      <protection hidden="1"/>
    </xf>
    <xf numFmtId="0" fontId="63" fillId="0" borderId="24" xfId="0" applyFont="1" applyFill="1" applyBorder="1" applyAlignment="1" applyProtection="1">
      <alignment horizontal="center" vertical="center" wrapText="1"/>
      <protection hidden="1"/>
    </xf>
    <xf numFmtId="3" fontId="73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73" fillId="0" borderId="111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117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12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63" xfId="0" applyFont="1" applyFill="1" applyBorder="1" applyAlignment="1" applyProtection="1">
      <alignment horizontal="center" vertical="center" wrapText="1"/>
      <protection hidden="1"/>
    </xf>
    <xf numFmtId="3" fontId="40" fillId="2" borderId="124" xfId="0" applyNumberFormat="1" applyFont="1" applyFill="1" applyBorder="1" applyAlignment="1" applyProtection="1">
      <alignment horizontal="center" vertical="center" wrapText="1"/>
      <protection locked="0"/>
    </xf>
    <xf numFmtId="3" fontId="75" fillId="0" borderId="118" xfId="0" applyNumberFormat="1" applyFont="1" applyFill="1" applyBorder="1" applyAlignment="1" applyProtection="1">
      <alignment horizontal="center" vertical="center" wrapText="1"/>
      <protection hidden="1"/>
    </xf>
    <xf numFmtId="3" fontId="75" fillId="0" borderId="121" xfId="0" applyNumberFormat="1" applyFont="1" applyFill="1" applyBorder="1" applyAlignment="1" applyProtection="1">
      <alignment horizontal="center" vertical="center" wrapText="1"/>
      <protection hidden="1"/>
    </xf>
    <xf numFmtId="3" fontId="40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73" xfId="0" applyFont="1" applyFill="1" applyBorder="1" applyAlignment="1" applyProtection="1">
      <alignment horizontal="center" vertical="center" wrapText="1"/>
      <protection hidden="1"/>
    </xf>
    <xf numFmtId="3" fontId="40" fillId="0" borderId="74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125" xfId="0" applyNumberFormat="1" applyFont="1" applyFill="1" applyBorder="1" applyAlignment="1" applyProtection="1">
      <alignment horizontal="center" vertical="center" wrapText="1"/>
      <protection locked="0"/>
    </xf>
    <xf numFmtId="3" fontId="75" fillId="0" borderId="119" xfId="0" applyNumberFormat="1" applyFont="1" applyFill="1" applyBorder="1" applyAlignment="1" applyProtection="1">
      <alignment horizontal="center" vertical="center" wrapText="1"/>
      <protection hidden="1"/>
    </xf>
    <xf numFmtId="3" fontId="75" fillId="0" borderId="122" xfId="0" applyNumberFormat="1" applyFont="1" applyFill="1" applyBorder="1" applyAlignment="1" applyProtection="1">
      <alignment horizontal="center" vertical="center" wrapText="1"/>
      <protection hidden="1"/>
    </xf>
    <xf numFmtId="0" fontId="76" fillId="0" borderId="0" xfId="0" applyFont="1" applyProtection="1">
      <protection hidden="1"/>
    </xf>
    <xf numFmtId="0" fontId="76" fillId="0" borderId="0" xfId="0" applyFont="1" applyAlignment="1">
      <alignment horizontal="left"/>
    </xf>
    <xf numFmtId="0" fontId="77" fillId="0" borderId="0" xfId="0" applyFont="1" applyAlignment="1" applyProtection="1">
      <alignment horizontal="center"/>
      <protection hidden="1"/>
    </xf>
    <xf numFmtId="0" fontId="37" fillId="0" borderId="0" xfId="0" applyFont="1" applyProtection="1">
      <protection hidden="1"/>
    </xf>
    <xf numFmtId="0" fontId="70" fillId="0" borderId="0" xfId="0" applyFont="1" applyFill="1" applyBorder="1" applyAlignment="1" applyProtection="1">
      <alignment horizontal="left" vertical="center"/>
      <protection hidden="1"/>
    </xf>
    <xf numFmtId="0" fontId="70" fillId="0" borderId="0" xfId="0" applyFont="1" applyFill="1" applyBorder="1" applyAlignment="1" applyProtection="1">
      <alignment horizontal="left" vertical="center" indent="5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47" fillId="0" borderId="13" xfId="0" applyFont="1" applyFill="1" applyBorder="1" applyAlignment="1" applyProtection="1">
      <alignment horizontal="center" vertical="center" wrapText="1"/>
      <protection hidden="1"/>
    </xf>
    <xf numFmtId="0" fontId="47" fillId="0" borderId="68" xfId="0" applyFont="1" applyFill="1" applyBorder="1" applyAlignment="1" applyProtection="1">
      <alignment horizontal="center" vertical="center" wrapText="1"/>
      <protection hidden="1"/>
    </xf>
    <xf numFmtId="0" fontId="47" fillId="0" borderId="28" xfId="0" applyFont="1" applyFill="1" applyBorder="1" applyAlignment="1" applyProtection="1">
      <alignment horizontal="center" vertical="center" wrapText="1"/>
      <protection hidden="1"/>
    </xf>
    <xf numFmtId="0" fontId="47" fillId="0" borderId="33" xfId="0" applyFont="1" applyFill="1" applyBorder="1" applyAlignment="1" applyProtection="1">
      <alignment horizontal="center" vertical="center" wrapText="1"/>
      <protection hidden="1"/>
    </xf>
    <xf numFmtId="0" fontId="47" fillId="0" borderId="187" xfId="0" applyFont="1" applyFill="1" applyBorder="1" applyAlignment="1" applyProtection="1">
      <alignment horizontal="center" vertical="center" wrapText="1"/>
      <protection hidden="1"/>
    </xf>
    <xf numFmtId="0" fontId="47" fillId="0" borderId="112" xfId="0" applyFont="1" applyFill="1" applyBorder="1" applyAlignment="1" applyProtection="1">
      <alignment horizontal="center" vertical="center" wrapText="1"/>
      <protection hidden="1"/>
    </xf>
    <xf numFmtId="0" fontId="56" fillId="0" borderId="24" xfId="0" applyFont="1" applyFill="1" applyBorder="1" applyAlignment="1" applyProtection="1">
      <alignment horizontal="left" vertical="center" wrapText="1" indent="1"/>
      <protection hidden="1"/>
    </xf>
    <xf numFmtId="3" fontId="39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39" fillId="0" borderId="70" xfId="0" applyNumberFormat="1" applyFont="1" applyFill="1" applyBorder="1" applyAlignment="1" applyProtection="1">
      <alignment horizontal="center" vertical="center" shrinkToFit="1"/>
      <protection hidden="1"/>
    </xf>
    <xf numFmtId="3" fontId="39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39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39" fillId="0" borderId="159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63" xfId="0" applyFont="1" applyFill="1" applyBorder="1" applyAlignment="1" applyProtection="1">
      <alignment horizontal="left" vertical="center" wrapText="1" indent="1"/>
      <protection hidden="1"/>
    </xf>
    <xf numFmtId="3" fontId="40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61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71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71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67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63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62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179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80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81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85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82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52" xfId="0" applyFont="1" applyFill="1" applyBorder="1" applyAlignment="1" applyProtection="1">
      <alignment horizontal="left" vertical="center" wrapText="1" indent="3"/>
      <protection hidden="1"/>
    </xf>
    <xf numFmtId="3" fontId="40" fillId="0" borderId="47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83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0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left" vertical="center" wrapText="1" indent="3"/>
      <protection hidden="1"/>
    </xf>
    <xf numFmtId="0" fontId="53" fillId="0" borderId="21" xfId="0" applyFont="1" applyFill="1" applyBorder="1" applyAlignment="1" applyProtection="1">
      <alignment horizontal="left" vertical="center" wrapText="1" indent="3"/>
      <protection hidden="1"/>
    </xf>
    <xf numFmtId="3" fontId="40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81" xfId="0" applyFont="1" applyFill="1" applyBorder="1" applyAlignment="1" applyProtection="1">
      <alignment horizontal="left" vertical="center" wrapText="1" indent="1"/>
      <protection hidden="1"/>
    </xf>
    <xf numFmtId="0" fontId="53" fillId="0" borderId="190" xfId="0" applyFont="1" applyFill="1" applyBorder="1" applyAlignment="1" applyProtection="1">
      <alignment horizontal="left" vertical="center" wrapText="1" indent="3"/>
      <protection hidden="1"/>
    </xf>
    <xf numFmtId="3" fontId="40" fillId="0" borderId="191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79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88" xfId="0" applyFont="1" applyFill="1" applyBorder="1" applyAlignment="1" applyProtection="1">
      <alignment horizontal="left" vertical="center" wrapText="1" indent="1"/>
      <protection hidden="1"/>
    </xf>
    <xf numFmtId="3" fontId="40" fillId="0" borderId="184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99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186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92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9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89" xfId="0" applyFont="1" applyFill="1" applyBorder="1" applyAlignment="1" applyProtection="1">
      <alignment horizontal="left" vertical="center" wrapText="1" indent="1"/>
      <protection hidden="1"/>
    </xf>
    <xf numFmtId="0" fontId="46" fillId="0" borderId="115" xfId="0" applyFont="1" applyFill="1" applyBorder="1" applyAlignment="1" applyProtection="1">
      <alignment horizontal="left" vertical="center" wrapText="1" indent="1"/>
      <protection hidden="1"/>
    </xf>
    <xf numFmtId="0" fontId="39" fillId="0" borderId="0" xfId="0" applyFont="1" applyFill="1" applyAlignment="1" applyProtection="1">
      <alignment vertical="center"/>
      <protection hidden="1"/>
    </xf>
    <xf numFmtId="0" fontId="46" fillId="0" borderId="3" xfId="0" applyFont="1" applyFill="1" applyBorder="1" applyAlignment="1" applyProtection="1">
      <alignment horizontal="left" vertical="center" wrapText="1" indent="1"/>
      <protection hidden="1"/>
    </xf>
    <xf numFmtId="3" fontId="40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57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Alignment="1" applyProtection="1">
      <alignment vertical="center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83" fillId="0" borderId="0" xfId="0" applyFont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70" fillId="0" borderId="0" xfId="0" applyFont="1" applyFill="1" applyAlignment="1" applyProtection="1">
      <alignment horizontal="left" indent="5"/>
      <protection hidden="1"/>
    </xf>
    <xf numFmtId="0" fontId="59" fillId="0" borderId="0" xfId="0" applyFont="1" applyFill="1" applyAlignment="1" applyProtection="1">
      <alignment horizontal="center" vertical="center"/>
      <protection hidden="1"/>
    </xf>
    <xf numFmtId="0" fontId="70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vertical="center" wrapText="1"/>
      <protection hidden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0" fontId="61" fillId="0" borderId="7" xfId="0" applyFont="1" applyFill="1" applyBorder="1" applyAlignment="1" applyProtection="1">
      <alignment horizontal="center" vertical="center" wrapText="1"/>
      <protection hidden="1"/>
    </xf>
    <xf numFmtId="0" fontId="61" fillId="0" borderId="28" xfId="0" applyFont="1" applyFill="1" applyBorder="1" applyAlignment="1" applyProtection="1">
      <alignment horizontal="center" vertical="center" wrapText="1"/>
      <protection hidden="1"/>
    </xf>
    <xf numFmtId="0" fontId="47" fillId="0" borderId="84" xfId="0" applyFont="1" applyFill="1" applyBorder="1" applyAlignment="1" applyProtection="1">
      <alignment horizontal="center" vertical="center" wrapText="1"/>
      <protection hidden="1"/>
    </xf>
    <xf numFmtId="0" fontId="47" fillId="0" borderId="157" xfId="0" applyFont="1" applyFill="1" applyBorder="1" applyAlignment="1" applyProtection="1">
      <alignment horizontal="center" vertical="center" wrapText="1"/>
      <protection hidden="1"/>
    </xf>
    <xf numFmtId="0" fontId="47" fillId="0" borderId="158" xfId="0" applyFont="1" applyFill="1" applyBorder="1" applyAlignment="1" applyProtection="1">
      <alignment horizontal="center" vertical="center" wrapText="1"/>
      <protection hidden="1"/>
    </xf>
    <xf numFmtId="0" fontId="69" fillId="0" borderId="24" xfId="0" applyFont="1" applyFill="1" applyBorder="1" applyAlignment="1" applyProtection="1">
      <alignment horizontal="center" vertical="center" wrapText="1"/>
      <protection hidden="1"/>
    </xf>
    <xf numFmtId="3" fontId="47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47" fillId="0" borderId="70" xfId="0" applyNumberFormat="1" applyFont="1" applyFill="1" applyBorder="1" applyAlignment="1" applyProtection="1">
      <alignment horizontal="center" vertical="center" shrinkToFit="1"/>
      <protection hidden="1"/>
    </xf>
    <xf numFmtId="3" fontId="47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47" fillId="0" borderId="159" xfId="0" applyNumberFormat="1" applyFont="1" applyFill="1" applyBorder="1" applyAlignment="1" applyProtection="1">
      <alignment horizontal="center" vertical="center" shrinkToFit="1"/>
      <protection hidden="1"/>
    </xf>
    <xf numFmtId="3" fontId="47" fillId="0" borderId="16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0" fontId="84" fillId="0" borderId="0" xfId="0" applyFont="1" applyFill="1" applyBorder="1" applyAlignment="1" applyProtection="1">
      <alignment horizontal="center" vertical="center" wrapText="1"/>
      <protection hidden="1"/>
    </xf>
    <xf numFmtId="3" fontId="40" fillId="2" borderId="162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0" applyFont="1" applyBorder="1" applyAlignment="1" applyProtection="1">
      <alignment horizontal="right" vertical="center"/>
      <protection hidden="1"/>
    </xf>
    <xf numFmtId="0" fontId="47" fillId="0" borderId="63" xfId="0" applyFont="1" applyFill="1" applyBorder="1" applyAlignment="1" applyProtection="1">
      <alignment horizontal="left" vertical="center" wrapText="1"/>
      <protection hidden="1"/>
    </xf>
    <xf numFmtId="0" fontId="84" fillId="0" borderId="63" xfId="0" applyFont="1" applyFill="1" applyBorder="1" applyAlignment="1" applyProtection="1">
      <alignment horizontal="center" vertical="center" wrapText="1"/>
      <protection hidden="1"/>
    </xf>
    <xf numFmtId="3" fontId="40" fillId="2" borderId="164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63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63" xfId="0" applyFont="1" applyFill="1" applyBorder="1" applyAlignment="1" applyProtection="1">
      <alignment horizontal="right" vertical="center"/>
      <protection hidden="1"/>
    </xf>
    <xf numFmtId="0" fontId="64" fillId="0" borderId="0" xfId="0" applyFont="1" applyAlignment="1" applyProtection="1">
      <alignment vertical="center" wrapText="1"/>
      <protection hidden="1"/>
    </xf>
    <xf numFmtId="0" fontId="47" fillId="0" borderId="26" xfId="0" applyFont="1" applyBorder="1" applyAlignment="1" applyProtection="1">
      <alignment horizontal="right" vertical="center"/>
      <protection hidden="1"/>
    </xf>
    <xf numFmtId="0" fontId="47" fillId="0" borderId="26" xfId="0" applyFont="1" applyFill="1" applyBorder="1" applyAlignment="1" applyProtection="1">
      <alignment horizontal="left" vertical="center" wrapText="1"/>
      <protection hidden="1"/>
    </xf>
    <xf numFmtId="0" fontId="84" fillId="0" borderId="26" xfId="0" applyFont="1" applyFill="1" applyBorder="1" applyAlignment="1" applyProtection="1">
      <alignment horizontal="center" vertical="center" wrapText="1"/>
      <protection hidden="1"/>
    </xf>
    <xf numFmtId="3" fontId="40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82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26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165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66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22" xfId="0" applyFont="1" applyBorder="1" applyAlignment="1" applyProtection="1">
      <alignment horizontal="right" vertical="center"/>
      <protection hidden="1"/>
    </xf>
    <xf numFmtId="0" fontId="47" fillId="0" borderId="22" xfId="0" applyFont="1" applyFill="1" applyBorder="1" applyAlignment="1" applyProtection="1">
      <alignment horizontal="left" vertical="center" wrapText="1"/>
      <protection hidden="1"/>
    </xf>
    <xf numFmtId="0" fontId="84" fillId="0" borderId="22" xfId="0" applyFont="1" applyFill="1" applyBorder="1" applyAlignment="1" applyProtection="1">
      <alignment horizontal="center" vertical="center" wrapText="1"/>
      <protection hidden="1"/>
    </xf>
    <xf numFmtId="3" fontId="40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83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22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167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68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28" xfId="0" applyFont="1" applyBorder="1" applyAlignment="1" applyProtection="1">
      <alignment horizontal="right" vertical="center"/>
      <protection hidden="1"/>
    </xf>
    <xf numFmtId="0" fontId="47" fillId="0" borderId="28" xfId="0" applyFont="1" applyFill="1" applyBorder="1" applyAlignment="1" applyProtection="1">
      <alignment horizontal="left" vertical="center" wrapText="1"/>
      <protection hidden="1"/>
    </xf>
    <xf numFmtId="0" fontId="84" fillId="0" borderId="28" xfId="0" applyFont="1" applyFill="1" applyBorder="1" applyAlignment="1" applyProtection="1">
      <alignment horizontal="center" vertical="center" wrapText="1"/>
      <protection hidden="1"/>
    </xf>
    <xf numFmtId="3" fontId="40" fillId="2" borderId="158" xfId="0" applyNumberFormat="1" applyFont="1" applyFill="1" applyBorder="1" applyAlignment="1" applyProtection="1">
      <alignment horizontal="center" vertical="center" shrinkToFit="1"/>
      <protection locked="0"/>
    </xf>
    <xf numFmtId="3" fontId="40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69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60" fillId="0" borderId="35" xfId="0" applyFont="1" applyFill="1" applyBorder="1" applyAlignment="1" applyProtection="1">
      <alignment horizontal="center" vertical="center"/>
      <protection hidden="1"/>
    </xf>
    <xf numFmtId="0" fontId="68" fillId="0" borderId="69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 shrinkToFit="1"/>
      <protection hidden="1"/>
    </xf>
    <xf numFmtId="0" fontId="64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left" vertical="center" shrinkToFit="1"/>
      <protection locked="0"/>
    </xf>
    <xf numFmtId="0" fontId="84" fillId="0" borderId="0" xfId="0" applyFont="1" applyBorder="1" applyAlignment="1" applyProtection="1">
      <alignment horizontal="center" vertical="center"/>
      <protection hidden="1"/>
    </xf>
    <xf numFmtId="0" fontId="40" fillId="2" borderId="19" xfId="0" applyFont="1" applyFill="1" applyBorder="1" applyAlignment="1" applyProtection="1">
      <alignment horizontal="center" vertical="center" shrinkToFit="1"/>
      <protection locked="0"/>
    </xf>
    <xf numFmtId="0" fontId="40" fillId="2" borderId="63" xfId="0" applyFont="1" applyFill="1" applyBorder="1" applyAlignment="1" applyProtection="1">
      <alignment horizontal="left" vertical="center" shrinkToFit="1"/>
      <protection locked="0"/>
    </xf>
    <xf numFmtId="0" fontId="40" fillId="0" borderId="63" xfId="0" applyFont="1" applyFill="1" applyBorder="1" applyAlignment="1" applyProtection="1">
      <alignment horizontal="center" vertical="center" wrapText="1"/>
      <protection hidden="1"/>
    </xf>
    <xf numFmtId="0" fontId="84" fillId="0" borderId="66" xfId="0" applyFont="1" applyBorder="1" applyAlignment="1" applyProtection="1">
      <alignment horizontal="center" vertical="center"/>
      <protection hidden="1"/>
    </xf>
    <xf numFmtId="0" fontId="40" fillId="2" borderId="67" xfId="0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vertical="center" wrapText="1"/>
      <protection hidden="1"/>
    </xf>
    <xf numFmtId="0" fontId="84" fillId="0" borderId="66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left" vertical="center" indent="1"/>
      <protection locked="0"/>
    </xf>
    <xf numFmtId="0" fontId="86" fillId="0" borderId="0" xfId="0" applyFont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vertical="center" wrapText="1"/>
      <protection locked="0"/>
    </xf>
    <xf numFmtId="3" fontId="40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86" fillId="0" borderId="0" xfId="0" quotePrefix="1" applyFont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40" fillId="2" borderId="73" xfId="0" applyFont="1" applyFill="1" applyBorder="1" applyAlignment="1" applyProtection="1">
      <alignment horizontal="left" vertical="center" shrinkToFit="1"/>
      <protection locked="0"/>
    </xf>
    <xf numFmtId="0" fontId="40" fillId="0" borderId="73" xfId="0" applyFont="1" applyFill="1" applyBorder="1" applyAlignment="1" applyProtection="1">
      <alignment horizontal="center" vertical="center" wrapText="1"/>
      <protection hidden="1"/>
    </xf>
    <xf numFmtId="0" fontId="84" fillId="0" borderId="76" xfId="0" applyFont="1" applyBorder="1" applyAlignment="1" applyProtection="1">
      <alignment horizontal="center" vertical="center"/>
      <protection hidden="1"/>
    </xf>
    <xf numFmtId="3" fontId="40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left" vertical="center"/>
      <protection hidden="1"/>
    </xf>
    <xf numFmtId="0" fontId="86" fillId="0" borderId="0" xfId="0" applyFont="1" applyFill="1" applyBorder="1" applyAlignment="1" applyProtection="1">
      <alignment horizontal="center" vertical="center" wrapText="1"/>
      <protection hidden="1"/>
    </xf>
    <xf numFmtId="3" fontId="8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left" vertical="center" indent="9"/>
      <protection hidden="1"/>
    </xf>
    <xf numFmtId="0" fontId="70" fillId="0" borderId="28" xfId="0" applyFont="1" applyFill="1" applyBorder="1" applyAlignment="1" applyProtection="1">
      <alignment horizontal="left" vertical="center" indent="9"/>
      <protection hidden="1"/>
    </xf>
    <xf numFmtId="0" fontId="47" fillId="0" borderId="13" xfId="0" applyFont="1" applyFill="1" applyBorder="1" applyAlignment="1" applyProtection="1">
      <alignment horizontal="center" wrapText="1"/>
      <protection hidden="1"/>
    </xf>
    <xf numFmtId="0" fontId="47" fillId="0" borderId="68" xfId="0" applyFont="1" applyFill="1" applyBorder="1" applyAlignment="1" applyProtection="1">
      <alignment horizontal="center" wrapText="1"/>
      <protection hidden="1"/>
    </xf>
    <xf numFmtId="0" fontId="47" fillId="0" borderId="28" xfId="0" applyFont="1" applyFill="1" applyBorder="1" applyAlignment="1" applyProtection="1">
      <alignment horizontal="center" wrapText="1"/>
      <protection hidden="1"/>
    </xf>
    <xf numFmtId="0" fontId="47" fillId="0" borderId="33" xfId="0" applyFont="1" applyFill="1" applyBorder="1" applyAlignment="1" applyProtection="1">
      <alignment horizontal="center" wrapText="1"/>
      <protection hidden="1"/>
    </xf>
    <xf numFmtId="0" fontId="47" fillId="0" borderId="69" xfId="0" applyFont="1" applyFill="1" applyBorder="1" applyAlignment="1" applyProtection="1">
      <alignment horizontal="center" wrapText="1"/>
      <protection hidden="1"/>
    </xf>
    <xf numFmtId="0" fontId="47" fillId="0" borderId="112" xfId="0" applyFont="1" applyFill="1" applyBorder="1" applyAlignment="1" applyProtection="1">
      <alignment horizontal="center" wrapText="1"/>
      <protection hidden="1"/>
    </xf>
    <xf numFmtId="0" fontId="88" fillId="0" borderId="139" xfId="0" applyFont="1" applyFill="1" applyBorder="1" applyAlignment="1" applyProtection="1">
      <alignment vertical="center" wrapText="1"/>
      <protection hidden="1"/>
    </xf>
    <xf numFmtId="3" fontId="40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4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41" xfId="0" applyFont="1" applyFill="1" applyBorder="1" applyAlignment="1" applyProtection="1">
      <alignment horizontal="left" vertical="center" wrapText="1" indent="1"/>
      <protection hidden="1"/>
    </xf>
    <xf numFmtId="3" fontId="40" fillId="0" borderId="142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43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44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45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46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47" xfId="0" applyFont="1" applyFill="1" applyBorder="1" applyAlignment="1" applyProtection="1">
      <alignment horizontal="left" vertical="center" wrapText="1" indent="3"/>
      <protection hidden="1"/>
    </xf>
    <xf numFmtId="3" fontId="40" fillId="2" borderId="12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52" xfId="0" applyFont="1" applyFill="1" applyBorder="1" applyAlignment="1" applyProtection="1">
      <alignment horizontal="left" vertical="center" wrapText="1" indent="3"/>
      <protection hidden="1"/>
    </xf>
    <xf numFmtId="3" fontId="40" fillId="0" borderId="85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4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46" xfId="0" applyFont="1" applyFill="1" applyBorder="1" applyAlignment="1" applyProtection="1">
      <alignment horizontal="left" vertical="center" wrapText="1" indent="3"/>
      <protection hidden="1"/>
    </xf>
    <xf numFmtId="0" fontId="39" fillId="0" borderId="97" xfId="0" applyFont="1" applyFill="1" applyBorder="1" applyAlignment="1" applyProtection="1">
      <alignment horizontal="left" vertical="center" wrapText="1" indent="3"/>
      <protection hidden="1"/>
    </xf>
    <xf numFmtId="3" fontId="40" fillId="0" borderId="95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97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49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5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47" xfId="0" applyFont="1" applyFill="1" applyBorder="1" applyAlignment="1" applyProtection="1">
      <alignment horizontal="left" vertical="center" wrapText="1" indent="1"/>
      <protection hidden="1"/>
    </xf>
    <xf numFmtId="3" fontId="40" fillId="0" borderId="151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52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37" xfId="0" applyFont="1" applyFill="1" applyBorder="1" applyAlignment="1" applyProtection="1">
      <alignment horizontal="left" vertical="center" wrapText="1" indent="3"/>
      <protection hidden="1"/>
    </xf>
    <xf numFmtId="0" fontId="39" fillId="0" borderId="134" xfId="0" applyFont="1" applyFill="1" applyBorder="1" applyAlignment="1" applyProtection="1">
      <alignment horizontal="left" vertical="center" wrapText="1" indent="3"/>
      <protection hidden="1"/>
    </xf>
    <xf numFmtId="3" fontId="40" fillId="0" borderId="98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60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53" xfId="0" applyNumberFormat="1" applyFont="1" applyFill="1" applyBorder="1" applyAlignment="1" applyProtection="1">
      <alignment horizontal="center" vertical="center" shrinkToFit="1"/>
      <protection hidden="1"/>
    </xf>
    <xf numFmtId="3" fontId="40" fillId="2" borderId="154" xfId="0" applyNumberFormat="1" applyFont="1" applyFill="1" applyBorder="1" applyAlignment="1" applyProtection="1">
      <alignment horizontal="center" vertical="center" shrinkToFit="1"/>
      <protection locked="0"/>
    </xf>
    <xf numFmtId="0" fontId="86" fillId="0" borderId="0" xfId="0" applyFont="1" applyAlignment="1" applyProtection="1">
      <alignment vertical="center"/>
      <protection hidden="1"/>
    </xf>
    <xf numFmtId="0" fontId="70" fillId="0" borderId="0" xfId="0" applyFont="1" applyFill="1" applyAlignment="1" applyProtection="1">
      <alignment horizontal="left" vertical="center"/>
      <protection hidden="1"/>
    </xf>
    <xf numFmtId="0" fontId="71" fillId="0" borderId="0" xfId="0" applyFont="1" applyFill="1" applyBorder="1" applyAlignment="1">
      <alignment vertical="center"/>
    </xf>
    <xf numFmtId="0" fontId="47" fillId="0" borderId="135" xfId="0" applyFont="1" applyFill="1" applyBorder="1" applyAlignment="1" applyProtection="1">
      <alignment horizontal="center" vertical="center" wrapText="1"/>
      <protection hidden="1"/>
    </xf>
    <xf numFmtId="0" fontId="47" fillId="0" borderId="136" xfId="0" applyFont="1" applyFill="1" applyBorder="1" applyAlignment="1" applyProtection="1">
      <alignment horizontal="center" vertical="center" wrapText="1"/>
      <protection hidden="1"/>
    </xf>
    <xf numFmtId="0" fontId="47" fillId="0" borderId="173" xfId="0" applyFont="1" applyFill="1" applyBorder="1" applyAlignment="1" applyProtection="1">
      <alignment horizontal="center" vertical="center" wrapText="1"/>
      <protection hidden="1"/>
    </xf>
    <xf numFmtId="0" fontId="47" fillId="0" borderId="172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3" fontId="40" fillId="0" borderId="194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27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44" xfId="0" applyFont="1" applyFill="1" applyBorder="1" applyAlignment="1" applyProtection="1">
      <alignment horizontal="left" vertical="center" wrapText="1" indent="7"/>
      <protection hidden="1"/>
    </xf>
    <xf numFmtId="3" fontId="40" fillId="2" borderId="195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46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96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44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Alignment="1" applyProtection="1">
      <alignment vertical="center"/>
      <protection hidden="1"/>
    </xf>
    <xf numFmtId="0" fontId="39" fillId="0" borderId="58" xfId="0" applyFont="1" applyFill="1" applyBorder="1" applyAlignment="1" applyProtection="1">
      <alignment horizontal="left" vertical="center" wrapText="1" indent="7"/>
      <protection hidden="1"/>
    </xf>
    <xf numFmtId="3" fontId="40" fillId="2" borderId="133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52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75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34" xfId="0" applyFont="1" applyFill="1" applyBorder="1" applyAlignment="1" applyProtection="1">
      <alignment horizontal="left" vertical="center" wrapText="1" indent="7"/>
      <protection hidden="1"/>
    </xf>
    <xf numFmtId="3" fontId="40" fillId="2" borderId="174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77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76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38" xfId="0" applyNumberFormat="1" applyFont="1" applyFill="1" applyBorder="1" applyAlignment="1" applyProtection="1">
      <alignment horizontal="center" vertical="center" shrinkToFit="1"/>
      <protection locked="0"/>
    </xf>
    <xf numFmtId="3" fontId="78" fillId="0" borderId="7" xfId="0" applyNumberFormat="1" applyFont="1" applyFill="1" applyBorder="1" applyAlignment="1" applyProtection="1">
      <alignment vertical="center"/>
      <protection hidden="1"/>
    </xf>
    <xf numFmtId="3" fontId="54" fillId="0" borderId="0" xfId="0" applyNumberFormat="1" applyFont="1" applyFill="1" applyBorder="1" applyAlignment="1" applyProtection="1">
      <alignment vertical="center" wrapText="1"/>
      <protection hidden="1"/>
    </xf>
    <xf numFmtId="0" fontId="49" fillId="2" borderId="169" xfId="0" applyFont="1" applyFill="1" applyBorder="1" applyAlignment="1">
      <alignment horizontal="center" vertical="center"/>
    </xf>
    <xf numFmtId="0" fontId="40" fillId="0" borderId="46" xfId="0" applyFont="1" applyFill="1" applyBorder="1" applyAlignment="1" applyProtection="1">
      <alignment horizontal="left" vertical="center" wrapText="1" indent="3"/>
      <protection hidden="1"/>
    </xf>
    <xf numFmtId="0" fontId="70" fillId="0" borderId="28" xfId="0" applyFont="1" applyFill="1" applyBorder="1" applyAlignment="1" applyProtection="1">
      <alignment horizontal="left" vertical="center"/>
      <protection hidden="1"/>
    </xf>
    <xf numFmtId="0" fontId="58" fillId="0" borderId="0" xfId="0" applyFont="1" applyFill="1" applyBorder="1" applyAlignment="1" applyProtection="1">
      <alignment horizontal="left"/>
      <protection hidden="1"/>
    </xf>
    <xf numFmtId="0" fontId="58" fillId="0" borderId="9" xfId="0" applyFont="1" applyFill="1" applyBorder="1" applyAlignment="1" applyProtection="1">
      <alignment horizontal="left" vertical="center"/>
      <protection hidden="1"/>
    </xf>
    <xf numFmtId="3" fontId="40" fillId="0" borderId="197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0" xfId="0" applyFont="1" applyFill="1" applyBorder="1" applyAlignment="1" applyProtection="1">
      <alignment wrapText="1"/>
      <protection hidden="1"/>
    </xf>
    <xf numFmtId="0" fontId="40" fillId="0" borderId="0" xfId="0" applyFont="1" applyFill="1" applyAlignment="1" applyProtection="1">
      <alignment wrapText="1"/>
      <protection hidden="1"/>
    </xf>
    <xf numFmtId="0" fontId="40" fillId="0" borderId="0" xfId="0" applyFont="1" applyFill="1" applyBorder="1" applyAlignment="1" applyProtection="1">
      <protection hidden="1"/>
    </xf>
    <xf numFmtId="1" fontId="0" fillId="0" borderId="0" xfId="0" applyNumberFormat="1" applyFill="1"/>
    <xf numFmtId="1" fontId="29" fillId="37" borderId="0" xfId="0" applyNumberFormat="1" applyFont="1" applyFill="1"/>
    <xf numFmtId="1" fontId="90" fillId="0" borderId="0" xfId="0" applyNumberFormat="1" applyFont="1"/>
    <xf numFmtId="0" fontId="45" fillId="2" borderId="62" xfId="0" applyFont="1" applyFill="1" applyBorder="1" applyAlignment="1" applyProtection="1">
      <alignment horizontal="center" vertical="center"/>
      <protection locked="0"/>
    </xf>
    <xf numFmtId="0" fontId="45" fillId="2" borderId="63" xfId="0" applyFont="1" applyFill="1" applyBorder="1" applyAlignment="1" applyProtection="1">
      <alignment horizontal="center" vertical="center"/>
      <protection locked="0"/>
    </xf>
    <xf numFmtId="0" fontId="45" fillId="2" borderId="64" xfId="0" applyFont="1" applyFill="1" applyBorder="1" applyAlignment="1" applyProtection="1">
      <alignment horizontal="center" vertical="center"/>
      <protection locked="0"/>
    </xf>
    <xf numFmtId="164" fontId="45" fillId="2" borderId="62" xfId="0" applyNumberFormat="1" applyFont="1" applyFill="1" applyBorder="1" applyAlignment="1" applyProtection="1">
      <alignment horizontal="center" vertical="center" shrinkToFit="1"/>
      <protection locked="0"/>
    </xf>
    <xf numFmtId="164" fontId="45" fillId="2" borderId="63" xfId="0" applyNumberFormat="1" applyFont="1" applyFill="1" applyBorder="1" applyAlignment="1" applyProtection="1">
      <alignment horizontal="center" vertical="center" shrinkToFit="1"/>
      <protection locked="0"/>
    </xf>
    <xf numFmtId="164" fontId="45" fillId="2" borderId="64" xfId="0" applyNumberFormat="1" applyFont="1" applyFill="1" applyBorder="1" applyAlignment="1" applyProtection="1">
      <alignment horizontal="center" vertical="center" shrinkToFit="1"/>
      <protection locked="0"/>
    </xf>
    <xf numFmtId="14" fontId="4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15" xfId="0" applyNumberFormat="1" applyFont="1" applyBorder="1" applyAlignment="1" applyProtection="1">
      <alignment horizontal="center"/>
    </xf>
    <xf numFmtId="0" fontId="34" fillId="0" borderId="36" xfId="0" applyFont="1" applyBorder="1" applyAlignment="1" applyProtection="1">
      <alignment horizontal="justify" vertical="center" wrapText="1"/>
      <protection hidden="1"/>
    </xf>
    <xf numFmtId="0" fontId="34" fillId="0" borderId="37" xfId="0" applyFont="1" applyBorder="1" applyAlignment="1" applyProtection="1">
      <alignment horizontal="justify" vertical="center" wrapText="1"/>
      <protection hidden="1"/>
    </xf>
    <xf numFmtId="0" fontId="34" fillId="0" borderId="38" xfId="0" applyFont="1" applyBorder="1" applyAlignment="1" applyProtection="1">
      <alignment horizontal="justify" vertical="center" wrapText="1"/>
      <protection hidden="1"/>
    </xf>
    <xf numFmtId="0" fontId="34" fillId="0" borderId="39" xfId="0" applyFont="1" applyBorder="1" applyAlignment="1" applyProtection="1">
      <alignment horizontal="justify" vertical="center" wrapText="1"/>
      <protection hidden="1"/>
    </xf>
    <xf numFmtId="0" fontId="34" fillId="0" borderId="0" xfId="0" applyFont="1" applyBorder="1" applyAlignment="1" applyProtection="1">
      <alignment horizontal="justify" vertical="center" wrapText="1"/>
      <protection hidden="1"/>
    </xf>
    <xf numFmtId="0" fontId="34" fillId="0" borderId="40" xfId="0" applyFont="1" applyBorder="1" applyAlignment="1" applyProtection="1">
      <alignment horizontal="justify" vertical="center" wrapText="1"/>
      <protection hidden="1"/>
    </xf>
    <xf numFmtId="0" fontId="34" fillId="0" borderId="41" xfId="0" applyFont="1" applyBorder="1" applyAlignment="1" applyProtection="1">
      <alignment horizontal="justify" vertical="center" wrapText="1"/>
      <protection hidden="1"/>
    </xf>
    <xf numFmtId="0" fontId="34" fillId="0" borderId="42" xfId="0" applyFont="1" applyBorder="1" applyAlignment="1" applyProtection="1">
      <alignment horizontal="justify" vertical="center" wrapText="1"/>
      <protection hidden="1"/>
    </xf>
    <xf numFmtId="0" fontId="34" fillId="0" borderId="43" xfId="0" applyFont="1" applyBorder="1" applyAlignment="1" applyProtection="1">
      <alignment horizontal="justify" vertical="center" wrapText="1"/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45" fillId="2" borderId="62" xfId="0" applyFont="1" applyFill="1" applyBorder="1" applyAlignment="1" applyProtection="1">
      <alignment horizontal="center" vertical="center" shrinkToFit="1"/>
      <protection locked="0" hidden="1"/>
    </xf>
    <xf numFmtId="0" fontId="45" fillId="2" borderId="63" xfId="0" applyFont="1" applyFill="1" applyBorder="1" applyAlignment="1" applyProtection="1">
      <alignment horizontal="center" vertical="center" shrinkToFit="1"/>
      <protection locked="0" hidden="1"/>
    </xf>
    <xf numFmtId="0" fontId="45" fillId="2" borderId="64" xfId="0" applyFont="1" applyFill="1" applyBorder="1" applyAlignment="1" applyProtection="1">
      <alignment horizontal="center" vertical="center" shrinkToFit="1"/>
      <protection locked="0" hidden="1"/>
    </xf>
    <xf numFmtId="0" fontId="45" fillId="0" borderId="0" xfId="0" applyFont="1" applyFill="1" applyBorder="1" applyAlignment="1" applyProtection="1">
      <alignment horizontal="right" vertical="center" wrapText="1"/>
      <protection hidden="1"/>
    </xf>
    <xf numFmtId="0" fontId="45" fillId="0" borderId="40" xfId="0" applyFont="1" applyFill="1" applyBorder="1" applyAlignment="1" applyProtection="1">
      <alignment horizontal="right" vertical="center" wrapText="1"/>
      <protection hidden="1"/>
    </xf>
    <xf numFmtId="0" fontId="40" fillId="2" borderId="65" xfId="0" applyFont="1" applyFill="1" applyBorder="1" applyAlignment="1" applyProtection="1">
      <alignment horizontal="center" vertical="center"/>
      <protection locked="0" hidden="1"/>
    </xf>
    <xf numFmtId="0" fontId="89" fillId="0" borderId="0" xfId="0" applyFont="1" applyFill="1" applyBorder="1" applyAlignment="1" applyProtection="1">
      <alignment horizontal="left" vertical="center" wrapText="1" indent="1"/>
      <protection hidden="1"/>
    </xf>
    <xf numFmtId="0" fontId="35" fillId="2" borderId="62" xfId="0" applyFont="1" applyFill="1" applyBorder="1" applyAlignment="1" applyProtection="1">
      <alignment horizontal="center" vertical="center" shrinkToFit="1"/>
      <protection locked="0"/>
    </xf>
    <xf numFmtId="0" fontId="35" fillId="2" borderId="63" xfId="0" applyFont="1" applyFill="1" applyBorder="1" applyAlignment="1" applyProtection="1">
      <alignment horizontal="center" vertical="center" shrinkToFit="1"/>
      <protection locked="0"/>
    </xf>
    <xf numFmtId="0" fontId="35" fillId="2" borderId="64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horizontal="right" vertical="center"/>
      <protection hidden="1"/>
    </xf>
    <xf numFmtId="0" fontId="30" fillId="0" borderId="40" xfId="0" applyFont="1" applyBorder="1" applyAlignment="1" applyProtection="1">
      <alignment horizontal="right" vertical="center"/>
      <protection hidden="1"/>
    </xf>
    <xf numFmtId="0" fontId="33" fillId="0" borderId="36" xfId="0" applyFont="1" applyBorder="1" applyAlignment="1" applyProtection="1">
      <alignment horizontal="center" vertical="center" shrinkToFit="1"/>
      <protection hidden="1"/>
    </xf>
    <xf numFmtId="0" fontId="33" fillId="0" borderId="37" xfId="0" applyFont="1" applyBorder="1" applyAlignment="1" applyProtection="1">
      <alignment horizontal="center" vertical="center" shrinkToFit="1"/>
      <protection hidden="1"/>
    </xf>
    <xf numFmtId="0" fontId="33" fillId="0" borderId="38" xfId="0" applyFont="1" applyBorder="1" applyAlignment="1" applyProtection="1">
      <alignment horizontal="center" vertical="center" shrinkToFit="1"/>
      <protection hidden="1"/>
    </xf>
    <xf numFmtId="0" fontId="33" fillId="0" borderId="41" xfId="0" applyFont="1" applyBorder="1" applyAlignment="1" applyProtection="1">
      <alignment horizontal="center" vertical="center" shrinkToFit="1"/>
      <protection hidden="1"/>
    </xf>
    <xf numFmtId="0" fontId="33" fillId="0" borderId="42" xfId="0" applyFont="1" applyBorder="1" applyAlignment="1" applyProtection="1">
      <alignment horizontal="center" vertical="center" shrinkToFit="1"/>
      <protection hidden="1"/>
    </xf>
    <xf numFmtId="0" fontId="33" fillId="0" borderId="43" xfId="0" applyFont="1" applyBorder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5" fillId="2" borderId="62" xfId="0" applyFont="1" applyFill="1" applyBorder="1" applyAlignment="1" applyProtection="1">
      <alignment horizontal="left" vertical="center" shrinkToFit="1"/>
      <protection locked="0" hidden="1"/>
    </xf>
    <xf numFmtId="0" fontId="45" fillId="2" borderId="63" xfId="0" applyFont="1" applyFill="1" applyBorder="1" applyAlignment="1" applyProtection="1">
      <alignment horizontal="left" vertical="center" shrinkToFit="1"/>
      <protection locked="0" hidden="1"/>
    </xf>
    <xf numFmtId="0" fontId="45" fillId="2" borderId="64" xfId="0" applyFont="1" applyFill="1" applyBorder="1" applyAlignment="1" applyProtection="1">
      <alignment horizontal="left" vertical="center" shrinkToFit="1"/>
      <protection locked="0" hidden="1"/>
    </xf>
    <xf numFmtId="0" fontId="45" fillId="2" borderId="36" xfId="0" applyFont="1" applyFill="1" applyBorder="1" applyAlignment="1" applyProtection="1">
      <alignment horizontal="left" vertical="center" shrinkToFit="1"/>
      <protection locked="0" hidden="1"/>
    </xf>
    <xf numFmtId="0" fontId="45" fillId="2" borderId="37" xfId="0" applyFont="1" applyFill="1" applyBorder="1" applyAlignment="1" applyProtection="1">
      <alignment horizontal="left" vertical="center" shrinkToFit="1"/>
      <protection locked="0" hidden="1"/>
    </xf>
    <xf numFmtId="0" fontId="45" fillId="2" borderId="38" xfId="0" applyFont="1" applyFill="1" applyBorder="1" applyAlignment="1" applyProtection="1">
      <alignment horizontal="left" vertical="center" shrinkToFit="1"/>
      <protection locked="0" hidden="1"/>
    </xf>
    <xf numFmtId="0" fontId="45" fillId="2" borderId="41" xfId="0" applyFont="1" applyFill="1" applyBorder="1" applyAlignment="1" applyProtection="1">
      <alignment horizontal="left" vertical="center" shrinkToFit="1"/>
      <protection locked="0" hidden="1"/>
    </xf>
    <xf numFmtId="0" fontId="45" fillId="2" borderId="42" xfId="0" applyFont="1" applyFill="1" applyBorder="1" applyAlignment="1" applyProtection="1">
      <alignment horizontal="left" vertical="center" shrinkToFit="1"/>
      <protection locked="0" hidden="1"/>
    </xf>
    <xf numFmtId="0" fontId="45" fillId="2" borderId="43" xfId="0" applyFont="1" applyFill="1" applyBorder="1" applyAlignment="1" applyProtection="1">
      <alignment horizontal="left" vertical="center" shrinkToFit="1"/>
      <protection locked="0" hidden="1"/>
    </xf>
    <xf numFmtId="0" fontId="30" fillId="0" borderId="0" xfId="0" applyFont="1" applyFill="1" applyBorder="1" applyAlignment="1" applyProtection="1">
      <alignment horizontal="right" vertical="center" wrapText="1"/>
      <protection hidden="1"/>
    </xf>
    <xf numFmtId="0" fontId="44" fillId="2" borderId="62" xfId="0" applyFont="1" applyFill="1" applyBorder="1" applyAlignment="1" applyProtection="1">
      <alignment horizontal="center" vertical="center" shrinkToFit="1"/>
      <protection locked="0" hidden="1"/>
    </xf>
    <xf numFmtId="0" fontId="44" fillId="2" borderId="63" xfId="0" applyFont="1" applyFill="1" applyBorder="1" applyAlignment="1" applyProtection="1">
      <alignment horizontal="center" vertical="center" shrinkToFit="1"/>
      <protection locked="0" hidden="1"/>
    </xf>
    <xf numFmtId="0" fontId="44" fillId="2" borderId="64" xfId="0" applyFont="1" applyFill="1" applyBorder="1" applyAlignment="1" applyProtection="1">
      <alignment horizontal="center" vertical="center" shrinkToFit="1"/>
      <protection locked="0" hidden="1"/>
    </xf>
    <xf numFmtId="164" fontId="45" fillId="2" borderId="62" xfId="0" applyNumberFormat="1" applyFont="1" applyFill="1" applyBorder="1" applyAlignment="1" applyProtection="1">
      <alignment horizontal="center" vertical="center" shrinkToFit="1"/>
      <protection locked="0" hidden="1"/>
    </xf>
    <xf numFmtId="164" fontId="45" fillId="2" borderId="64" xfId="0" applyNumberFormat="1" applyFont="1" applyFill="1" applyBorder="1" applyAlignment="1" applyProtection="1">
      <alignment horizontal="center" vertical="center" shrinkToFit="1"/>
      <protection locked="0" hidden="1"/>
    </xf>
    <xf numFmtId="0" fontId="39" fillId="2" borderId="62" xfId="1" applyFont="1" applyFill="1" applyBorder="1" applyAlignment="1" applyProtection="1">
      <alignment horizontal="left" vertical="center" shrinkToFit="1"/>
      <protection locked="0" hidden="1"/>
    </xf>
    <xf numFmtId="0" fontId="39" fillId="2" borderId="63" xfId="0" applyFont="1" applyFill="1" applyBorder="1" applyAlignment="1" applyProtection="1">
      <alignment horizontal="left" vertical="center" shrinkToFit="1"/>
      <protection locked="0" hidden="1"/>
    </xf>
    <xf numFmtId="0" fontId="39" fillId="2" borderId="64" xfId="0" applyFont="1" applyFill="1" applyBorder="1" applyAlignment="1" applyProtection="1">
      <alignment horizontal="left" vertical="center" shrinkToFit="1"/>
      <protection locked="0" hidden="1"/>
    </xf>
    <xf numFmtId="0" fontId="49" fillId="2" borderId="129" xfId="0" applyFont="1" applyFill="1" applyBorder="1" applyAlignment="1">
      <alignment horizontal="center" vertical="center"/>
    </xf>
    <xf numFmtId="0" fontId="49" fillId="2" borderId="130" xfId="0" applyFont="1" applyFill="1" applyBorder="1" applyAlignment="1">
      <alignment horizontal="center" vertical="center"/>
    </xf>
    <xf numFmtId="0" fontId="49" fillId="2" borderId="131" xfId="0" applyFont="1" applyFill="1" applyBorder="1" applyAlignment="1">
      <alignment horizontal="center" vertical="center"/>
    </xf>
    <xf numFmtId="0" fontId="39" fillId="2" borderId="36" xfId="0" applyFont="1" applyFill="1" applyBorder="1" applyAlignment="1" applyProtection="1">
      <alignment horizontal="left" vertical="top" wrapText="1"/>
      <protection locked="0"/>
    </xf>
    <xf numFmtId="0" fontId="39" fillId="2" borderId="37" xfId="0" applyFont="1" applyFill="1" applyBorder="1" applyAlignment="1" applyProtection="1">
      <alignment horizontal="left" vertical="top" wrapText="1"/>
      <protection locked="0"/>
    </xf>
    <xf numFmtId="0" fontId="39" fillId="2" borderId="38" xfId="0" applyFont="1" applyFill="1" applyBorder="1" applyAlignment="1" applyProtection="1">
      <alignment horizontal="left" vertical="top" wrapText="1"/>
      <protection locked="0"/>
    </xf>
    <xf numFmtId="0" fontId="39" fillId="2" borderId="39" xfId="0" applyFont="1" applyFill="1" applyBorder="1" applyAlignment="1" applyProtection="1">
      <alignment horizontal="left" vertical="top" wrapText="1"/>
      <protection locked="0"/>
    </xf>
    <xf numFmtId="0" fontId="39" fillId="2" borderId="0" xfId="0" applyFont="1" applyFill="1" applyBorder="1" applyAlignment="1" applyProtection="1">
      <alignment horizontal="left" vertical="top" wrapText="1"/>
      <protection locked="0"/>
    </xf>
    <xf numFmtId="0" fontId="39" fillId="2" borderId="40" xfId="0" applyFont="1" applyFill="1" applyBorder="1" applyAlignment="1" applyProtection="1">
      <alignment horizontal="left" vertical="top" wrapText="1"/>
      <protection locked="0"/>
    </xf>
    <xf numFmtId="0" fontId="39" fillId="2" borderId="41" xfId="0" applyFont="1" applyFill="1" applyBorder="1" applyAlignment="1" applyProtection="1">
      <alignment horizontal="left" vertical="top" wrapText="1"/>
      <protection locked="0"/>
    </xf>
    <xf numFmtId="0" fontId="39" fillId="2" borderId="42" xfId="0" applyFont="1" applyFill="1" applyBorder="1" applyAlignment="1" applyProtection="1">
      <alignment horizontal="left" vertical="top" wrapText="1"/>
      <protection locked="0"/>
    </xf>
    <xf numFmtId="0" fontId="39" fillId="2" borderId="43" xfId="0" applyFont="1" applyFill="1" applyBorder="1" applyAlignment="1" applyProtection="1">
      <alignment horizontal="left" vertical="top" wrapText="1"/>
      <protection locked="0"/>
    </xf>
    <xf numFmtId="0" fontId="70" fillId="0" borderId="28" xfId="0" applyFont="1" applyFill="1" applyBorder="1" applyAlignment="1" applyProtection="1">
      <alignment horizontal="left" vertical="center" wrapText="1"/>
      <protection hidden="1"/>
    </xf>
    <xf numFmtId="0" fontId="46" fillId="0" borderId="7" xfId="0" applyFont="1" applyFill="1" applyBorder="1" applyAlignment="1" applyProtection="1">
      <alignment horizontal="center" vertical="center" wrapText="1"/>
      <protection hidden="1"/>
    </xf>
    <xf numFmtId="0" fontId="46" fillId="0" borderId="28" xfId="0" applyFont="1" applyFill="1" applyBorder="1" applyAlignment="1" applyProtection="1">
      <alignment horizontal="center" vertical="center" wrapText="1"/>
      <protection hidden="1"/>
    </xf>
    <xf numFmtId="0" fontId="60" fillId="0" borderId="7" xfId="0" applyFont="1" applyFill="1" applyBorder="1" applyAlignment="1" applyProtection="1">
      <alignment horizontal="center" vertical="center" wrapText="1"/>
      <protection hidden="1"/>
    </xf>
    <xf numFmtId="0" fontId="60" fillId="0" borderId="28" xfId="0" applyFont="1" applyFill="1" applyBorder="1" applyAlignment="1" applyProtection="1">
      <alignment horizontal="center" vertical="center" wrapText="1"/>
      <protection hidden="1"/>
    </xf>
    <xf numFmtId="0" fontId="60" fillId="0" borderId="16" xfId="0" applyFont="1" applyFill="1" applyBorder="1" applyAlignment="1" applyProtection="1">
      <alignment horizontal="center" vertical="center"/>
      <protection hidden="1"/>
    </xf>
    <xf numFmtId="0" fontId="60" fillId="0" borderId="17" xfId="0" applyFont="1" applyFill="1" applyBorder="1" applyAlignment="1" applyProtection="1">
      <alignment horizontal="center" vertical="center"/>
      <protection hidden="1"/>
    </xf>
    <xf numFmtId="0" fontId="60" fillId="0" borderId="123" xfId="0" applyFont="1" applyFill="1" applyBorder="1" applyAlignment="1" applyProtection="1">
      <alignment horizontal="center" vertical="center"/>
      <protection hidden="1"/>
    </xf>
    <xf numFmtId="0" fontId="60" fillId="0" borderId="31" xfId="0" applyFont="1" applyFill="1" applyBorder="1" applyAlignment="1" applyProtection="1">
      <alignment horizontal="center" vertical="center"/>
      <protection hidden="1"/>
    </xf>
    <xf numFmtId="3" fontId="64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6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4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2" xfId="0" applyFont="1" applyFill="1" applyBorder="1" applyAlignment="1" applyProtection="1">
      <alignment horizontal="center" vertical="center" wrapText="1"/>
      <protection hidden="1"/>
    </xf>
    <xf numFmtId="0" fontId="60" fillId="0" borderId="21" xfId="0" applyFont="1" applyFill="1" applyBorder="1" applyAlignment="1" applyProtection="1">
      <alignment horizontal="center" vertical="center" wrapText="1"/>
      <protection hidden="1"/>
    </xf>
    <xf numFmtId="0" fontId="60" fillId="0" borderId="3" xfId="0" applyFont="1" applyFill="1" applyBorder="1" applyAlignment="1" applyProtection="1">
      <alignment horizontal="center" vertical="center" wrapText="1"/>
      <protection hidden="1"/>
    </xf>
    <xf numFmtId="0" fontId="60" fillId="0" borderId="10" xfId="0" applyFont="1" applyFill="1" applyBorder="1" applyAlignment="1" applyProtection="1">
      <alignment horizontal="center" vertical="center" wrapText="1"/>
      <protection hidden="1"/>
    </xf>
    <xf numFmtId="0" fontId="60" fillId="0" borderId="35" xfId="0" applyFont="1" applyFill="1" applyBorder="1" applyAlignment="1" applyProtection="1">
      <alignment horizontal="center" vertical="center" wrapText="1"/>
      <protection hidden="1"/>
    </xf>
    <xf numFmtId="0" fontId="60" fillId="0" borderId="11" xfId="0" applyFont="1" applyFill="1" applyBorder="1" applyAlignment="1" applyProtection="1">
      <alignment horizontal="center" vertical="center" wrapText="1"/>
      <protection hidden="1"/>
    </xf>
    <xf numFmtId="0" fontId="60" fillId="0" borderId="12" xfId="0" applyFont="1" applyFill="1" applyBorder="1" applyAlignment="1" applyProtection="1">
      <alignment horizontal="center" vertical="center" wrapText="1"/>
      <protection hidden="1"/>
    </xf>
    <xf numFmtId="0" fontId="60" fillId="0" borderId="30" xfId="0" applyFont="1" applyFill="1" applyBorder="1" applyAlignment="1" applyProtection="1">
      <alignment horizontal="center" vertical="center" wrapText="1"/>
      <protection hidden="1"/>
    </xf>
    <xf numFmtId="0" fontId="60" fillId="0" borderId="14" xfId="0" applyFont="1" applyFill="1" applyBorder="1" applyAlignment="1" applyProtection="1">
      <alignment horizontal="center" vertical="center" wrapText="1"/>
      <protection hidden="1"/>
    </xf>
    <xf numFmtId="0" fontId="60" fillId="0" borderId="29" xfId="0" applyFont="1" applyFill="1" applyBorder="1" applyAlignment="1" applyProtection="1">
      <alignment horizontal="center" vertical="center" wrapText="1"/>
      <protection hidden="1"/>
    </xf>
    <xf numFmtId="0" fontId="60" fillId="0" borderId="77" xfId="0" applyFont="1" applyFill="1" applyBorder="1" applyAlignment="1" applyProtection="1">
      <alignment horizontal="center" vertical="center" wrapText="1"/>
      <protection hidden="1"/>
    </xf>
    <xf numFmtId="0" fontId="60" fillId="0" borderId="78" xfId="0" applyFont="1" applyFill="1" applyBorder="1" applyAlignment="1" applyProtection="1">
      <alignment horizontal="center" vertical="center" wrapText="1"/>
      <protection hidden="1"/>
    </xf>
    <xf numFmtId="0" fontId="49" fillId="2" borderId="129" xfId="0" applyFont="1" applyFill="1" applyBorder="1" applyAlignment="1" applyProtection="1">
      <alignment horizontal="center" vertical="center"/>
      <protection hidden="1"/>
    </xf>
    <xf numFmtId="0" fontId="49" fillId="2" borderId="130" xfId="0" applyFont="1" applyFill="1" applyBorder="1" applyAlignment="1" applyProtection="1">
      <alignment horizontal="center" vertical="center"/>
      <protection hidden="1"/>
    </xf>
    <xf numFmtId="0" fontId="49" fillId="2" borderId="131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left" vertical="center" wrapText="1" indent="1"/>
      <protection hidden="1"/>
    </xf>
    <xf numFmtId="0" fontId="60" fillId="0" borderId="34" xfId="0" applyFont="1" applyFill="1" applyBorder="1" applyAlignment="1" applyProtection="1">
      <alignment horizontal="center" vertical="center" wrapText="1"/>
      <protection hidden="1"/>
    </xf>
    <xf numFmtId="0" fontId="60" fillId="0" borderId="33" xfId="0" applyFont="1" applyFill="1" applyBorder="1" applyAlignment="1" applyProtection="1">
      <alignment horizontal="center" vertical="center" wrapText="1"/>
      <protection hidden="1"/>
    </xf>
    <xf numFmtId="0" fontId="56" fillId="0" borderId="17" xfId="0" applyFont="1" applyFill="1" applyBorder="1" applyAlignment="1" applyProtection="1">
      <alignment horizontal="right" vertical="center" wrapText="1"/>
      <protection hidden="1"/>
    </xf>
    <xf numFmtId="0" fontId="56" fillId="0" borderId="123" xfId="0" applyFont="1" applyFill="1" applyBorder="1" applyAlignment="1" applyProtection="1">
      <alignment horizontal="right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85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24" xfId="0" applyFont="1" applyFill="1" applyBorder="1" applyAlignment="1" applyProtection="1">
      <alignment horizontal="left" vertical="center" wrapText="1"/>
      <protection hidden="1"/>
    </xf>
    <xf numFmtId="0" fontId="60" fillId="0" borderId="16" xfId="0" applyFont="1" applyFill="1" applyBorder="1" applyAlignment="1" applyProtection="1">
      <alignment horizontal="center" vertical="center" wrapText="1"/>
      <protection hidden="1"/>
    </xf>
    <xf numFmtId="0" fontId="60" fillId="0" borderId="17" xfId="0" applyFont="1" applyFill="1" applyBorder="1" applyAlignment="1" applyProtection="1">
      <alignment horizontal="center" vertical="center" wrapText="1"/>
      <protection hidden="1"/>
    </xf>
    <xf numFmtId="0" fontId="60" fillId="0" borderId="155" xfId="0" applyFont="1" applyFill="1" applyBorder="1" applyAlignment="1" applyProtection="1">
      <alignment horizontal="center" vertical="center" wrapText="1"/>
      <protection hidden="1"/>
    </xf>
    <xf numFmtId="0" fontId="60" fillId="0" borderId="156" xfId="0" applyFont="1" applyFill="1" applyBorder="1" applyAlignment="1" applyProtection="1">
      <alignment horizontal="center" vertical="center" wrapText="1"/>
      <protection hidden="1"/>
    </xf>
    <xf numFmtId="0" fontId="83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56" fillId="0" borderId="42" xfId="0" applyFont="1" applyBorder="1" applyAlignment="1" applyProtection="1">
      <alignment horizontal="center" vertical="center" wrapText="1"/>
      <protection hidden="1"/>
    </xf>
    <xf numFmtId="0" fontId="56" fillId="0" borderId="10" xfId="0" applyFont="1" applyBorder="1" applyAlignment="1" applyProtection="1">
      <alignment horizontal="center" vertical="center" wrapText="1"/>
      <protection hidden="1"/>
    </xf>
    <xf numFmtId="0" fontId="56" fillId="0" borderId="7" xfId="0" applyFont="1" applyBorder="1" applyAlignment="1" applyProtection="1">
      <alignment horizontal="center" vertical="center" wrapText="1"/>
      <protection hidden="1"/>
    </xf>
    <xf numFmtId="0" fontId="56" fillId="0" borderId="11" xfId="0" applyFont="1" applyBorder="1" applyAlignment="1" applyProtection="1">
      <alignment horizontal="center" vertical="center" wrapText="1"/>
      <protection hidden="1"/>
    </xf>
    <xf numFmtId="0" fontId="56" fillId="0" borderId="12" xfId="0" applyFont="1" applyBorder="1" applyAlignment="1" applyProtection="1">
      <alignment horizontal="center" vertical="center" wrapText="1"/>
      <protection hidden="1"/>
    </xf>
    <xf numFmtId="0" fontId="56" fillId="0" borderId="34" xfId="0" applyFont="1" applyBorder="1" applyAlignment="1" applyProtection="1">
      <alignment horizontal="center" vertical="center" wrapText="1"/>
      <protection hidden="1"/>
    </xf>
    <xf numFmtId="0" fontId="56" fillId="0" borderId="29" xfId="0" applyFont="1" applyBorder="1" applyAlignment="1" applyProtection="1">
      <alignment horizontal="center" vertical="center" wrapText="1"/>
      <protection hidden="1"/>
    </xf>
    <xf numFmtId="0" fontId="78" fillId="0" borderId="2" xfId="0" applyFont="1" applyBorder="1" applyAlignment="1" applyProtection="1">
      <alignment horizontal="center" vertical="center" wrapText="1"/>
      <protection hidden="1"/>
    </xf>
    <xf numFmtId="0" fontId="78" fillId="0" borderId="21" xfId="0" applyFont="1" applyBorder="1" applyAlignment="1" applyProtection="1">
      <alignment horizontal="center" vertical="center" wrapText="1"/>
      <protection hidden="1"/>
    </xf>
    <xf numFmtId="0" fontId="56" fillId="0" borderId="178" xfId="0" applyFont="1" applyFill="1" applyBorder="1" applyAlignment="1" applyProtection="1">
      <alignment horizontal="center" vertical="center" wrapText="1"/>
      <protection hidden="1"/>
    </xf>
    <xf numFmtId="0" fontId="56" fillId="0" borderId="7" xfId="0" applyFont="1" applyFill="1" applyBorder="1" applyAlignment="1" applyProtection="1">
      <alignment horizontal="center" vertical="center" wrapText="1"/>
      <protection hidden="1"/>
    </xf>
    <xf numFmtId="0" fontId="56" fillId="0" borderId="161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30" fillId="2" borderId="36" xfId="0" applyFont="1" applyFill="1" applyBorder="1" applyAlignment="1" applyProtection="1">
      <alignment horizontal="left" vertical="top" wrapText="1"/>
      <protection locked="0" hidden="1"/>
    </xf>
    <xf numFmtId="0" fontId="30" fillId="2" borderId="37" xfId="0" applyFont="1" applyFill="1" applyBorder="1" applyAlignment="1" applyProtection="1">
      <alignment horizontal="left" vertical="top" wrapText="1"/>
      <protection locked="0" hidden="1"/>
    </xf>
    <xf numFmtId="0" fontId="30" fillId="2" borderId="38" xfId="0" applyFont="1" applyFill="1" applyBorder="1" applyAlignment="1" applyProtection="1">
      <alignment horizontal="left" vertical="top" wrapText="1"/>
      <protection locked="0" hidden="1"/>
    </xf>
    <xf numFmtId="0" fontId="30" fillId="2" borderId="39" xfId="0" applyFont="1" applyFill="1" applyBorder="1" applyAlignment="1" applyProtection="1">
      <alignment horizontal="left" vertical="top" wrapText="1"/>
      <protection locked="0" hidden="1"/>
    </xf>
    <xf numFmtId="0" fontId="30" fillId="2" borderId="0" xfId="0" applyFont="1" applyFill="1" applyBorder="1" applyAlignment="1" applyProtection="1">
      <alignment horizontal="left" vertical="top" wrapText="1"/>
      <protection locked="0" hidden="1"/>
    </xf>
    <xf numFmtId="0" fontId="30" fillId="2" borderId="40" xfId="0" applyFont="1" applyFill="1" applyBorder="1" applyAlignment="1" applyProtection="1">
      <alignment horizontal="left" vertical="top" wrapText="1"/>
      <protection locked="0" hidden="1"/>
    </xf>
    <xf numFmtId="0" fontId="30" fillId="2" borderId="41" xfId="0" applyFont="1" applyFill="1" applyBorder="1" applyAlignment="1" applyProtection="1">
      <alignment horizontal="left" vertical="top" wrapText="1"/>
      <protection locked="0" hidden="1"/>
    </xf>
    <xf numFmtId="0" fontId="30" fillId="2" borderId="42" xfId="0" applyFont="1" applyFill="1" applyBorder="1" applyAlignment="1" applyProtection="1">
      <alignment horizontal="left" vertical="top" wrapText="1"/>
      <protection locked="0" hidden="1"/>
    </xf>
    <xf numFmtId="0" fontId="30" fillId="2" borderId="43" xfId="0" applyFont="1" applyFill="1" applyBorder="1" applyAlignment="1" applyProtection="1">
      <alignment horizontal="left" vertical="top" wrapText="1"/>
      <protection locked="0" hidden="1"/>
    </xf>
    <xf numFmtId="0" fontId="32" fillId="0" borderId="114" xfId="0" applyFont="1" applyFill="1" applyBorder="1" applyAlignment="1" applyProtection="1">
      <alignment horizontal="center" vertical="center" wrapText="1"/>
      <protection hidden="1"/>
    </xf>
    <xf numFmtId="0" fontId="32" fillId="0" borderId="116" xfId="0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left" vertical="center" wrapText="1"/>
      <protection hidden="1"/>
    </xf>
    <xf numFmtId="0" fontId="30" fillId="2" borderId="36" xfId="0" applyFont="1" applyFill="1" applyBorder="1" applyAlignment="1" applyProtection="1">
      <alignment horizontal="left" vertical="top" wrapText="1"/>
      <protection locked="0"/>
    </xf>
    <xf numFmtId="0" fontId="30" fillId="2" borderId="37" xfId="0" applyFont="1" applyFill="1" applyBorder="1" applyAlignment="1" applyProtection="1">
      <alignment horizontal="left" vertical="top" wrapText="1"/>
      <protection locked="0"/>
    </xf>
    <xf numFmtId="0" fontId="30" fillId="2" borderId="38" xfId="0" applyFont="1" applyFill="1" applyBorder="1" applyAlignment="1" applyProtection="1">
      <alignment horizontal="left" vertical="top" wrapText="1"/>
      <protection locked="0"/>
    </xf>
    <xf numFmtId="0" fontId="30" fillId="2" borderId="39" xfId="0" applyFont="1" applyFill="1" applyBorder="1" applyAlignment="1" applyProtection="1">
      <alignment horizontal="left" vertical="top" wrapText="1"/>
      <protection locked="0"/>
    </xf>
    <xf numFmtId="0" fontId="30" fillId="2" borderId="0" xfId="0" applyFont="1" applyFill="1" applyBorder="1" applyAlignment="1" applyProtection="1">
      <alignment horizontal="left" vertical="top" wrapText="1"/>
      <protection locked="0"/>
    </xf>
    <xf numFmtId="0" fontId="30" fillId="2" borderId="40" xfId="0" applyFont="1" applyFill="1" applyBorder="1" applyAlignment="1" applyProtection="1">
      <alignment horizontal="left" vertical="top" wrapText="1"/>
      <protection locked="0"/>
    </xf>
    <xf numFmtId="0" fontId="30" fillId="2" borderId="41" xfId="0" applyFont="1" applyFill="1" applyBorder="1" applyAlignment="1" applyProtection="1">
      <alignment horizontal="left" vertical="top" wrapText="1"/>
      <protection locked="0"/>
    </xf>
    <xf numFmtId="0" fontId="30" fillId="2" borderId="42" xfId="0" applyFont="1" applyFill="1" applyBorder="1" applyAlignment="1" applyProtection="1">
      <alignment horizontal="left" vertical="top" wrapText="1"/>
      <protection locked="0"/>
    </xf>
    <xf numFmtId="0" fontId="30" fillId="2" borderId="43" xfId="0" applyFont="1" applyFill="1" applyBorder="1" applyAlignment="1" applyProtection="1">
      <alignment horizontal="left" vertical="top" wrapText="1"/>
      <protection locked="0"/>
    </xf>
    <xf numFmtId="0" fontId="46" fillId="0" borderId="113" xfId="0" applyFont="1" applyBorder="1" applyAlignment="1" applyProtection="1">
      <alignment horizontal="center" vertical="center" wrapText="1"/>
      <protection hidden="1"/>
    </xf>
    <xf numFmtId="0" fontId="46" fillId="0" borderId="84" xfId="0" applyFont="1" applyBorder="1" applyAlignment="1" applyProtection="1">
      <alignment horizontal="center" vertical="center" wrapText="1"/>
      <protection hidden="1"/>
    </xf>
    <xf numFmtId="0" fontId="32" fillId="0" borderId="7" xfId="0" applyFont="1" applyFill="1" applyBorder="1" applyAlignment="1" applyProtection="1">
      <alignment horizontal="center" vertical="center" wrapText="1"/>
      <protection hidden="1"/>
    </xf>
    <xf numFmtId="0" fontId="32" fillId="0" borderId="28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3" xfId="0" applyFont="1" applyFill="1" applyBorder="1" applyAlignment="1" applyProtection="1">
      <alignment horizontal="center" vertical="center" wrapText="1"/>
      <protection hidden="1"/>
    </xf>
    <xf numFmtId="0" fontId="46" fillId="0" borderId="113" xfId="0" applyFont="1" applyFill="1" applyBorder="1" applyAlignment="1" applyProtection="1">
      <alignment horizontal="center" vertical="center" wrapText="1"/>
      <protection hidden="1"/>
    </xf>
    <xf numFmtId="0" fontId="46" fillId="0" borderId="84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Alignment="1" applyProtection="1">
      <alignment horizontal="center" vertical="center" wrapText="1"/>
      <protection hidden="1"/>
    </xf>
    <xf numFmtId="0" fontId="64" fillId="0" borderId="42" xfId="0" applyFont="1" applyFill="1" applyBorder="1" applyAlignment="1" applyProtection="1">
      <alignment horizontal="center" vertical="center" wrapText="1"/>
      <protection hidden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Neutral" xfId="11" builtinId="28" customBuiltin="1"/>
    <cellStyle name="Normal" xfId="0" builtinId="0"/>
    <cellStyle name="Notas" xfId="17" builtinId="10" customBuiltin="1"/>
    <cellStyle name="Salida" xfId="13" builtinId="21" customBuiltin="1"/>
    <cellStyle name="Texto de advertencia" xfId="2" builtinId="11" customBuiltin="1"/>
    <cellStyle name="Texto explicativo" xfId="3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43"/>
    <cellStyle name="Total" xfId="18" builtinId="25" customBuiltin="1"/>
  </cellStyles>
  <dxfs count="1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border>
        <left style="dashed">
          <color auto="1"/>
        </left>
        <vertical/>
        <horizontal/>
      </border>
    </dxf>
    <dxf>
      <font>
        <color theme="0"/>
      </font>
      <border>
        <right style="dashed">
          <color auto="1"/>
        </right>
        <vertical/>
        <horizontal/>
      </border>
    </dxf>
    <dxf>
      <font>
        <color auto="1"/>
      </font>
      <fill>
        <patternFill>
          <bgColor rgb="FFFFFF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3366FF"/>
      <color rgb="FF0060A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J488"/>
  <sheetViews>
    <sheetView zoomScale="80" zoomScaleNormal="80" workbookViewId="0">
      <selection activeCell="F2" sqref="F2:J488"/>
    </sheetView>
  </sheetViews>
  <sheetFormatPr baseColWidth="10" defaultRowHeight="12"/>
  <cols>
    <col min="1" max="1" width="12.140625" style="7" bestFit="1" customWidth="1"/>
    <col min="2" max="2" width="2.7109375" style="7" bestFit="1" customWidth="1"/>
    <col min="3" max="3" width="22.140625" style="8" bestFit="1" customWidth="1"/>
    <col min="4" max="4" width="2.7109375" style="7" bestFit="1" customWidth="1"/>
    <col min="5" max="5" width="21.5703125" style="7" bestFit="1" customWidth="1"/>
    <col min="6" max="6" width="3" style="7" bestFit="1" customWidth="1"/>
    <col min="7" max="7" width="4.5703125" style="7" bestFit="1" customWidth="1"/>
    <col min="8" max="8" width="3.5703125" style="7" bestFit="1" customWidth="1"/>
    <col min="9" max="9" width="54" style="11" bestFit="1" customWidth="1"/>
    <col min="10" max="10" width="11.42578125" style="11"/>
    <col min="11" max="16384" width="11.42578125" style="6"/>
  </cols>
  <sheetData>
    <row r="1" spans="1:10">
      <c r="A1" s="7" t="s">
        <v>32</v>
      </c>
      <c r="C1" s="8" t="s">
        <v>33</v>
      </c>
      <c r="E1" s="7" t="s">
        <v>34</v>
      </c>
      <c r="F1" s="7" t="s">
        <v>29</v>
      </c>
      <c r="G1" s="7" t="s">
        <v>30</v>
      </c>
      <c r="H1" s="7" t="s">
        <v>31</v>
      </c>
      <c r="I1" s="10" t="s">
        <v>600</v>
      </c>
      <c r="J1" s="10" t="s">
        <v>601</v>
      </c>
    </row>
    <row r="2" spans="1:10">
      <c r="A2" s="7" t="s">
        <v>44</v>
      </c>
      <c r="B2" s="7" t="s">
        <v>602</v>
      </c>
      <c r="C2" s="8" t="s">
        <v>44</v>
      </c>
      <c r="D2" s="7" t="s">
        <v>602</v>
      </c>
      <c r="E2" s="7" t="s">
        <v>45</v>
      </c>
      <c r="F2" s="6" t="str">
        <f t="shared" ref="F2:F65" si="0">MID(J2,1,1)</f>
        <v>1</v>
      </c>
      <c r="G2" s="6" t="str">
        <f t="shared" ref="G2:G65" si="1">MID(J2,3,2)</f>
        <v>01</v>
      </c>
      <c r="H2" s="6" t="str">
        <f t="shared" ref="H2:H65" si="2">MID(J2,6,2)</f>
        <v>01</v>
      </c>
      <c r="I2" s="9" t="s">
        <v>1633</v>
      </c>
      <c r="J2" s="9" t="s">
        <v>603</v>
      </c>
    </row>
    <row r="3" spans="1:10">
      <c r="A3" s="7" t="s">
        <v>44</v>
      </c>
      <c r="B3" s="7" t="s">
        <v>602</v>
      </c>
      <c r="C3" s="8" t="s">
        <v>44</v>
      </c>
      <c r="D3" s="7" t="s">
        <v>602</v>
      </c>
      <c r="E3" s="7" t="s">
        <v>50</v>
      </c>
      <c r="F3" s="6" t="str">
        <f t="shared" si="0"/>
        <v>1</v>
      </c>
      <c r="G3" s="6" t="str">
        <f t="shared" si="1"/>
        <v>01</v>
      </c>
      <c r="H3" s="6" t="str">
        <f t="shared" si="2"/>
        <v>02</v>
      </c>
      <c r="I3" s="9" t="s">
        <v>1634</v>
      </c>
      <c r="J3" s="9" t="s">
        <v>604</v>
      </c>
    </row>
    <row r="4" spans="1:10">
      <c r="A4" s="7" t="s">
        <v>44</v>
      </c>
      <c r="B4" s="7" t="s">
        <v>602</v>
      </c>
      <c r="C4" s="8" t="s">
        <v>44</v>
      </c>
      <c r="D4" s="7" t="s">
        <v>602</v>
      </c>
      <c r="E4" s="7" t="s">
        <v>51</v>
      </c>
      <c r="F4" s="6" t="str">
        <f t="shared" si="0"/>
        <v>1</v>
      </c>
      <c r="G4" s="6" t="str">
        <f t="shared" si="1"/>
        <v>01</v>
      </c>
      <c r="H4" s="6" t="str">
        <f t="shared" si="2"/>
        <v>03</v>
      </c>
      <c r="I4" s="9" t="s">
        <v>1635</v>
      </c>
      <c r="J4" s="9" t="s">
        <v>605</v>
      </c>
    </row>
    <row r="5" spans="1:10">
      <c r="A5" s="7" t="s">
        <v>44</v>
      </c>
      <c r="B5" s="7" t="s">
        <v>602</v>
      </c>
      <c r="C5" s="8" t="s">
        <v>44</v>
      </c>
      <c r="D5" s="7" t="s">
        <v>602</v>
      </c>
      <c r="E5" s="7" t="s">
        <v>54</v>
      </c>
      <c r="F5" s="6" t="str">
        <f t="shared" si="0"/>
        <v>1</v>
      </c>
      <c r="G5" s="6" t="str">
        <f t="shared" si="1"/>
        <v>01</v>
      </c>
      <c r="H5" s="6" t="str">
        <f t="shared" si="2"/>
        <v>04</v>
      </c>
      <c r="I5" s="9" t="s">
        <v>1636</v>
      </c>
      <c r="J5" s="9" t="s">
        <v>606</v>
      </c>
    </row>
    <row r="6" spans="1:10">
      <c r="A6" s="7" t="s">
        <v>44</v>
      </c>
      <c r="B6" s="7" t="s">
        <v>602</v>
      </c>
      <c r="C6" s="8" t="s">
        <v>44</v>
      </c>
      <c r="D6" s="7" t="s">
        <v>602</v>
      </c>
      <c r="E6" s="7" t="s">
        <v>65</v>
      </c>
      <c r="F6" s="6" t="str">
        <f t="shared" si="0"/>
        <v>1</v>
      </c>
      <c r="G6" s="6" t="str">
        <f t="shared" si="1"/>
        <v>01</v>
      </c>
      <c r="H6" s="6" t="str">
        <f t="shared" si="2"/>
        <v>05</v>
      </c>
      <c r="I6" s="9" t="s">
        <v>1637</v>
      </c>
      <c r="J6" s="9" t="s">
        <v>607</v>
      </c>
    </row>
    <row r="7" spans="1:10">
      <c r="A7" s="7" t="s">
        <v>44</v>
      </c>
      <c r="B7" s="7" t="s">
        <v>602</v>
      </c>
      <c r="C7" s="8" t="s">
        <v>44</v>
      </c>
      <c r="D7" s="7" t="s">
        <v>602</v>
      </c>
      <c r="E7" s="7" t="s">
        <v>67</v>
      </c>
      <c r="F7" s="6" t="str">
        <f t="shared" si="0"/>
        <v>1</v>
      </c>
      <c r="G7" s="6" t="str">
        <f t="shared" si="1"/>
        <v>01</v>
      </c>
      <c r="H7" s="6" t="str">
        <f t="shared" si="2"/>
        <v>06</v>
      </c>
      <c r="I7" s="9" t="s">
        <v>1638</v>
      </c>
      <c r="J7" s="9" t="s">
        <v>608</v>
      </c>
    </row>
    <row r="8" spans="1:10">
      <c r="A8" s="7" t="s">
        <v>44</v>
      </c>
      <c r="B8" s="7" t="s">
        <v>602</v>
      </c>
      <c r="C8" s="8" t="s">
        <v>44</v>
      </c>
      <c r="D8" s="7" t="s">
        <v>602</v>
      </c>
      <c r="E8" s="7" t="s">
        <v>77</v>
      </c>
      <c r="F8" s="6" t="str">
        <f t="shared" si="0"/>
        <v>1</v>
      </c>
      <c r="G8" s="6" t="str">
        <f t="shared" si="1"/>
        <v>01</v>
      </c>
      <c r="H8" s="6" t="str">
        <f t="shared" si="2"/>
        <v>07</v>
      </c>
      <c r="I8" s="9" t="s">
        <v>1639</v>
      </c>
      <c r="J8" s="9" t="s">
        <v>609</v>
      </c>
    </row>
    <row r="9" spans="1:10">
      <c r="A9" s="7" t="s">
        <v>44</v>
      </c>
      <c r="B9" s="7" t="s">
        <v>602</v>
      </c>
      <c r="C9" s="8" t="s">
        <v>44</v>
      </c>
      <c r="D9" s="7" t="s">
        <v>602</v>
      </c>
      <c r="E9" s="7" t="s">
        <v>90</v>
      </c>
      <c r="F9" s="6" t="str">
        <f t="shared" si="0"/>
        <v>1</v>
      </c>
      <c r="G9" s="6" t="str">
        <f t="shared" si="1"/>
        <v>01</v>
      </c>
      <c r="H9" s="6" t="str">
        <f t="shared" si="2"/>
        <v>08</v>
      </c>
      <c r="I9" s="9" t="s">
        <v>1640</v>
      </c>
      <c r="J9" s="9" t="s">
        <v>610</v>
      </c>
    </row>
    <row r="10" spans="1:10">
      <c r="A10" s="7" t="s">
        <v>44</v>
      </c>
      <c r="B10" s="7" t="s">
        <v>602</v>
      </c>
      <c r="C10" s="8" t="s">
        <v>44</v>
      </c>
      <c r="D10" s="7" t="s">
        <v>602</v>
      </c>
      <c r="E10" s="7" t="s">
        <v>98</v>
      </c>
      <c r="F10" s="6" t="str">
        <f t="shared" si="0"/>
        <v>1</v>
      </c>
      <c r="G10" s="6" t="str">
        <f t="shared" si="1"/>
        <v>01</v>
      </c>
      <c r="H10" s="6" t="str">
        <f t="shared" si="2"/>
        <v>09</v>
      </c>
      <c r="I10" s="9" t="s">
        <v>1641</v>
      </c>
      <c r="J10" s="9" t="s">
        <v>611</v>
      </c>
    </row>
    <row r="11" spans="1:10">
      <c r="A11" s="7" t="s">
        <v>44</v>
      </c>
      <c r="B11" s="7" t="s">
        <v>602</v>
      </c>
      <c r="C11" s="8" t="s">
        <v>44</v>
      </c>
      <c r="D11" s="7" t="s">
        <v>602</v>
      </c>
      <c r="E11" s="7" t="s">
        <v>116</v>
      </c>
      <c r="F11" s="6" t="str">
        <f t="shared" si="0"/>
        <v>1</v>
      </c>
      <c r="G11" s="6" t="str">
        <f t="shared" si="1"/>
        <v>01</v>
      </c>
      <c r="H11" s="6" t="str">
        <f t="shared" si="2"/>
        <v>10</v>
      </c>
      <c r="I11" s="9" t="s">
        <v>1642</v>
      </c>
      <c r="J11" s="9" t="s">
        <v>612</v>
      </c>
    </row>
    <row r="12" spans="1:10">
      <c r="A12" s="7" t="s">
        <v>44</v>
      </c>
      <c r="B12" s="7" t="s">
        <v>602</v>
      </c>
      <c r="C12" s="8" t="s">
        <v>44</v>
      </c>
      <c r="D12" s="7" t="s">
        <v>602</v>
      </c>
      <c r="E12" s="7" t="s">
        <v>118</v>
      </c>
      <c r="F12" s="6" t="str">
        <f t="shared" si="0"/>
        <v>1</v>
      </c>
      <c r="G12" s="6" t="str">
        <f t="shared" si="1"/>
        <v>01</v>
      </c>
      <c r="H12" s="6" t="str">
        <f t="shared" si="2"/>
        <v>11</v>
      </c>
      <c r="I12" s="9" t="s">
        <v>1643</v>
      </c>
      <c r="J12" s="9" t="s">
        <v>613</v>
      </c>
    </row>
    <row r="13" spans="1:10">
      <c r="A13" s="7" t="s">
        <v>44</v>
      </c>
      <c r="B13" s="7" t="s">
        <v>602</v>
      </c>
      <c r="C13" s="8" t="s">
        <v>124</v>
      </c>
      <c r="D13" s="7" t="s">
        <v>602</v>
      </c>
      <c r="E13" s="7" t="s">
        <v>124</v>
      </c>
      <c r="F13" s="6" t="str">
        <f t="shared" si="0"/>
        <v>1</v>
      </c>
      <c r="G13" s="6" t="str">
        <f t="shared" si="1"/>
        <v>02</v>
      </c>
      <c r="H13" s="6" t="str">
        <f t="shared" si="2"/>
        <v>01</v>
      </c>
      <c r="I13" s="9" t="s">
        <v>1644</v>
      </c>
      <c r="J13" s="9" t="s">
        <v>614</v>
      </c>
    </row>
    <row r="14" spans="1:10">
      <c r="A14" s="7" t="s">
        <v>44</v>
      </c>
      <c r="B14" s="7" t="s">
        <v>602</v>
      </c>
      <c r="C14" s="8" t="s">
        <v>124</v>
      </c>
      <c r="D14" s="7" t="s">
        <v>602</v>
      </c>
      <c r="E14" s="7" t="s">
        <v>110</v>
      </c>
      <c r="F14" s="6" t="str">
        <f t="shared" si="0"/>
        <v>1</v>
      </c>
      <c r="G14" s="6" t="str">
        <f t="shared" si="1"/>
        <v>02</v>
      </c>
      <c r="H14" s="6" t="str">
        <f t="shared" si="2"/>
        <v>02</v>
      </c>
      <c r="I14" s="9" t="s">
        <v>1645</v>
      </c>
      <c r="J14" s="9" t="s">
        <v>615</v>
      </c>
    </row>
    <row r="15" spans="1:10">
      <c r="A15" s="7" t="s">
        <v>44</v>
      </c>
      <c r="B15" s="7" t="s">
        <v>602</v>
      </c>
      <c r="C15" s="8" t="s">
        <v>124</v>
      </c>
      <c r="D15" s="7" t="s">
        <v>602</v>
      </c>
      <c r="E15" s="7" t="s">
        <v>82</v>
      </c>
      <c r="F15" s="6" t="str">
        <f t="shared" si="0"/>
        <v>1</v>
      </c>
      <c r="G15" s="6" t="str">
        <f t="shared" si="1"/>
        <v>02</v>
      </c>
      <c r="H15" s="6" t="str">
        <f t="shared" si="2"/>
        <v>03</v>
      </c>
      <c r="I15" s="9" t="s">
        <v>1646</v>
      </c>
      <c r="J15" s="9" t="s">
        <v>616</v>
      </c>
    </row>
    <row r="16" spans="1:10">
      <c r="A16" s="7" t="s">
        <v>44</v>
      </c>
      <c r="B16" s="7" t="s">
        <v>602</v>
      </c>
      <c r="C16" s="8" t="s">
        <v>47</v>
      </c>
      <c r="D16" s="7" t="s">
        <v>602</v>
      </c>
      <c r="E16" s="7" t="s">
        <v>47</v>
      </c>
      <c r="F16" s="6" t="str">
        <f t="shared" si="0"/>
        <v>1</v>
      </c>
      <c r="G16" s="6" t="str">
        <f t="shared" si="1"/>
        <v>03</v>
      </c>
      <c r="H16" s="6" t="str">
        <f t="shared" si="2"/>
        <v>01</v>
      </c>
      <c r="I16" s="9" t="s">
        <v>1647</v>
      </c>
      <c r="J16" s="9" t="s">
        <v>617</v>
      </c>
    </row>
    <row r="17" spans="1:10">
      <c r="A17" s="7" t="s">
        <v>44</v>
      </c>
      <c r="B17" s="7" t="s">
        <v>602</v>
      </c>
      <c r="C17" s="8" t="s">
        <v>47</v>
      </c>
      <c r="D17" s="7" t="s">
        <v>602</v>
      </c>
      <c r="E17" s="7" t="s">
        <v>49</v>
      </c>
      <c r="F17" s="6" t="str">
        <f t="shared" si="0"/>
        <v>1</v>
      </c>
      <c r="G17" s="6" t="str">
        <f t="shared" si="1"/>
        <v>03</v>
      </c>
      <c r="H17" s="6" t="str">
        <f t="shared" si="2"/>
        <v>02</v>
      </c>
      <c r="I17" s="9" t="s">
        <v>1648</v>
      </c>
      <c r="J17" s="9" t="s">
        <v>618</v>
      </c>
    </row>
    <row r="18" spans="1:10">
      <c r="A18" s="7" t="s">
        <v>44</v>
      </c>
      <c r="B18" s="7" t="s">
        <v>602</v>
      </c>
      <c r="C18" s="8" t="s">
        <v>47</v>
      </c>
      <c r="D18" s="7" t="s">
        <v>602</v>
      </c>
      <c r="E18" s="7" t="s">
        <v>119</v>
      </c>
      <c r="F18" s="6" t="str">
        <f t="shared" si="0"/>
        <v>1</v>
      </c>
      <c r="G18" s="6" t="str">
        <f t="shared" si="1"/>
        <v>03</v>
      </c>
      <c r="H18" s="6" t="str">
        <f t="shared" si="2"/>
        <v>03</v>
      </c>
      <c r="I18" s="9" t="s">
        <v>1649</v>
      </c>
      <c r="J18" s="9" t="s">
        <v>619</v>
      </c>
    </row>
    <row r="19" spans="1:10">
      <c r="A19" s="7" t="s">
        <v>44</v>
      </c>
      <c r="B19" s="7" t="s">
        <v>602</v>
      </c>
      <c r="C19" s="8" t="s">
        <v>47</v>
      </c>
      <c r="D19" s="7" t="s">
        <v>602</v>
      </c>
      <c r="E19" s="7" t="s">
        <v>117</v>
      </c>
      <c r="F19" s="6" t="str">
        <f t="shared" si="0"/>
        <v>1</v>
      </c>
      <c r="G19" s="6" t="str">
        <f t="shared" si="1"/>
        <v>03</v>
      </c>
      <c r="H19" s="6" t="str">
        <f t="shared" si="2"/>
        <v>04</v>
      </c>
      <c r="I19" s="9" t="s">
        <v>1650</v>
      </c>
      <c r="J19" s="9" t="s">
        <v>620</v>
      </c>
    </row>
    <row r="20" spans="1:10">
      <c r="A20" s="7" t="s">
        <v>44</v>
      </c>
      <c r="B20" s="7" t="s">
        <v>602</v>
      </c>
      <c r="C20" s="8" t="s">
        <v>47</v>
      </c>
      <c r="D20" s="7" t="s">
        <v>602</v>
      </c>
      <c r="E20" s="7" t="s">
        <v>110</v>
      </c>
      <c r="F20" s="6" t="str">
        <f t="shared" si="0"/>
        <v>1</v>
      </c>
      <c r="G20" s="6" t="str">
        <f t="shared" si="1"/>
        <v>03</v>
      </c>
      <c r="H20" s="6" t="str">
        <f t="shared" si="2"/>
        <v>05</v>
      </c>
      <c r="I20" s="9" t="s">
        <v>1651</v>
      </c>
      <c r="J20" s="9" t="s">
        <v>621</v>
      </c>
    </row>
    <row r="21" spans="1:10">
      <c r="A21" s="7" t="s">
        <v>44</v>
      </c>
      <c r="B21" s="7" t="s">
        <v>602</v>
      </c>
      <c r="C21" s="8" t="s">
        <v>47</v>
      </c>
      <c r="D21" s="7" t="s">
        <v>602</v>
      </c>
      <c r="E21" s="7" t="s">
        <v>141</v>
      </c>
      <c r="F21" s="6" t="str">
        <f t="shared" si="0"/>
        <v>1</v>
      </c>
      <c r="G21" s="6" t="str">
        <f t="shared" si="1"/>
        <v>03</v>
      </c>
      <c r="H21" s="6" t="str">
        <f t="shared" si="2"/>
        <v>06</v>
      </c>
      <c r="I21" s="9" t="s">
        <v>1652</v>
      </c>
      <c r="J21" s="9" t="s">
        <v>622</v>
      </c>
    </row>
    <row r="22" spans="1:10">
      <c r="A22" s="7" t="s">
        <v>44</v>
      </c>
      <c r="B22" s="7" t="s">
        <v>602</v>
      </c>
      <c r="C22" s="8" t="s">
        <v>47</v>
      </c>
      <c r="D22" s="7" t="s">
        <v>602</v>
      </c>
      <c r="E22" s="7" t="s">
        <v>131</v>
      </c>
      <c r="F22" s="6" t="str">
        <f t="shared" si="0"/>
        <v>1</v>
      </c>
      <c r="G22" s="6" t="str">
        <f t="shared" si="1"/>
        <v>03</v>
      </c>
      <c r="H22" s="6" t="str">
        <f t="shared" si="2"/>
        <v>07</v>
      </c>
      <c r="I22" s="9" t="s">
        <v>1653</v>
      </c>
      <c r="J22" s="9" t="s">
        <v>623</v>
      </c>
    </row>
    <row r="23" spans="1:10">
      <c r="A23" s="7" t="s">
        <v>44</v>
      </c>
      <c r="B23" s="7" t="s">
        <v>602</v>
      </c>
      <c r="C23" s="8" t="s">
        <v>47</v>
      </c>
      <c r="D23" s="7" t="s">
        <v>602</v>
      </c>
      <c r="E23" s="7" t="s">
        <v>137</v>
      </c>
      <c r="F23" s="6" t="str">
        <f t="shared" si="0"/>
        <v>1</v>
      </c>
      <c r="G23" s="6" t="str">
        <f t="shared" si="1"/>
        <v>03</v>
      </c>
      <c r="H23" s="6" t="str">
        <f t="shared" si="2"/>
        <v>08</v>
      </c>
      <c r="I23" s="9" t="s">
        <v>1654</v>
      </c>
      <c r="J23" s="9" t="s">
        <v>624</v>
      </c>
    </row>
    <row r="24" spans="1:10">
      <c r="A24" s="7" t="s">
        <v>44</v>
      </c>
      <c r="B24" s="7" t="s">
        <v>602</v>
      </c>
      <c r="C24" s="8" t="s">
        <v>47</v>
      </c>
      <c r="D24" s="7" t="s">
        <v>602</v>
      </c>
      <c r="E24" s="7" t="s">
        <v>138</v>
      </c>
      <c r="F24" s="6" t="str">
        <f t="shared" si="0"/>
        <v>1</v>
      </c>
      <c r="G24" s="6" t="str">
        <f t="shared" si="1"/>
        <v>03</v>
      </c>
      <c r="H24" s="6" t="str">
        <f t="shared" si="2"/>
        <v>09</v>
      </c>
      <c r="I24" s="9" t="s">
        <v>1655</v>
      </c>
      <c r="J24" s="9" t="s">
        <v>625</v>
      </c>
    </row>
    <row r="25" spans="1:10">
      <c r="A25" s="7" t="s">
        <v>44</v>
      </c>
      <c r="B25" s="7" t="s">
        <v>602</v>
      </c>
      <c r="C25" s="8" t="s">
        <v>47</v>
      </c>
      <c r="D25" s="7" t="s">
        <v>602</v>
      </c>
      <c r="E25" s="7" t="s">
        <v>133</v>
      </c>
      <c r="F25" s="6" t="str">
        <f t="shared" si="0"/>
        <v>1</v>
      </c>
      <c r="G25" s="6" t="str">
        <f t="shared" si="1"/>
        <v>03</v>
      </c>
      <c r="H25" s="6" t="str">
        <f t="shared" si="2"/>
        <v>10</v>
      </c>
      <c r="I25" s="9" t="s">
        <v>1656</v>
      </c>
      <c r="J25" s="9" t="s">
        <v>626</v>
      </c>
    </row>
    <row r="26" spans="1:10">
      <c r="A26" s="7" t="s">
        <v>44</v>
      </c>
      <c r="B26" s="7" t="s">
        <v>602</v>
      </c>
      <c r="C26" s="8" t="s">
        <v>47</v>
      </c>
      <c r="D26" s="7" t="s">
        <v>602</v>
      </c>
      <c r="E26" s="7" t="s">
        <v>120</v>
      </c>
      <c r="F26" s="6" t="str">
        <f t="shared" si="0"/>
        <v>1</v>
      </c>
      <c r="G26" s="6" t="str">
        <f t="shared" si="1"/>
        <v>03</v>
      </c>
      <c r="H26" s="6" t="str">
        <f t="shared" si="2"/>
        <v>11</v>
      </c>
      <c r="I26" s="9" t="s">
        <v>1657</v>
      </c>
      <c r="J26" s="9" t="s">
        <v>627</v>
      </c>
    </row>
    <row r="27" spans="1:10">
      <c r="A27" s="7" t="s">
        <v>44</v>
      </c>
      <c r="B27" s="7" t="s">
        <v>602</v>
      </c>
      <c r="C27" s="8" t="s">
        <v>47</v>
      </c>
      <c r="D27" s="7" t="s">
        <v>602</v>
      </c>
      <c r="E27" s="7" t="s">
        <v>134</v>
      </c>
      <c r="F27" s="6" t="str">
        <f t="shared" si="0"/>
        <v>1</v>
      </c>
      <c r="G27" s="6" t="str">
        <f t="shared" si="1"/>
        <v>03</v>
      </c>
      <c r="H27" s="6" t="str">
        <f t="shared" si="2"/>
        <v>12</v>
      </c>
      <c r="I27" s="9" t="s">
        <v>1658</v>
      </c>
      <c r="J27" s="9" t="s">
        <v>628</v>
      </c>
    </row>
    <row r="28" spans="1:10">
      <c r="A28" s="7" t="s">
        <v>44</v>
      </c>
      <c r="B28" s="7" t="s">
        <v>602</v>
      </c>
      <c r="C28" s="8" t="s">
        <v>47</v>
      </c>
      <c r="D28" s="7" t="s">
        <v>602</v>
      </c>
      <c r="E28" s="7" t="s">
        <v>48</v>
      </c>
      <c r="F28" s="6" t="str">
        <f t="shared" si="0"/>
        <v>1</v>
      </c>
      <c r="G28" s="6" t="str">
        <f t="shared" si="1"/>
        <v>03</v>
      </c>
      <c r="H28" s="6" t="str">
        <f t="shared" si="2"/>
        <v>13</v>
      </c>
      <c r="I28" s="9" t="s">
        <v>1659</v>
      </c>
      <c r="J28" s="9" t="s">
        <v>629</v>
      </c>
    </row>
    <row r="29" spans="1:10">
      <c r="A29" s="7" t="s">
        <v>44</v>
      </c>
      <c r="B29" s="7" t="s">
        <v>602</v>
      </c>
      <c r="C29" s="8" t="s">
        <v>126</v>
      </c>
      <c r="D29" s="7" t="s">
        <v>602</v>
      </c>
      <c r="E29" s="7" t="s">
        <v>163</v>
      </c>
      <c r="F29" s="6" t="str">
        <f t="shared" si="0"/>
        <v>1</v>
      </c>
      <c r="G29" s="6" t="str">
        <f t="shared" si="1"/>
        <v>04</v>
      </c>
      <c r="H29" s="6" t="str">
        <f t="shared" si="2"/>
        <v>01</v>
      </c>
      <c r="I29" s="9" t="s">
        <v>1660</v>
      </c>
      <c r="J29" s="9" t="s">
        <v>630</v>
      </c>
    </row>
    <row r="30" spans="1:10">
      <c r="A30" s="7" t="s">
        <v>44</v>
      </c>
      <c r="B30" s="7" t="s">
        <v>602</v>
      </c>
      <c r="C30" s="8" t="s">
        <v>126</v>
      </c>
      <c r="D30" s="7" t="s">
        <v>602</v>
      </c>
      <c r="E30" s="7" t="s">
        <v>127</v>
      </c>
      <c r="F30" s="6" t="str">
        <f t="shared" si="0"/>
        <v>1</v>
      </c>
      <c r="G30" s="6" t="str">
        <f t="shared" si="1"/>
        <v>04</v>
      </c>
      <c r="H30" s="6" t="str">
        <f t="shared" si="2"/>
        <v>02</v>
      </c>
      <c r="I30" s="9" t="s">
        <v>1661</v>
      </c>
      <c r="J30" s="9" t="s">
        <v>631</v>
      </c>
    </row>
    <row r="31" spans="1:10">
      <c r="A31" s="7" t="s">
        <v>44</v>
      </c>
      <c r="B31" s="7" t="s">
        <v>602</v>
      </c>
      <c r="C31" s="8" t="s">
        <v>126</v>
      </c>
      <c r="D31" s="7" t="s">
        <v>602</v>
      </c>
      <c r="E31" s="7" t="s">
        <v>201</v>
      </c>
      <c r="F31" s="6" t="str">
        <f t="shared" si="0"/>
        <v>1</v>
      </c>
      <c r="G31" s="6" t="str">
        <f t="shared" si="1"/>
        <v>04</v>
      </c>
      <c r="H31" s="6" t="str">
        <f t="shared" si="2"/>
        <v>03</v>
      </c>
      <c r="I31" s="9" t="s">
        <v>1662</v>
      </c>
      <c r="J31" s="9" t="s">
        <v>632</v>
      </c>
    </row>
    <row r="32" spans="1:10">
      <c r="A32" s="7" t="s">
        <v>44</v>
      </c>
      <c r="B32" s="7" t="s">
        <v>602</v>
      </c>
      <c r="C32" s="8" t="s">
        <v>126</v>
      </c>
      <c r="D32" s="7" t="s">
        <v>602</v>
      </c>
      <c r="E32" s="7" t="s">
        <v>202</v>
      </c>
      <c r="F32" s="6" t="str">
        <f t="shared" si="0"/>
        <v>1</v>
      </c>
      <c r="G32" s="6" t="str">
        <f t="shared" si="1"/>
        <v>04</v>
      </c>
      <c r="H32" s="6" t="str">
        <f t="shared" si="2"/>
        <v>04</v>
      </c>
      <c r="I32" s="9" t="s">
        <v>1663</v>
      </c>
      <c r="J32" s="9" t="s">
        <v>633</v>
      </c>
    </row>
    <row r="33" spans="1:10">
      <c r="A33" s="7" t="s">
        <v>44</v>
      </c>
      <c r="B33" s="7" t="s">
        <v>602</v>
      </c>
      <c r="C33" s="8" t="s">
        <v>126</v>
      </c>
      <c r="D33" s="7" t="s">
        <v>602</v>
      </c>
      <c r="E33" s="7" t="s">
        <v>82</v>
      </c>
      <c r="F33" s="6" t="str">
        <f t="shared" si="0"/>
        <v>1</v>
      </c>
      <c r="G33" s="6" t="str">
        <f t="shared" si="1"/>
        <v>04</v>
      </c>
      <c r="H33" s="6" t="str">
        <f t="shared" si="2"/>
        <v>05</v>
      </c>
      <c r="I33" s="9" t="s">
        <v>1664</v>
      </c>
      <c r="J33" s="9" t="s">
        <v>634</v>
      </c>
    </row>
    <row r="34" spans="1:10">
      <c r="A34" s="7" t="s">
        <v>44</v>
      </c>
      <c r="B34" s="7" t="s">
        <v>602</v>
      </c>
      <c r="C34" s="8" t="s">
        <v>126</v>
      </c>
      <c r="D34" s="7" t="s">
        <v>602</v>
      </c>
      <c r="E34" s="7" t="s">
        <v>194</v>
      </c>
      <c r="F34" s="6" t="str">
        <f t="shared" si="0"/>
        <v>1</v>
      </c>
      <c r="G34" s="6" t="str">
        <f t="shared" si="1"/>
        <v>04</v>
      </c>
      <c r="H34" s="6" t="str">
        <f t="shared" si="2"/>
        <v>06</v>
      </c>
      <c r="I34" s="9" t="s">
        <v>1665</v>
      </c>
      <c r="J34" s="9" t="s">
        <v>635</v>
      </c>
    </row>
    <row r="35" spans="1:10">
      <c r="A35" s="7" t="s">
        <v>44</v>
      </c>
      <c r="B35" s="7" t="s">
        <v>602</v>
      </c>
      <c r="C35" s="8" t="s">
        <v>126</v>
      </c>
      <c r="D35" s="7" t="s">
        <v>602</v>
      </c>
      <c r="E35" s="7" t="s">
        <v>572</v>
      </c>
      <c r="F35" s="6" t="str">
        <f t="shared" si="0"/>
        <v>1</v>
      </c>
      <c r="G35" s="6" t="str">
        <f t="shared" si="1"/>
        <v>04</v>
      </c>
      <c r="H35" s="6" t="str">
        <f t="shared" si="2"/>
        <v>07</v>
      </c>
      <c r="I35" s="9" t="s">
        <v>1666</v>
      </c>
      <c r="J35" s="9" t="s">
        <v>636</v>
      </c>
    </row>
    <row r="36" spans="1:10">
      <c r="A36" s="7" t="s">
        <v>44</v>
      </c>
      <c r="B36" s="7" t="s">
        <v>602</v>
      </c>
      <c r="C36" s="8" t="s">
        <v>126</v>
      </c>
      <c r="D36" s="7" t="s">
        <v>602</v>
      </c>
      <c r="E36" s="7" t="s">
        <v>110</v>
      </c>
      <c r="F36" s="6" t="str">
        <f t="shared" si="0"/>
        <v>1</v>
      </c>
      <c r="G36" s="6" t="str">
        <f t="shared" si="1"/>
        <v>04</v>
      </c>
      <c r="H36" s="6" t="str">
        <f t="shared" si="2"/>
        <v>08</v>
      </c>
      <c r="I36" s="9" t="s">
        <v>1667</v>
      </c>
      <c r="J36" s="9" t="s">
        <v>637</v>
      </c>
    </row>
    <row r="37" spans="1:10">
      <c r="A37" s="7" t="s">
        <v>44</v>
      </c>
      <c r="B37" s="7" t="s">
        <v>602</v>
      </c>
      <c r="C37" s="8" t="s">
        <v>126</v>
      </c>
      <c r="D37" s="7" t="s">
        <v>602</v>
      </c>
      <c r="E37" s="7" t="s">
        <v>198</v>
      </c>
      <c r="F37" s="6" t="str">
        <f t="shared" si="0"/>
        <v>1</v>
      </c>
      <c r="G37" s="6" t="str">
        <f t="shared" si="1"/>
        <v>04</v>
      </c>
      <c r="H37" s="6" t="str">
        <f t="shared" si="2"/>
        <v>09</v>
      </c>
      <c r="I37" s="9" t="s">
        <v>1668</v>
      </c>
      <c r="J37" s="9" t="s">
        <v>638</v>
      </c>
    </row>
    <row r="38" spans="1:10">
      <c r="A38" s="7" t="s">
        <v>44</v>
      </c>
      <c r="B38" s="7" t="s">
        <v>602</v>
      </c>
      <c r="C38" s="8" t="s">
        <v>340</v>
      </c>
      <c r="D38" s="7" t="s">
        <v>602</v>
      </c>
      <c r="E38" s="7" t="s">
        <v>222</v>
      </c>
      <c r="F38" s="6" t="str">
        <f t="shared" si="0"/>
        <v>1</v>
      </c>
      <c r="G38" s="6" t="str">
        <f t="shared" si="1"/>
        <v>05</v>
      </c>
      <c r="H38" s="6" t="str">
        <f t="shared" si="2"/>
        <v>01</v>
      </c>
      <c r="I38" s="9" t="s">
        <v>1669</v>
      </c>
      <c r="J38" s="9" t="s">
        <v>639</v>
      </c>
    </row>
    <row r="39" spans="1:10">
      <c r="A39" s="7" t="s">
        <v>44</v>
      </c>
      <c r="B39" s="7" t="s">
        <v>602</v>
      </c>
      <c r="C39" s="8" t="s">
        <v>340</v>
      </c>
      <c r="D39" s="7" t="s">
        <v>602</v>
      </c>
      <c r="E39" s="7" t="s">
        <v>233</v>
      </c>
      <c r="F39" s="6" t="str">
        <f t="shared" si="0"/>
        <v>1</v>
      </c>
      <c r="G39" s="6" t="str">
        <f t="shared" si="1"/>
        <v>05</v>
      </c>
      <c r="H39" s="6" t="str">
        <f t="shared" si="2"/>
        <v>02</v>
      </c>
      <c r="I39" s="9" t="s">
        <v>1670</v>
      </c>
      <c r="J39" s="9" t="s">
        <v>640</v>
      </c>
    </row>
    <row r="40" spans="1:10">
      <c r="A40" s="7" t="s">
        <v>44</v>
      </c>
      <c r="B40" s="7" t="s">
        <v>602</v>
      </c>
      <c r="C40" s="8" t="s">
        <v>340</v>
      </c>
      <c r="D40" s="7" t="s">
        <v>602</v>
      </c>
      <c r="E40" s="7" t="s">
        <v>99</v>
      </c>
      <c r="F40" s="6" t="str">
        <f t="shared" si="0"/>
        <v>1</v>
      </c>
      <c r="G40" s="6" t="str">
        <f t="shared" si="1"/>
        <v>05</v>
      </c>
      <c r="H40" s="6" t="str">
        <f t="shared" si="2"/>
        <v>03</v>
      </c>
      <c r="I40" s="9" t="s">
        <v>1671</v>
      </c>
      <c r="J40" s="9" t="s">
        <v>641</v>
      </c>
    </row>
    <row r="41" spans="1:10">
      <c r="A41" s="7" t="s">
        <v>44</v>
      </c>
      <c r="B41" s="7" t="s">
        <v>602</v>
      </c>
      <c r="C41" s="8" t="s">
        <v>144</v>
      </c>
      <c r="D41" s="7" t="s">
        <v>602</v>
      </c>
      <c r="E41" s="7" t="s">
        <v>144</v>
      </c>
      <c r="F41" s="6" t="str">
        <f t="shared" si="0"/>
        <v>1</v>
      </c>
      <c r="G41" s="6" t="str">
        <f t="shared" si="1"/>
        <v>06</v>
      </c>
      <c r="H41" s="6" t="str">
        <f t="shared" si="2"/>
        <v>01</v>
      </c>
      <c r="I41" s="9" t="s">
        <v>1672</v>
      </c>
      <c r="J41" s="9" t="s">
        <v>642</v>
      </c>
    </row>
    <row r="42" spans="1:10">
      <c r="A42" s="7" t="s">
        <v>44</v>
      </c>
      <c r="B42" s="7" t="s">
        <v>602</v>
      </c>
      <c r="C42" s="8" t="s">
        <v>144</v>
      </c>
      <c r="D42" s="7" t="s">
        <v>602</v>
      </c>
      <c r="E42" s="7" t="s">
        <v>148</v>
      </c>
      <c r="F42" s="6" t="str">
        <f t="shared" si="0"/>
        <v>1</v>
      </c>
      <c r="G42" s="6" t="str">
        <f t="shared" si="1"/>
        <v>06</v>
      </c>
      <c r="H42" s="6" t="str">
        <f t="shared" si="2"/>
        <v>02</v>
      </c>
      <c r="I42" s="9" t="s">
        <v>1673</v>
      </c>
      <c r="J42" s="9" t="s">
        <v>643</v>
      </c>
    </row>
    <row r="43" spans="1:10">
      <c r="A43" s="7" t="s">
        <v>44</v>
      </c>
      <c r="B43" s="7" t="s">
        <v>602</v>
      </c>
      <c r="C43" s="8" t="s">
        <v>144</v>
      </c>
      <c r="D43" s="7" t="s">
        <v>602</v>
      </c>
      <c r="E43" s="7" t="s">
        <v>150</v>
      </c>
      <c r="F43" s="6" t="str">
        <f t="shared" si="0"/>
        <v>1</v>
      </c>
      <c r="G43" s="6" t="str">
        <f t="shared" si="1"/>
        <v>06</v>
      </c>
      <c r="H43" s="6" t="str">
        <f t="shared" si="2"/>
        <v>03</v>
      </c>
      <c r="I43" s="9" t="s">
        <v>1674</v>
      </c>
      <c r="J43" s="9" t="s">
        <v>644</v>
      </c>
    </row>
    <row r="44" spans="1:10">
      <c r="A44" s="7" t="s">
        <v>44</v>
      </c>
      <c r="B44" s="7" t="s">
        <v>602</v>
      </c>
      <c r="C44" s="8" t="s">
        <v>144</v>
      </c>
      <c r="D44" s="7" t="s">
        <v>602</v>
      </c>
      <c r="E44" s="7" t="s">
        <v>147</v>
      </c>
      <c r="F44" s="6" t="str">
        <f t="shared" si="0"/>
        <v>1</v>
      </c>
      <c r="G44" s="6" t="str">
        <f t="shared" si="1"/>
        <v>06</v>
      </c>
      <c r="H44" s="6" t="str">
        <f t="shared" si="2"/>
        <v>04</v>
      </c>
      <c r="I44" s="9" t="s">
        <v>1675</v>
      </c>
      <c r="J44" s="9" t="s">
        <v>645</v>
      </c>
    </row>
    <row r="45" spans="1:10">
      <c r="A45" s="7" t="s">
        <v>44</v>
      </c>
      <c r="B45" s="7" t="s">
        <v>602</v>
      </c>
      <c r="C45" s="8" t="s">
        <v>144</v>
      </c>
      <c r="D45" s="7" t="s">
        <v>602</v>
      </c>
      <c r="E45" s="7" t="s">
        <v>146</v>
      </c>
      <c r="F45" s="6" t="str">
        <f t="shared" si="0"/>
        <v>1</v>
      </c>
      <c r="G45" s="6" t="str">
        <f t="shared" si="1"/>
        <v>06</v>
      </c>
      <c r="H45" s="6" t="str">
        <f t="shared" si="2"/>
        <v>05</v>
      </c>
      <c r="I45" s="9" t="s">
        <v>1676</v>
      </c>
      <c r="J45" s="9" t="s">
        <v>646</v>
      </c>
    </row>
    <row r="46" spans="1:10">
      <c r="A46" s="7" t="s">
        <v>44</v>
      </c>
      <c r="B46" s="7" t="s">
        <v>602</v>
      </c>
      <c r="C46" s="8" t="s">
        <v>144</v>
      </c>
      <c r="D46" s="7" t="s">
        <v>602</v>
      </c>
      <c r="E46" s="7" t="s">
        <v>121</v>
      </c>
      <c r="F46" s="6" t="str">
        <f t="shared" si="0"/>
        <v>1</v>
      </c>
      <c r="G46" s="6" t="str">
        <f t="shared" si="1"/>
        <v>06</v>
      </c>
      <c r="H46" s="6" t="str">
        <f t="shared" si="2"/>
        <v>06</v>
      </c>
      <c r="I46" s="9" t="s">
        <v>1677</v>
      </c>
      <c r="J46" s="9" t="s">
        <v>647</v>
      </c>
    </row>
    <row r="47" spans="1:10">
      <c r="A47" s="7" t="s">
        <v>44</v>
      </c>
      <c r="B47" s="7" t="s">
        <v>602</v>
      </c>
      <c r="C47" s="8" t="s">
        <v>144</v>
      </c>
      <c r="D47" s="7" t="s">
        <v>602</v>
      </c>
      <c r="E47" s="7" t="s">
        <v>145</v>
      </c>
      <c r="F47" s="6" t="str">
        <f t="shared" si="0"/>
        <v>1</v>
      </c>
      <c r="G47" s="6" t="str">
        <f t="shared" si="1"/>
        <v>06</v>
      </c>
      <c r="H47" s="6" t="str">
        <f t="shared" si="2"/>
        <v>07</v>
      </c>
      <c r="I47" s="9" t="s">
        <v>1678</v>
      </c>
      <c r="J47" s="9" t="s">
        <v>648</v>
      </c>
    </row>
    <row r="48" spans="1:10">
      <c r="A48" s="7" t="s">
        <v>44</v>
      </c>
      <c r="B48" s="7" t="s">
        <v>602</v>
      </c>
      <c r="C48" s="8" t="s">
        <v>203</v>
      </c>
      <c r="D48" s="7" t="s">
        <v>602</v>
      </c>
      <c r="E48" s="7" t="s">
        <v>206</v>
      </c>
      <c r="F48" s="6" t="str">
        <f t="shared" si="0"/>
        <v>1</v>
      </c>
      <c r="G48" s="6" t="str">
        <f t="shared" si="1"/>
        <v>07</v>
      </c>
      <c r="H48" s="6" t="str">
        <f t="shared" si="2"/>
        <v>01</v>
      </c>
      <c r="I48" s="9" t="s">
        <v>1679</v>
      </c>
      <c r="J48" s="9" t="s">
        <v>649</v>
      </c>
    </row>
    <row r="49" spans="1:10">
      <c r="A49" s="7" t="s">
        <v>44</v>
      </c>
      <c r="B49" s="7" t="s">
        <v>602</v>
      </c>
      <c r="C49" s="8" t="s">
        <v>203</v>
      </c>
      <c r="D49" s="7" t="s">
        <v>602</v>
      </c>
      <c r="E49" s="7" t="s">
        <v>210</v>
      </c>
      <c r="F49" s="6" t="str">
        <f t="shared" si="0"/>
        <v>1</v>
      </c>
      <c r="G49" s="6" t="str">
        <f t="shared" si="1"/>
        <v>07</v>
      </c>
      <c r="H49" s="6" t="str">
        <f t="shared" si="2"/>
        <v>02</v>
      </c>
      <c r="I49" s="9" t="s">
        <v>1680</v>
      </c>
      <c r="J49" s="9" t="s">
        <v>650</v>
      </c>
    </row>
    <row r="50" spans="1:10">
      <c r="A50" s="7" t="s">
        <v>44</v>
      </c>
      <c r="B50" s="7" t="s">
        <v>602</v>
      </c>
      <c r="C50" s="8" t="s">
        <v>203</v>
      </c>
      <c r="D50" s="7" t="s">
        <v>602</v>
      </c>
      <c r="E50" s="7" t="s">
        <v>207</v>
      </c>
      <c r="F50" s="6" t="str">
        <f t="shared" si="0"/>
        <v>1</v>
      </c>
      <c r="G50" s="6" t="str">
        <f t="shared" si="1"/>
        <v>07</v>
      </c>
      <c r="H50" s="6" t="str">
        <f t="shared" si="2"/>
        <v>03</v>
      </c>
      <c r="I50" s="9" t="s">
        <v>1681</v>
      </c>
      <c r="J50" s="9" t="s">
        <v>651</v>
      </c>
    </row>
    <row r="51" spans="1:10">
      <c r="A51" s="7" t="s">
        <v>44</v>
      </c>
      <c r="B51" s="7" t="s">
        <v>602</v>
      </c>
      <c r="C51" s="8" t="s">
        <v>203</v>
      </c>
      <c r="D51" s="7" t="s">
        <v>602</v>
      </c>
      <c r="E51" s="7" t="s">
        <v>205</v>
      </c>
      <c r="F51" s="6" t="str">
        <f t="shared" si="0"/>
        <v>1</v>
      </c>
      <c r="G51" s="6" t="str">
        <f t="shared" si="1"/>
        <v>07</v>
      </c>
      <c r="H51" s="6" t="str">
        <f t="shared" si="2"/>
        <v>04</v>
      </c>
      <c r="I51" s="9" t="s">
        <v>1682</v>
      </c>
      <c r="J51" s="9" t="s">
        <v>652</v>
      </c>
    </row>
    <row r="52" spans="1:10">
      <c r="A52" s="7" t="s">
        <v>44</v>
      </c>
      <c r="B52" s="7" t="s">
        <v>602</v>
      </c>
      <c r="C52" s="8" t="s">
        <v>203</v>
      </c>
      <c r="D52" s="7" t="s">
        <v>602</v>
      </c>
      <c r="E52" s="7" t="s">
        <v>204</v>
      </c>
      <c r="F52" s="6" t="str">
        <f t="shared" si="0"/>
        <v>1</v>
      </c>
      <c r="G52" s="6" t="str">
        <f t="shared" si="1"/>
        <v>07</v>
      </c>
      <c r="H52" s="6" t="str">
        <f t="shared" si="2"/>
        <v>05</v>
      </c>
      <c r="I52" s="9" t="s">
        <v>1683</v>
      </c>
      <c r="J52" s="9" t="s">
        <v>653</v>
      </c>
    </row>
    <row r="53" spans="1:10">
      <c r="A53" s="7" t="s">
        <v>44</v>
      </c>
      <c r="B53" s="7" t="s">
        <v>602</v>
      </c>
      <c r="C53" s="8" t="s">
        <v>203</v>
      </c>
      <c r="D53" s="7" t="s">
        <v>602</v>
      </c>
      <c r="E53" s="7" t="s">
        <v>209</v>
      </c>
      <c r="F53" s="6" t="str">
        <f t="shared" si="0"/>
        <v>1</v>
      </c>
      <c r="G53" s="6" t="str">
        <f t="shared" si="1"/>
        <v>07</v>
      </c>
      <c r="H53" s="6" t="str">
        <f t="shared" si="2"/>
        <v>06</v>
      </c>
      <c r="I53" s="9" t="s">
        <v>1684</v>
      </c>
      <c r="J53" s="9" t="s">
        <v>654</v>
      </c>
    </row>
    <row r="54" spans="1:10">
      <c r="F54" s="6" t="str">
        <f t="shared" si="0"/>
        <v>1</v>
      </c>
      <c r="G54" s="6" t="str">
        <f t="shared" si="1"/>
        <v>07</v>
      </c>
      <c r="H54" s="6" t="str">
        <f t="shared" si="2"/>
        <v>07</v>
      </c>
      <c r="I54" s="9" t="s">
        <v>1685</v>
      </c>
      <c r="J54" s="9" t="s">
        <v>1134</v>
      </c>
    </row>
    <row r="55" spans="1:10">
      <c r="A55" s="7" t="s">
        <v>44</v>
      </c>
      <c r="B55" s="7" t="s">
        <v>602</v>
      </c>
      <c r="C55" s="8" t="s">
        <v>158</v>
      </c>
      <c r="D55" s="7" t="s">
        <v>602</v>
      </c>
      <c r="E55" s="7" t="s">
        <v>160</v>
      </c>
      <c r="F55" s="6" t="str">
        <f t="shared" si="0"/>
        <v>1</v>
      </c>
      <c r="G55" s="6" t="str">
        <f t="shared" si="1"/>
        <v>08</v>
      </c>
      <c r="H55" s="6" t="str">
        <f t="shared" si="2"/>
        <v>01</v>
      </c>
      <c r="I55" s="9" t="s">
        <v>1686</v>
      </c>
      <c r="J55" s="12" t="s">
        <v>655</v>
      </c>
    </row>
    <row r="56" spans="1:10">
      <c r="A56" s="7" t="s">
        <v>44</v>
      </c>
      <c r="B56" s="7" t="s">
        <v>602</v>
      </c>
      <c r="C56" s="8" t="s">
        <v>158</v>
      </c>
      <c r="D56" s="7" t="s">
        <v>602</v>
      </c>
      <c r="E56" s="7" t="s">
        <v>149</v>
      </c>
      <c r="F56" s="6" t="str">
        <f t="shared" si="0"/>
        <v>1</v>
      </c>
      <c r="G56" s="6" t="str">
        <f t="shared" si="1"/>
        <v>08</v>
      </c>
      <c r="H56" s="6" t="str">
        <f t="shared" si="2"/>
        <v>02</v>
      </c>
      <c r="I56" s="9" t="s">
        <v>1687</v>
      </c>
      <c r="J56" s="9" t="s">
        <v>656</v>
      </c>
    </row>
    <row r="57" spans="1:10">
      <c r="A57" s="7" t="s">
        <v>44</v>
      </c>
      <c r="B57" s="7" t="s">
        <v>602</v>
      </c>
      <c r="C57" s="8" t="s">
        <v>158</v>
      </c>
      <c r="D57" s="7" t="s">
        <v>602</v>
      </c>
      <c r="E57" s="7" t="s">
        <v>162</v>
      </c>
      <c r="F57" s="6" t="str">
        <f t="shared" si="0"/>
        <v>1</v>
      </c>
      <c r="G57" s="6" t="str">
        <f t="shared" si="1"/>
        <v>08</v>
      </c>
      <c r="H57" s="6" t="str">
        <f t="shared" si="2"/>
        <v>03</v>
      </c>
      <c r="I57" s="9" t="s">
        <v>1688</v>
      </c>
      <c r="J57" s="9" t="s">
        <v>657</v>
      </c>
    </row>
    <row r="58" spans="1:10">
      <c r="A58" s="7" t="s">
        <v>44</v>
      </c>
      <c r="B58" s="7" t="s">
        <v>602</v>
      </c>
      <c r="C58" s="8" t="s">
        <v>158</v>
      </c>
      <c r="D58" s="7" t="s">
        <v>602</v>
      </c>
      <c r="E58" s="7" t="s">
        <v>164</v>
      </c>
      <c r="F58" s="6" t="str">
        <f t="shared" si="0"/>
        <v>1</v>
      </c>
      <c r="G58" s="6" t="str">
        <f t="shared" si="1"/>
        <v>08</v>
      </c>
      <c r="H58" s="6" t="str">
        <f t="shared" si="2"/>
        <v>04</v>
      </c>
      <c r="I58" s="9" t="s">
        <v>1689</v>
      </c>
      <c r="J58" s="9" t="s">
        <v>658</v>
      </c>
    </row>
    <row r="59" spans="1:10">
      <c r="A59" s="7" t="s">
        <v>44</v>
      </c>
      <c r="B59" s="7" t="s">
        <v>602</v>
      </c>
      <c r="C59" s="8" t="s">
        <v>158</v>
      </c>
      <c r="D59" s="7" t="s">
        <v>602</v>
      </c>
      <c r="E59" s="7" t="s">
        <v>161</v>
      </c>
      <c r="F59" s="6" t="str">
        <f t="shared" si="0"/>
        <v>1</v>
      </c>
      <c r="G59" s="6" t="str">
        <f t="shared" si="1"/>
        <v>08</v>
      </c>
      <c r="H59" s="6" t="str">
        <f t="shared" si="2"/>
        <v>05</v>
      </c>
      <c r="I59" s="9" t="s">
        <v>1690</v>
      </c>
      <c r="J59" s="9" t="s">
        <v>659</v>
      </c>
    </row>
    <row r="60" spans="1:10">
      <c r="A60" s="7" t="s">
        <v>44</v>
      </c>
      <c r="B60" s="7" t="s">
        <v>602</v>
      </c>
      <c r="C60" s="8" t="s">
        <v>158</v>
      </c>
      <c r="D60" s="7" t="s">
        <v>602</v>
      </c>
      <c r="E60" s="7" t="s">
        <v>159</v>
      </c>
      <c r="F60" s="6" t="str">
        <f t="shared" si="0"/>
        <v>1</v>
      </c>
      <c r="G60" s="6" t="str">
        <f t="shared" si="1"/>
        <v>08</v>
      </c>
      <c r="H60" s="6" t="str">
        <f t="shared" si="2"/>
        <v>06</v>
      </c>
      <c r="I60" s="9" t="s">
        <v>1691</v>
      </c>
      <c r="J60" s="9" t="s">
        <v>660</v>
      </c>
    </row>
    <row r="61" spans="1:10">
      <c r="A61" s="7" t="s">
        <v>44</v>
      </c>
      <c r="B61" s="7" t="s">
        <v>602</v>
      </c>
      <c r="C61" s="8" t="s">
        <v>158</v>
      </c>
      <c r="D61" s="7" t="s">
        <v>602</v>
      </c>
      <c r="E61" s="7" t="s">
        <v>165</v>
      </c>
      <c r="F61" s="6" t="str">
        <f t="shared" si="0"/>
        <v>1</v>
      </c>
      <c r="G61" s="6" t="str">
        <f t="shared" si="1"/>
        <v>08</v>
      </c>
      <c r="H61" s="6" t="str">
        <f t="shared" si="2"/>
        <v>07</v>
      </c>
      <c r="I61" s="9" t="s">
        <v>1692</v>
      </c>
      <c r="J61" s="9" t="s">
        <v>661</v>
      </c>
    </row>
    <row r="62" spans="1:10">
      <c r="A62" s="7" t="s">
        <v>44</v>
      </c>
      <c r="B62" s="7" t="s">
        <v>602</v>
      </c>
      <c r="C62" s="8" t="s">
        <v>122</v>
      </c>
      <c r="D62" s="7" t="s">
        <v>602</v>
      </c>
      <c r="E62" s="7" t="s">
        <v>122</v>
      </c>
      <c r="F62" s="6" t="str">
        <f t="shared" si="0"/>
        <v>1</v>
      </c>
      <c r="G62" s="6" t="str">
        <f t="shared" si="1"/>
        <v>09</v>
      </c>
      <c r="H62" s="6" t="str">
        <f t="shared" si="2"/>
        <v>01</v>
      </c>
      <c r="I62" s="9" t="s">
        <v>1693</v>
      </c>
      <c r="J62" s="9" t="s">
        <v>662</v>
      </c>
    </row>
    <row r="63" spans="1:10">
      <c r="A63" s="7" t="s">
        <v>44</v>
      </c>
      <c r="B63" s="7" t="s">
        <v>602</v>
      </c>
      <c r="C63" s="8" t="s">
        <v>122</v>
      </c>
      <c r="D63" s="7" t="s">
        <v>602</v>
      </c>
      <c r="E63" s="7" t="s">
        <v>129</v>
      </c>
      <c r="F63" s="6" t="str">
        <f t="shared" si="0"/>
        <v>1</v>
      </c>
      <c r="G63" s="6" t="str">
        <f t="shared" si="1"/>
        <v>09</v>
      </c>
      <c r="H63" s="6" t="str">
        <f t="shared" si="2"/>
        <v>02</v>
      </c>
      <c r="I63" s="9" t="s">
        <v>1694</v>
      </c>
      <c r="J63" s="9" t="s">
        <v>663</v>
      </c>
    </row>
    <row r="64" spans="1:10">
      <c r="A64" s="7" t="s">
        <v>44</v>
      </c>
      <c r="B64" s="7" t="s">
        <v>602</v>
      </c>
      <c r="C64" s="8" t="s">
        <v>122</v>
      </c>
      <c r="D64" s="7" t="s">
        <v>602</v>
      </c>
      <c r="E64" s="7" t="s">
        <v>123</v>
      </c>
      <c r="F64" s="6" t="str">
        <f t="shared" si="0"/>
        <v>1</v>
      </c>
      <c r="G64" s="6" t="str">
        <f t="shared" si="1"/>
        <v>09</v>
      </c>
      <c r="H64" s="6" t="str">
        <f t="shared" si="2"/>
        <v>03</v>
      </c>
      <c r="I64" s="9" t="s">
        <v>1695</v>
      </c>
      <c r="J64" s="9" t="s">
        <v>664</v>
      </c>
    </row>
    <row r="65" spans="1:10">
      <c r="A65" s="7" t="s">
        <v>44</v>
      </c>
      <c r="B65" s="7" t="s">
        <v>602</v>
      </c>
      <c r="C65" s="8" t="s">
        <v>122</v>
      </c>
      <c r="D65" s="7" t="s">
        <v>602</v>
      </c>
      <c r="E65" s="7" t="s">
        <v>77</v>
      </c>
      <c r="F65" s="6" t="str">
        <f t="shared" si="0"/>
        <v>1</v>
      </c>
      <c r="G65" s="6" t="str">
        <f t="shared" si="1"/>
        <v>09</v>
      </c>
      <c r="H65" s="6" t="str">
        <f t="shared" si="2"/>
        <v>04</v>
      </c>
      <c r="I65" s="9" t="s">
        <v>1696</v>
      </c>
      <c r="J65" s="9" t="s">
        <v>665</v>
      </c>
    </row>
    <row r="66" spans="1:10">
      <c r="A66" s="7" t="s">
        <v>44</v>
      </c>
      <c r="B66" s="7" t="s">
        <v>602</v>
      </c>
      <c r="C66" s="8" t="s">
        <v>122</v>
      </c>
      <c r="D66" s="7" t="s">
        <v>602</v>
      </c>
      <c r="E66" s="7" t="s">
        <v>130</v>
      </c>
      <c r="F66" s="6" t="str">
        <f t="shared" ref="F66:F129" si="3">MID(J66,1,1)</f>
        <v>1</v>
      </c>
      <c r="G66" s="6" t="str">
        <f t="shared" ref="G66:G129" si="4">MID(J66,3,2)</f>
        <v>09</v>
      </c>
      <c r="H66" s="6" t="str">
        <f t="shared" ref="H66:H129" si="5">MID(J66,6,2)</f>
        <v>05</v>
      </c>
      <c r="I66" s="9" t="s">
        <v>1697</v>
      </c>
      <c r="J66" s="9" t="s">
        <v>666</v>
      </c>
    </row>
    <row r="67" spans="1:10">
      <c r="A67" s="7" t="s">
        <v>44</v>
      </c>
      <c r="B67" s="7" t="s">
        <v>602</v>
      </c>
      <c r="C67" s="8" t="s">
        <v>122</v>
      </c>
      <c r="D67" s="7" t="s">
        <v>602</v>
      </c>
      <c r="E67" s="7" t="s">
        <v>125</v>
      </c>
      <c r="F67" s="6" t="str">
        <f t="shared" si="3"/>
        <v>1</v>
      </c>
      <c r="G67" s="6" t="str">
        <f t="shared" si="4"/>
        <v>09</v>
      </c>
      <c r="H67" s="6" t="str">
        <f t="shared" si="5"/>
        <v>06</v>
      </c>
      <c r="I67" s="9" t="s">
        <v>1698</v>
      </c>
      <c r="J67" s="9" t="s">
        <v>667</v>
      </c>
    </row>
    <row r="68" spans="1:10">
      <c r="A68" s="7" t="s">
        <v>44</v>
      </c>
      <c r="B68" s="7" t="s">
        <v>602</v>
      </c>
      <c r="C68" s="8" t="s">
        <v>109</v>
      </c>
      <c r="D68" s="7" t="s">
        <v>602</v>
      </c>
      <c r="E68" s="7" t="s">
        <v>109</v>
      </c>
      <c r="F68" s="6" t="str">
        <f t="shared" si="3"/>
        <v>1</v>
      </c>
      <c r="G68" s="6" t="str">
        <f t="shared" si="4"/>
        <v>10</v>
      </c>
      <c r="H68" s="6" t="str">
        <f t="shared" si="5"/>
        <v>01</v>
      </c>
      <c r="I68" s="9" t="s">
        <v>1699</v>
      </c>
      <c r="J68" s="9" t="s">
        <v>668</v>
      </c>
    </row>
    <row r="69" spans="1:10">
      <c r="A69" s="7" t="s">
        <v>44</v>
      </c>
      <c r="B69" s="7" t="s">
        <v>602</v>
      </c>
      <c r="C69" s="8" t="s">
        <v>109</v>
      </c>
      <c r="D69" s="7" t="s">
        <v>602</v>
      </c>
      <c r="E69" s="7" t="s">
        <v>70</v>
      </c>
      <c r="F69" s="6" t="str">
        <f t="shared" si="3"/>
        <v>1</v>
      </c>
      <c r="G69" s="6" t="str">
        <f t="shared" si="4"/>
        <v>10</v>
      </c>
      <c r="H69" s="6" t="str">
        <f t="shared" si="5"/>
        <v>02</v>
      </c>
      <c r="I69" s="9" t="s">
        <v>1700</v>
      </c>
      <c r="J69" s="9" t="s">
        <v>669</v>
      </c>
    </row>
    <row r="70" spans="1:10">
      <c r="A70" s="7" t="s">
        <v>44</v>
      </c>
      <c r="B70" s="7" t="s">
        <v>602</v>
      </c>
      <c r="C70" s="8" t="s">
        <v>109</v>
      </c>
      <c r="D70" s="7" t="s">
        <v>602</v>
      </c>
      <c r="E70" s="7" t="s">
        <v>110</v>
      </c>
      <c r="F70" s="6" t="str">
        <f t="shared" si="3"/>
        <v>1</v>
      </c>
      <c r="G70" s="6" t="str">
        <f t="shared" si="4"/>
        <v>10</v>
      </c>
      <c r="H70" s="6" t="str">
        <f t="shared" si="5"/>
        <v>03</v>
      </c>
      <c r="I70" s="9" t="s">
        <v>1701</v>
      </c>
      <c r="J70" s="9" t="s">
        <v>670</v>
      </c>
    </row>
    <row r="71" spans="1:10">
      <c r="A71" s="7" t="s">
        <v>44</v>
      </c>
      <c r="B71" s="7" t="s">
        <v>602</v>
      </c>
      <c r="C71" s="8" t="s">
        <v>109</v>
      </c>
      <c r="D71" s="7" t="s">
        <v>602</v>
      </c>
      <c r="E71" s="7" t="s">
        <v>108</v>
      </c>
      <c r="F71" s="6" t="str">
        <f t="shared" si="3"/>
        <v>1</v>
      </c>
      <c r="G71" s="6" t="str">
        <f t="shared" si="4"/>
        <v>10</v>
      </c>
      <c r="H71" s="6" t="str">
        <f t="shared" si="5"/>
        <v>04</v>
      </c>
      <c r="I71" s="9" t="s">
        <v>1702</v>
      </c>
      <c r="J71" s="9" t="s">
        <v>671</v>
      </c>
    </row>
    <row r="72" spans="1:10">
      <c r="A72" s="7" t="s">
        <v>44</v>
      </c>
      <c r="B72" s="7" t="s">
        <v>602</v>
      </c>
      <c r="C72" s="8" t="s">
        <v>109</v>
      </c>
      <c r="D72" s="7" t="s">
        <v>602</v>
      </c>
      <c r="E72" s="7" t="s">
        <v>113</v>
      </c>
      <c r="F72" s="6" t="str">
        <f t="shared" si="3"/>
        <v>1</v>
      </c>
      <c r="G72" s="6" t="str">
        <f t="shared" si="4"/>
        <v>10</v>
      </c>
      <c r="H72" s="6" t="str">
        <f t="shared" si="5"/>
        <v>05</v>
      </c>
      <c r="I72" s="9" t="s">
        <v>1703</v>
      </c>
      <c r="J72" s="9" t="s">
        <v>672</v>
      </c>
    </row>
    <row r="73" spans="1:10">
      <c r="A73" s="7" t="s">
        <v>44</v>
      </c>
      <c r="B73" s="7" t="s">
        <v>602</v>
      </c>
      <c r="C73" s="8" t="s">
        <v>169</v>
      </c>
      <c r="D73" s="7" t="s">
        <v>602</v>
      </c>
      <c r="E73" s="7" t="s">
        <v>115</v>
      </c>
      <c r="F73" s="6" t="str">
        <f t="shared" si="3"/>
        <v>1</v>
      </c>
      <c r="G73" s="6" t="str">
        <f t="shared" si="4"/>
        <v>11</v>
      </c>
      <c r="H73" s="6" t="str">
        <f t="shared" si="5"/>
        <v>01</v>
      </c>
      <c r="I73" s="9" t="s">
        <v>1704</v>
      </c>
      <c r="J73" s="9" t="s">
        <v>673</v>
      </c>
    </row>
    <row r="74" spans="1:10">
      <c r="A74" s="7" t="s">
        <v>44</v>
      </c>
      <c r="B74" s="7" t="s">
        <v>602</v>
      </c>
      <c r="C74" s="8" t="s">
        <v>169</v>
      </c>
      <c r="D74" s="7" t="s">
        <v>602</v>
      </c>
      <c r="E74" s="7" t="s">
        <v>82</v>
      </c>
      <c r="F74" s="6" t="str">
        <f t="shared" si="3"/>
        <v>1</v>
      </c>
      <c r="G74" s="6" t="str">
        <f t="shared" si="4"/>
        <v>11</v>
      </c>
      <c r="H74" s="6" t="str">
        <f t="shared" si="5"/>
        <v>02</v>
      </c>
      <c r="I74" s="9" t="s">
        <v>1705</v>
      </c>
      <c r="J74" s="9" t="s">
        <v>674</v>
      </c>
    </row>
    <row r="75" spans="1:10">
      <c r="A75" s="7" t="s">
        <v>44</v>
      </c>
      <c r="B75" s="7" t="s">
        <v>602</v>
      </c>
      <c r="C75" s="8" t="s">
        <v>169</v>
      </c>
      <c r="D75" s="7" t="s">
        <v>602</v>
      </c>
      <c r="E75" s="7" t="s">
        <v>490</v>
      </c>
      <c r="F75" s="6" t="str">
        <f t="shared" si="3"/>
        <v>1</v>
      </c>
      <c r="G75" s="6" t="str">
        <f t="shared" si="4"/>
        <v>11</v>
      </c>
      <c r="H75" s="6" t="str">
        <f t="shared" si="5"/>
        <v>03</v>
      </c>
      <c r="I75" s="9" t="s">
        <v>1706</v>
      </c>
      <c r="J75" s="9" t="s">
        <v>675</v>
      </c>
    </row>
    <row r="76" spans="1:10">
      <c r="A76" s="7" t="s">
        <v>44</v>
      </c>
      <c r="B76" s="7" t="s">
        <v>602</v>
      </c>
      <c r="C76" s="8" t="s">
        <v>169</v>
      </c>
      <c r="D76" s="7" t="s">
        <v>602</v>
      </c>
      <c r="E76" s="7" t="s">
        <v>178</v>
      </c>
      <c r="F76" s="6" t="str">
        <f t="shared" si="3"/>
        <v>1</v>
      </c>
      <c r="G76" s="6" t="str">
        <f t="shared" si="4"/>
        <v>11</v>
      </c>
      <c r="H76" s="6" t="str">
        <f t="shared" si="5"/>
        <v>04</v>
      </c>
      <c r="I76" s="9" t="s">
        <v>1707</v>
      </c>
      <c r="J76" s="9" t="s">
        <v>676</v>
      </c>
    </row>
    <row r="77" spans="1:10">
      <c r="A77" s="7" t="s">
        <v>44</v>
      </c>
      <c r="B77" s="7" t="s">
        <v>602</v>
      </c>
      <c r="C77" s="8" t="s">
        <v>169</v>
      </c>
      <c r="D77" s="7" t="s">
        <v>602</v>
      </c>
      <c r="E77" s="7" t="s">
        <v>170</v>
      </c>
      <c r="F77" s="6" t="str">
        <f t="shared" si="3"/>
        <v>1</v>
      </c>
      <c r="G77" s="6" t="str">
        <f t="shared" si="4"/>
        <v>11</v>
      </c>
      <c r="H77" s="6" t="str">
        <f t="shared" si="5"/>
        <v>05</v>
      </c>
      <c r="I77" s="9" t="s">
        <v>1708</v>
      </c>
      <c r="J77" s="9" t="s">
        <v>677</v>
      </c>
    </row>
    <row r="78" spans="1:10">
      <c r="A78" s="7" t="s">
        <v>44</v>
      </c>
      <c r="B78" s="7" t="s">
        <v>602</v>
      </c>
      <c r="C78" s="8" t="s">
        <v>151</v>
      </c>
      <c r="D78" s="7" t="s">
        <v>602</v>
      </c>
      <c r="E78" s="7" t="s">
        <v>182</v>
      </c>
      <c r="F78" s="6" t="str">
        <f t="shared" si="3"/>
        <v>1</v>
      </c>
      <c r="G78" s="6" t="str">
        <f t="shared" si="4"/>
        <v>12</v>
      </c>
      <c r="H78" s="6" t="str">
        <f t="shared" si="5"/>
        <v>01</v>
      </c>
      <c r="I78" s="9" t="s">
        <v>1709</v>
      </c>
      <c r="J78" s="9" t="s">
        <v>678</v>
      </c>
    </row>
    <row r="79" spans="1:10">
      <c r="A79" s="7" t="s">
        <v>44</v>
      </c>
      <c r="B79" s="7" t="s">
        <v>602</v>
      </c>
      <c r="C79" s="8" t="s">
        <v>151</v>
      </c>
      <c r="D79" s="7" t="s">
        <v>602</v>
      </c>
      <c r="E79" s="7" t="s">
        <v>180</v>
      </c>
      <c r="F79" s="6" t="str">
        <f t="shared" si="3"/>
        <v>1</v>
      </c>
      <c r="G79" s="6" t="str">
        <f t="shared" si="4"/>
        <v>12</v>
      </c>
      <c r="H79" s="6" t="str">
        <f t="shared" si="5"/>
        <v>02</v>
      </c>
      <c r="I79" s="9" t="s">
        <v>1710</v>
      </c>
      <c r="J79" s="9" t="s">
        <v>679</v>
      </c>
    </row>
    <row r="80" spans="1:10">
      <c r="A80" s="7" t="s">
        <v>44</v>
      </c>
      <c r="B80" s="7" t="s">
        <v>602</v>
      </c>
      <c r="C80" s="8" t="s">
        <v>151</v>
      </c>
      <c r="D80" s="7" t="s">
        <v>602</v>
      </c>
      <c r="E80" s="7" t="s">
        <v>179</v>
      </c>
      <c r="F80" s="6" t="str">
        <f t="shared" si="3"/>
        <v>1</v>
      </c>
      <c r="G80" s="6" t="str">
        <f t="shared" si="4"/>
        <v>12</v>
      </c>
      <c r="H80" s="6" t="str">
        <f t="shared" si="5"/>
        <v>03</v>
      </c>
      <c r="I80" s="9" t="s">
        <v>1711</v>
      </c>
      <c r="J80" s="9" t="s">
        <v>680</v>
      </c>
    </row>
    <row r="81" spans="1:10">
      <c r="A81" s="7" t="s">
        <v>44</v>
      </c>
      <c r="B81" s="7" t="s">
        <v>602</v>
      </c>
      <c r="C81" s="8" t="s">
        <v>151</v>
      </c>
      <c r="D81" s="7" t="s">
        <v>602</v>
      </c>
      <c r="E81" s="7" t="s">
        <v>152</v>
      </c>
      <c r="F81" s="6" t="str">
        <f t="shared" si="3"/>
        <v>1</v>
      </c>
      <c r="G81" s="6" t="str">
        <f t="shared" si="4"/>
        <v>12</v>
      </c>
      <c r="H81" s="6" t="str">
        <f t="shared" si="5"/>
        <v>04</v>
      </c>
      <c r="I81" s="9" t="s">
        <v>1712</v>
      </c>
      <c r="J81" s="9" t="s">
        <v>681</v>
      </c>
    </row>
    <row r="82" spans="1:10">
      <c r="A82" s="7" t="s">
        <v>44</v>
      </c>
      <c r="B82" s="7" t="s">
        <v>602</v>
      </c>
      <c r="C82" s="8" t="s">
        <v>151</v>
      </c>
      <c r="D82" s="7" t="s">
        <v>602</v>
      </c>
      <c r="E82" s="7" t="s">
        <v>185</v>
      </c>
      <c r="F82" s="6" t="str">
        <f t="shared" si="3"/>
        <v>1</v>
      </c>
      <c r="G82" s="6" t="str">
        <f t="shared" si="4"/>
        <v>12</v>
      </c>
      <c r="H82" s="6" t="str">
        <f t="shared" si="5"/>
        <v>05</v>
      </c>
      <c r="I82" s="9" t="s">
        <v>1713</v>
      </c>
      <c r="J82" s="9" t="s">
        <v>682</v>
      </c>
    </row>
    <row r="83" spans="1:10">
      <c r="A83" s="7" t="s">
        <v>44</v>
      </c>
      <c r="B83" s="7" t="s">
        <v>602</v>
      </c>
      <c r="C83" s="8" t="s">
        <v>78</v>
      </c>
      <c r="D83" s="7" t="s">
        <v>602</v>
      </c>
      <c r="E83" s="7" t="s">
        <v>84</v>
      </c>
      <c r="F83" s="6" t="str">
        <f t="shared" si="3"/>
        <v>1</v>
      </c>
      <c r="G83" s="6" t="str">
        <f t="shared" si="4"/>
        <v>13</v>
      </c>
      <c r="H83" s="6" t="str">
        <f t="shared" si="5"/>
        <v>01</v>
      </c>
      <c r="I83" s="9" t="s">
        <v>1714</v>
      </c>
      <c r="J83" s="9" t="s">
        <v>683</v>
      </c>
    </row>
    <row r="84" spans="1:10">
      <c r="A84" s="7" t="s">
        <v>44</v>
      </c>
      <c r="B84" s="7" t="s">
        <v>602</v>
      </c>
      <c r="C84" s="8" t="s">
        <v>78</v>
      </c>
      <c r="D84" s="7" t="s">
        <v>602</v>
      </c>
      <c r="E84" s="7" t="s">
        <v>83</v>
      </c>
      <c r="F84" s="6" t="str">
        <f t="shared" si="3"/>
        <v>1</v>
      </c>
      <c r="G84" s="6" t="str">
        <f t="shared" si="4"/>
        <v>13</v>
      </c>
      <c r="H84" s="6" t="str">
        <f t="shared" si="5"/>
        <v>02</v>
      </c>
      <c r="I84" s="9" t="s">
        <v>1715</v>
      </c>
      <c r="J84" s="9" t="s">
        <v>684</v>
      </c>
    </row>
    <row r="85" spans="1:10">
      <c r="A85" s="7" t="s">
        <v>44</v>
      </c>
      <c r="B85" s="7" t="s">
        <v>602</v>
      </c>
      <c r="C85" s="8" t="s">
        <v>78</v>
      </c>
      <c r="D85" s="7" t="s">
        <v>602</v>
      </c>
      <c r="E85" s="7" t="s">
        <v>85</v>
      </c>
      <c r="F85" s="6" t="str">
        <f t="shared" si="3"/>
        <v>1</v>
      </c>
      <c r="G85" s="6" t="str">
        <f t="shared" si="4"/>
        <v>13</v>
      </c>
      <c r="H85" s="6" t="str">
        <f t="shared" si="5"/>
        <v>03</v>
      </c>
      <c r="I85" s="9" t="s">
        <v>1716</v>
      </c>
      <c r="J85" s="9" t="s">
        <v>685</v>
      </c>
    </row>
    <row r="86" spans="1:10">
      <c r="A86" s="7" t="s">
        <v>44</v>
      </c>
      <c r="B86" s="7" t="s">
        <v>602</v>
      </c>
      <c r="C86" s="8" t="s">
        <v>78</v>
      </c>
      <c r="D86" s="7" t="s">
        <v>602</v>
      </c>
      <c r="E86" s="7" t="s">
        <v>87</v>
      </c>
      <c r="F86" s="6" t="str">
        <f t="shared" si="3"/>
        <v>1</v>
      </c>
      <c r="G86" s="6" t="str">
        <f t="shared" si="4"/>
        <v>13</v>
      </c>
      <c r="H86" s="6" t="str">
        <f t="shared" si="5"/>
        <v>04</v>
      </c>
      <c r="I86" s="9" t="s">
        <v>1717</v>
      </c>
      <c r="J86" s="9" t="s">
        <v>686</v>
      </c>
    </row>
    <row r="87" spans="1:10">
      <c r="A87" s="7" t="s">
        <v>44</v>
      </c>
      <c r="B87" s="7" t="s">
        <v>602</v>
      </c>
      <c r="C87" s="8" t="s">
        <v>78</v>
      </c>
      <c r="D87" s="7" t="s">
        <v>602</v>
      </c>
      <c r="E87" s="7" t="s">
        <v>79</v>
      </c>
      <c r="F87" s="6" t="str">
        <f t="shared" si="3"/>
        <v>1</v>
      </c>
      <c r="G87" s="6" t="str">
        <f t="shared" si="4"/>
        <v>13</v>
      </c>
      <c r="H87" s="6" t="str">
        <f t="shared" si="5"/>
        <v>05</v>
      </c>
      <c r="I87" s="9" t="s">
        <v>1718</v>
      </c>
      <c r="J87" s="9" t="s">
        <v>687</v>
      </c>
    </row>
    <row r="88" spans="1:10">
      <c r="A88" s="7" t="s">
        <v>44</v>
      </c>
      <c r="B88" s="7" t="s">
        <v>602</v>
      </c>
      <c r="C88" s="8" t="s">
        <v>171</v>
      </c>
      <c r="D88" s="7" t="s">
        <v>602</v>
      </c>
      <c r="E88" s="7" t="s">
        <v>177</v>
      </c>
      <c r="F88" s="6" t="str">
        <f t="shared" si="3"/>
        <v>1</v>
      </c>
      <c r="G88" s="6" t="str">
        <f t="shared" si="4"/>
        <v>14</v>
      </c>
      <c r="H88" s="6" t="str">
        <f t="shared" si="5"/>
        <v>01</v>
      </c>
      <c r="I88" s="9" t="s">
        <v>1719</v>
      </c>
      <c r="J88" s="9" t="s">
        <v>688</v>
      </c>
    </row>
    <row r="89" spans="1:10">
      <c r="A89" s="7" t="s">
        <v>44</v>
      </c>
      <c r="B89" s="7" t="s">
        <v>602</v>
      </c>
      <c r="C89" s="8" t="s">
        <v>171</v>
      </c>
      <c r="D89" s="7" t="s">
        <v>602</v>
      </c>
      <c r="E89" s="7" t="s">
        <v>136</v>
      </c>
      <c r="F89" s="6" t="str">
        <f t="shared" si="3"/>
        <v>1</v>
      </c>
      <c r="G89" s="6" t="str">
        <f t="shared" si="4"/>
        <v>14</v>
      </c>
      <c r="H89" s="6" t="str">
        <f t="shared" si="5"/>
        <v>02</v>
      </c>
      <c r="I89" s="9" t="s">
        <v>1720</v>
      </c>
      <c r="J89" s="9" t="s">
        <v>689</v>
      </c>
    </row>
    <row r="90" spans="1:10">
      <c r="A90" s="7" t="s">
        <v>44</v>
      </c>
      <c r="B90" s="7" t="s">
        <v>602</v>
      </c>
      <c r="C90" s="8" t="s">
        <v>171</v>
      </c>
      <c r="D90" s="7" t="s">
        <v>602</v>
      </c>
      <c r="E90" s="7" t="s">
        <v>172</v>
      </c>
      <c r="F90" s="6" t="str">
        <f t="shared" si="3"/>
        <v>1</v>
      </c>
      <c r="G90" s="6" t="str">
        <f t="shared" si="4"/>
        <v>14</v>
      </c>
      <c r="H90" s="6" t="str">
        <f t="shared" si="5"/>
        <v>03</v>
      </c>
      <c r="I90" s="9" t="s">
        <v>1721</v>
      </c>
      <c r="J90" s="9" t="s">
        <v>690</v>
      </c>
    </row>
    <row r="91" spans="1:10">
      <c r="A91" s="7" t="s">
        <v>44</v>
      </c>
      <c r="B91" s="7" t="s">
        <v>602</v>
      </c>
      <c r="C91" s="8" t="s">
        <v>188</v>
      </c>
      <c r="D91" s="7" t="s">
        <v>602</v>
      </c>
      <c r="E91" s="7" t="s">
        <v>174</v>
      </c>
      <c r="F91" s="6" t="str">
        <f t="shared" si="3"/>
        <v>1</v>
      </c>
      <c r="G91" s="6" t="str">
        <f t="shared" si="4"/>
        <v>15</v>
      </c>
      <c r="H91" s="6" t="str">
        <f t="shared" si="5"/>
        <v>01</v>
      </c>
      <c r="I91" s="9" t="s">
        <v>1722</v>
      </c>
      <c r="J91" s="9" t="s">
        <v>691</v>
      </c>
    </row>
    <row r="92" spans="1:10">
      <c r="A92" s="7" t="s">
        <v>44</v>
      </c>
      <c r="B92" s="7" t="s">
        <v>602</v>
      </c>
      <c r="C92" s="8" t="s">
        <v>188</v>
      </c>
      <c r="D92" s="7" t="s">
        <v>602</v>
      </c>
      <c r="E92" s="7" t="s">
        <v>190</v>
      </c>
      <c r="F92" s="6" t="str">
        <f t="shared" si="3"/>
        <v>1</v>
      </c>
      <c r="G92" s="6" t="str">
        <f t="shared" si="4"/>
        <v>15</v>
      </c>
      <c r="H92" s="6" t="str">
        <f t="shared" si="5"/>
        <v>02</v>
      </c>
      <c r="I92" s="9" t="s">
        <v>1723</v>
      </c>
      <c r="J92" s="9" t="s">
        <v>692</v>
      </c>
    </row>
    <row r="93" spans="1:10">
      <c r="A93" s="7" t="s">
        <v>44</v>
      </c>
      <c r="B93" s="7" t="s">
        <v>602</v>
      </c>
      <c r="C93" s="8" t="s">
        <v>188</v>
      </c>
      <c r="D93" s="7" t="s">
        <v>602</v>
      </c>
      <c r="E93" s="7" t="s">
        <v>189</v>
      </c>
      <c r="F93" s="6" t="str">
        <f t="shared" si="3"/>
        <v>1</v>
      </c>
      <c r="G93" s="6" t="str">
        <f t="shared" si="4"/>
        <v>15</v>
      </c>
      <c r="H93" s="6" t="str">
        <f t="shared" si="5"/>
        <v>03</v>
      </c>
      <c r="I93" s="9" t="s">
        <v>1724</v>
      </c>
      <c r="J93" s="9" t="s">
        <v>693</v>
      </c>
    </row>
    <row r="94" spans="1:10">
      <c r="A94" s="7" t="s">
        <v>44</v>
      </c>
      <c r="B94" s="7" t="s">
        <v>602</v>
      </c>
      <c r="C94" s="8" t="s">
        <v>188</v>
      </c>
      <c r="D94" s="7" t="s">
        <v>602</v>
      </c>
      <c r="E94" s="7" t="s">
        <v>82</v>
      </c>
      <c r="F94" s="6" t="str">
        <f t="shared" si="3"/>
        <v>1</v>
      </c>
      <c r="G94" s="6" t="str">
        <f t="shared" si="4"/>
        <v>15</v>
      </c>
      <c r="H94" s="6" t="str">
        <f t="shared" si="5"/>
        <v>04</v>
      </c>
      <c r="I94" s="9" t="s">
        <v>1725</v>
      </c>
      <c r="J94" s="9" t="s">
        <v>694</v>
      </c>
    </row>
    <row r="95" spans="1:10">
      <c r="A95" s="7" t="s">
        <v>44</v>
      </c>
      <c r="B95" s="7" t="s">
        <v>602</v>
      </c>
      <c r="C95" s="8" t="s">
        <v>197</v>
      </c>
      <c r="D95" s="7" t="s">
        <v>602</v>
      </c>
      <c r="E95" s="7" t="s">
        <v>211</v>
      </c>
      <c r="F95" s="6" t="str">
        <f t="shared" si="3"/>
        <v>1</v>
      </c>
      <c r="G95" s="6" t="str">
        <f t="shared" si="4"/>
        <v>16</v>
      </c>
      <c r="H95" s="6" t="str">
        <f t="shared" si="5"/>
        <v>01</v>
      </c>
      <c r="I95" s="9" t="s">
        <v>1726</v>
      </c>
      <c r="J95" s="9" t="s">
        <v>695</v>
      </c>
    </row>
    <row r="96" spans="1:10">
      <c r="A96" s="7" t="s">
        <v>44</v>
      </c>
      <c r="B96" s="7" t="s">
        <v>602</v>
      </c>
      <c r="C96" s="8" t="s">
        <v>197</v>
      </c>
      <c r="D96" s="7" t="s">
        <v>602</v>
      </c>
      <c r="E96" s="7" t="s">
        <v>174</v>
      </c>
      <c r="F96" s="6" t="str">
        <f t="shared" si="3"/>
        <v>1</v>
      </c>
      <c r="G96" s="6" t="str">
        <f t="shared" si="4"/>
        <v>16</v>
      </c>
      <c r="H96" s="6" t="str">
        <f t="shared" si="5"/>
        <v>02</v>
      </c>
      <c r="I96" s="9" t="s">
        <v>1727</v>
      </c>
      <c r="J96" s="9" t="s">
        <v>696</v>
      </c>
    </row>
    <row r="97" spans="1:10">
      <c r="A97" s="7" t="s">
        <v>44</v>
      </c>
      <c r="B97" s="7" t="s">
        <v>602</v>
      </c>
      <c r="C97" s="8" t="s">
        <v>197</v>
      </c>
      <c r="D97" s="7" t="s">
        <v>602</v>
      </c>
      <c r="E97" s="7" t="s">
        <v>212</v>
      </c>
      <c r="F97" s="6" t="str">
        <f t="shared" si="3"/>
        <v>1</v>
      </c>
      <c r="G97" s="6" t="str">
        <f t="shared" si="4"/>
        <v>16</v>
      </c>
      <c r="H97" s="6" t="str">
        <f t="shared" si="5"/>
        <v>03</v>
      </c>
      <c r="I97" s="9" t="s">
        <v>1728</v>
      </c>
      <c r="J97" s="9" t="s">
        <v>697</v>
      </c>
    </row>
    <row r="98" spans="1:10">
      <c r="A98" s="7" t="s">
        <v>44</v>
      </c>
      <c r="B98" s="7" t="s">
        <v>602</v>
      </c>
      <c r="C98" s="8" t="s">
        <v>197</v>
      </c>
      <c r="D98" s="7" t="s">
        <v>602</v>
      </c>
      <c r="E98" s="7" t="s">
        <v>181</v>
      </c>
      <c r="F98" s="6" t="str">
        <f t="shared" si="3"/>
        <v>1</v>
      </c>
      <c r="G98" s="6" t="str">
        <f t="shared" si="4"/>
        <v>16</v>
      </c>
      <c r="H98" s="6" t="str">
        <f t="shared" si="5"/>
        <v>04</v>
      </c>
      <c r="I98" s="9" t="s">
        <v>1729</v>
      </c>
      <c r="J98" s="9" t="s">
        <v>698</v>
      </c>
    </row>
    <row r="99" spans="1:10">
      <c r="A99" s="7" t="s">
        <v>44</v>
      </c>
      <c r="B99" s="7" t="s">
        <v>602</v>
      </c>
      <c r="C99" s="8" t="s">
        <v>197</v>
      </c>
      <c r="D99" s="7" t="s">
        <v>602</v>
      </c>
      <c r="E99" s="7" t="s">
        <v>213</v>
      </c>
      <c r="F99" s="6" t="str">
        <f t="shared" si="3"/>
        <v>1</v>
      </c>
      <c r="G99" s="6" t="str">
        <f t="shared" si="4"/>
        <v>16</v>
      </c>
      <c r="H99" s="6" t="str">
        <f t="shared" si="5"/>
        <v>05</v>
      </c>
      <c r="I99" s="9" t="s">
        <v>1730</v>
      </c>
      <c r="J99" s="9" t="s">
        <v>699</v>
      </c>
    </row>
    <row r="100" spans="1:10">
      <c r="A100" s="7" t="s">
        <v>44</v>
      </c>
      <c r="B100" s="7" t="s">
        <v>602</v>
      </c>
      <c r="C100" s="8" t="s">
        <v>344</v>
      </c>
      <c r="D100" s="7" t="s">
        <v>602</v>
      </c>
      <c r="E100" s="7" t="s">
        <v>325</v>
      </c>
      <c r="F100" s="6" t="str">
        <f t="shared" si="3"/>
        <v>1</v>
      </c>
      <c r="G100" s="6" t="str">
        <f t="shared" si="4"/>
        <v>17</v>
      </c>
      <c r="H100" s="6" t="str">
        <f t="shared" si="5"/>
        <v>01</v>
      </c>
      <c r="I100" s="9" t="s">
        <v>1731</v>
      </c>
      <c r="J100" s="9" t="s">
        <v>700</v>
      </c>
    </row>
    <row r="101" spans="1:10">
      <c r="A101" s="7" t="s">
        <v>44</v>
      </c>
      <c r="B101" s="7" t="s">
        <v>602</v>
      </c>
      <c r="C101" s="8" t="s">
        <v>344</v>
      </c>
      <c r="D101" s="7" t="s">
        <v>602</v>
      </c>
      <c r="E101" s="7" t="s">
        <v>347</v>
      </c>
      <c r="F101" s="6" t="str">
        <f t="shared" si="3"/>
        <v>1</v>
      </c>
      <c r="G101" s="6" t="str">
        <f t="shared" si="4"/>
        <v>17</v>
      </c>
      <c r="H101" s="6" t="str">
        <f t="shared" si="5"/>
        <v>02</v>
      </c>
      <c r="I101" s="9" t="s">
        <v>1732</v>
      </c>
      <c r="J101" s="9" t="s">
        <v>701</v>
      </c>
    </row>
    <row r="102" spans="1:10">
      <c r="A102" s="7" t="s">
        <v>44</v>
      </c>
      <c r="B102" s="7" t="s">
        <v>602</v>
      </c>
      <c r="C102" s="8" t="s">
        <v>344</v>
      </c>
      <c r="D102" s="7" t="s">
        <v>602</v>
      </c>
      <c r="E102" s="7" t="s">
        <v>345</v>
      </c>
      <c r="F102" s="6" t="str">
        <f t="shared" si="3"/>
        <v>1</v>
      </c>
      <c r="G102" s="6" t="str">
        <f t="shared" si="4"/>
        <v>17</v>
      </c>
      <c r="H102" s="6" t="str">
        <f t="shared" si="5"/>
        <v>03</v>
      </c>
      <c r="I102" s="9" t="s">
        <v>1733</v>
      </c>
      <c r="J102" s="9" t="s">
        <v>702</v>
      </c>
    </row>
    <row r="103" spans="1:10">
      <c r="A103" s="7" t="s">
        <v>44</v>
      </c>
      <c r="B103" s="7" t="s">
        <v>602</v>
      </c>
      <c r="C103" s="8" t="s">
        <v>64</v>
      </c>
      <c r="D103" s="7" t="s">
        <v>602</v>
      </c>
      <c r="E103" s="7" t="s">
        <v>64</v>
      </c>
      <c r="F103" s="6" t="str">
        <f t="shared" si="3"/>
        <v>1</v>
      </c>
      <c r="G103" s="6" t="str">
        <f t="shared" si="4"/>
        <v>18</v>
      </c>
      <c r="H103" s="6" t="str">
        <f t="shared" si="5"/>
        <v>01</v>
      </c>
      <c r="I103" s="9" t="s">
        <v>1734</v>
      </c>
      <c r="J103" s="9" t="s">
        <v>703</v>
      </c>
    </row>
    <row r="104" spans="1:10">
      <c r="A104" s="7" t="s">
        <v>44</v>
      </c>
      <c r="B104" s="7" t="s">
        <v>602</v>
      </c>
      <c r="C104" s="8" t="s">
        <v>64</v>
      </c>
      <c r="D104" s="7" t="s">
        <v>602</v>
      </c>
      <c r="E104" s="7" t="s">
        <v>68</v>
      </c>
      <c r="F104" s="6" t="str">
        <f t="shared" si="3"/>
        <v>1</v>
      </c>
      <c r="G104" s="6" t="str">
        <f t="shared" si="4"/>
        <v>18</v>
      </c>
      <c r="H104" s="6" t="str">
        <f t="shared" si="5"/>
        <v>02</v>
      </c>
      <c r="I104" s="9" t="s">
        <v>1735</v>
      </c>
      <c r="J104" s="9" t="s">
        <v>704</v>
      </c>
    </row>
    <row r="105" spans="1:10">
      <c r="A105" s="7" t="s">
        <v>44</v>
      </c>
      <c r="B105" s="7" t="s">
        <v>602</v>
      </c>
      <c r="C105" s="8" t="s">
        <v>64</v>
      </c>
      <c r="D105" s="7" t="s">
        <v>602</v>
      </c>
      <c r="E105" s="7" t="s">
        <v>66</v>
      </c>
      <c r="F105" s="6" t="str">
        <f t="shared" si="3"/>
        <v>1</v>
      </c>
      <c r="G105" s="6" t="str">
        <f t="shared" si="4"/>
        <v>18</v>
      </c>
      <c r="H105" s="6" t="str">
        <f t="shared" si="5"/>
        <v>03</v>
      </c>
      <c r="I105" s="9" t="s">
        <v>1736</v>
      </c>
      <c r="J105" s="9" t="s">
        <v>705</v>
      </c>
    </row>
    <row r="106" spans="1:10">
      <c r="A106" s="7" t="s">
        <v>44</v>
      </c>
      <c r="B106" s="7" t="s">
        <v>602</v>
      </c>
      <c r="C106" s="8" t="s">
        <v>64</v>
      </c>
      <c r="D106" s="7" t="s">
        <v>602</v>
      </c>
      <c r="E106" s="7" t="s">
        <v>69</v>
      </c>
      <c r="F106" s="6" t="str">
        <f t="shared" si="3"/>
        <v>1</v>
      </c>
      <c r="G106" s="6" t="str">
        <f t="shared" si="4"/>
        <v>18</v>
      </c>
      <c r="H106" s="6" t="str">
        <f t="shared" si="5"/>
        <v>04</v>
      </c>
      <c r="I106" s="9" t="s">
        <v>1737</v>
      </c>
      <c r="J106" s="9" t="s">
        <v>706</v>
      </c>
    </row>
    <row r="107" spans="1:10">
      <c r="A107" s="7" t="s">
        <v>44</v>
      </c>
      <c r="B107" s="7" t="s">
        <v>602</v>
      </c>
      <c r="C107" s="8" t="s">
        <v>215</v>
      </c>
      <c r="D107" s="7" t="s">
        <v>602</v>
      </c>
      <c r="E107" s="7" t="s">
        <v>115</v>
      </c>
      <c r="F107" s="6" t="str">
        <f t="shared" si="3"/>
        <v>1</v>
      </c>
      <c r="G107" s="6" t="str">
        <f t="shared" si="4"/>
        <v>19</v>
      </c>
      <c r="H107" s="6" t="str">
        <f t="shared" si="5"/>
        <v>01</v>
      </c>
      <c r="I107" s="9" t="s">
        <v>1738</v>
      </c>
      <c r="J107" s="9" t="s">
        <v>707</v>
      </c>
    </row>
    <row r="108" spans="1:10">
      <c r="A108" s="7" t="s">
        <v>44</v>
      </c>
      <c r="B108" s="7" t="s">
        <v>602</v>
      </c>
      <c r="C108" s="8" t="s">
        <v>215</v>
      </c>
      <c r="D108" s="7" t="s">
        <v>602</v>
      </c>
      <c r="E108" s="7" t="s">
        <v>235</v>
      </c>
      <c r="F108" s="6" t="str">
        <f t="shared" si="3"/>
        <v>1</v>
      </c>
      <c r="G108" s="6" t="str">
        <f t="shared" si="4"/>
        <v>19</v>
      </c>
      <c r="H108" s="6" t="str">
        <f t="shared" si="5"/>
        <v>02</v>
      </c>
      <c r="I108" s="9" t="s">
        <v>1739</v>
      </c>
      <c r="J108" s="9" t="s">
        <v>708</v>
      </c>
    </row>
    <row r="109" spans="1:10">
      <c r="A109" s="7" t="s">
        <v>44</v>
      </c>
      <c r="B109" s="7" t="s">
        <v>602</v>
      </c>
      <c r="C109" s="8" t="s">
        <v>215</v>
      </c>
      <c r="D109" s="7" t="s">
        <v>602</v>
      </c>
      <c r="E109" s="7" t="s">
        <v>226</v>
      </c>
      <c r="F109" s="6" t="str">
        <f t="shared" si="3"/>
        <v>1</v>
      </c>
      <c r="G109" s="6" t="str">
        <f t="shared" si="4"/>
        <v>19</v>
      </c>
      <c r="H109" s="6" t="str">
        <f t="shared" si="5"/>
        <v>03</v>
      </c>
      <c r="I109" s="9" t="s">
        <v>1740</v>
      </c>
      <c r="J109" s="9" t="s">
        <v>709</v>
      </c>
    </row>
    <row r="110" spans="1:10">
      <c r="A110" s="7" t="s">
        <v>44</v>
      </c>
      <c r="B110" s="7" t="s">
        <v>602</v>
      </c>
      <c r="C110" s="8" t="s">
        <v>215</v>
      </c>
      <c r="D110" s="7" t="s">
        <v>602</v>
      </c>
      <c r="E110" s="7" t="s">
        <v>224</v>
      </c>
      <c r="F110" s="6" t="str">
        <f t="shared" si="3"/>
        <v>1</v>
      </c>
      <c r="G110" s="6" t="str">
        <f t="shared" si="4"/>
        <v>19</v>
      </c>
      <c r="H110" s="6" t="str">
        <f t="shared" si="5"/>
        <v>04</v>
      </c>
      <c r="I110" s="9" t="s">
        <v>1741</v>
      </c>
      <c r="J110" s="9" t="s">
        <v>710</v>
      </c>
    </row>
    <row r="111" spans="1:10">
      <c r="A111" s="7" t="s">
        <v>44</v>
      </c>
      <c r="B111" s="7" t="s">
        <v>602</v>
      </c>
      <c r="C111" s="8" t="s">
        <v>215</v>
      </c>
      <c r="D111" s="7" t="s">
        <v>602</v>
      </c>
      <c r="E111" s="7" t="s">
        <v>174</v>
      </c>
      <c r="F111" s="6" t="str">
        <f t="shared" si="3"/>
        <v>1</v>
      </c>
      <c r="G111" s="6" t="str">
        <f t="shared" si="4"/>
        <v>19</v>
      </c>
      <c r="H111" s="6" t="str">
        <f t="shared" si="5"/>
        <v>05</v>
      </c>
      <c r="I111" s="9" t="s">
        <v>1742</v>
      </c>
      <c r="J111" s="9" t="s">
        <v>711</v>
      </c>
    </row>
    <row r="112" spans="1:10">
      <c r="A112" s="7" t="s">
        <v>44</v>
      </c>
      <c r="B112" s="7" t="s">
        <v>602</v>
      </c>
      <c r="C112" s="8" t="s">
        <v>215</v>
      </c>
      <c r="D112" s="7" t="s">
        <v>602</v>
      </c>
      <c r="E112" s="7" t="s">
        <v>245</v>
      </c>
      <c r="F112" s="6" t="str">
        <f t="shared" si="3"/>
        <v>1</v>
      </c>
      <c r="G112" s="6" t="str">
        <f t="shared" si="4"/>
        <v>19</v>
      </c>
      <c r="H112" s="6" t="str">
        <f t="shared" si="5"/>
        <v>06</v>
      </c>
      <c r="I112" s="9" t="s">
        <v>1743</v>
      </c>
      <c r="J112" s="9" t="s">
        <v>712</v>
      </c>
    </row>
    <row r="113" spans="1:10">
      <c r="A113" s="7" t="s">
        <v>44</v>
      </c>
      <c r="B113" s="7" t="s">
        <v>602</v>
      </c>
      <c r="C113" s="8" t="s">
        <v>215</v>
      </c>
      <c r="D113" s="7" t="s">
        <v>602</v>
      </c>
      <c r="E113" s="7" t="s">
        <v>248</v>
      </c>
      <c r="F113" s="6" t="str">
        <f t="shared" si="3"/>
        <v>1</v>
      </c>
      <c r="G113" s="6" t="str">
        <f t="shared" si="4"/>
        <v>19</v>
      </c>
      <c r="H113" s="6" t="str">
        <f t="shared" si="5"/>
        <v>07</v>
      </c>
      <c r="I113" s="9" t="s">
        <v>1744</v>
      </c>
      <c r="J113" s="9" t="s">
        <v>713</v>
      </c>
    </row>
    <row r="114" spans="1:10">
      <c r="A114" s="7" t="s">
        <v>44</v>
      </c>
      <c r="B114" s="7" t="s">
        <v>602</v>
      </c>
      <c r="C114" s="8" t="s">
        <v>215</v>
      </c>
      <c r="D114" s="7" t="s">
        <v>602</v>
      </c>
      <c r="E114" s="7" t="s">
        <v>239</v>
      </c>
      <c r="F114" s="6" t="str">
        <f t="shared" si="3"/>
        <v>1</v>
      </c>
      <c r="G114" s="6" t="str">
        <f t="shared" si="4"/>
        <v>19</v>
      </c>
      <c r="H114" s="6" t="str">
        <f t="shared" si="5"/>
        <v>08</v>
      </c>
      <c r="I114" s="9" t="s">
        <v>1745</v>
      </c>
      <c r="J114" s="9" t="s">
        <v>714</v>
      </c>
    </row>
    <row r="115" spans="1:10">
      <c r="A115" s="7" t="s">
        <v>44</v>
      </c>
      <c r="B115" s="7" t="s">
        <v>602</v>
      </c>
      <c r="C115" s="8" t="s">
        <v>215</v>
      </c>
      <c r="D115" s="7" t="s">
        <v>602</v>
      </c>
      <c r="E115" s="7" t="s">
        <v>221</v>
      </c>
      <c r="F115" s="6" t="str">
        <f t="shared" si="3"/>
        <v>1</v>
      </c>
      <c r="G115" s="6" t="str">
        <f t="shared" si="4"/>
        <v>19</v>
      </c>
      <c r="H115" s="6" t="str">
        <f t="shared" si="5"/>
        <v>09</v>
      </c>
      <c r="I115" s="9" t="s">
        <v>1746</v>
      </c>
      <c r="J115" s="9" t="s">
        <v>715</v>
      </c>
    </row>
    <row r="116" spans="1:10">
      <c r="A116" s="7" t="s">
        <v>44</v>
      </c>
      <c r="B116" s="7" t="s">
        <v>602</v>
      </c>
      <c r="C116" s="8" t="s">
        <v>215</v>
      </c>
      <c r="D116" s="7" t="s">
        <v>602</v>
      </c>
      <c r="E116" s="7" t="s">
        <v>219</v>
      </c>
      <c r="F116" s="6" t="str">
        <f t="shared" si="3"/>
        <v>1</v>
      </c>
      <c r="G116" s="6" t="str">
        <f t="shared" si="4"/>
        <v>19</v>
      </c>
      <c r="H116" s="6" t="str">
        <f t="shared" si="5"/>
        <v>10</v>
      </c>
      <c r="I116" s="9" t="s">
        <v>1747</v>
      </c>
      <c r="J116" s="9" t="s">
        <v>716</v>
      </c>
    </row>
    <row r="117" spans="1:10">
      <c r="A117" s="7" t="s">
        <v>44</v>
      </c>
      <c r="B117" s="7" t="s">
        <v>602</v>
      </c>
      <c r="C117" s="8" t="s">
        <v>215</v>
      </c>
      <c r="D117" s="7" t="s">
        <v>602</v>
      </c>
      <c r="E117" s="7" t="s">
        <v>217</v>
      </c>
      <c r="F117" s="6" t="str">
        <f t="shared" si="3"/>
        <v>1</v>
      </c>
      <c r="G117" s="6" t="str">
        <f t="shared" si="4"/>
        <v>19</v>
      </c>
      <c r="H117" s="6" t="str">
        <f t="shared" si="5"/>
        <v>11</v>
      </c>
      <c r="I117" s="9" t="s">
        <v>1748</v>
      </c>
      <c r="J117" s="9" t="s">
        <v>717</v>
      </c>
    </row>
    <row r="118" spans="1:10">
      <c r="F118" s="6" t="str">
        <f t="shared" si="3"/>
        <v>1</v>
      </c>
      <c r="G118" s="6" t="str">
        <f t="shared" si="4"/>
        <v>19</v>
      </c>
      <c r="H118" s="6" t="str">
        <f t="shared" si="5"/>
        <v>12</v>
      </c>
      <c r="I118" s="9" t="s">
        <v>1749</v>
      </c>
      <c r="J118" s="9" t="s">
        <v>1135</v>
      </c>
    </row>
    <row r="119" spans="1:10">
      <c r="A119" s="7" t="s">
        <v>44</v>
      </c>
      <c r="B119" s="7" t="s">
        <v>602</v>
      </c>
      <c r="C119" s="8" t="s">
        <v>342</v>
      </c>
      <c r="D119" s="7" t="s">
        <v>602</v>
      </c>
      <c r="E119" s="7" t="s">
        <v>211</v>
      </c>
      <c r="F119" s="6" t="str">
        <f t="shared" si="3"/>
        <v>1</v>
      </c>
      <c r="G119" s="6" t="str">
        <f t="shared" si="4"/>
        <v>20</v>
      </c>
      <c r="H119" s="6" t="str">
        <f t="shared" si="5"/>
        <v>01</v>
      </c>
      <c r="I119" s="9" t="s">
        <v>1750</v>
      </c>
      <c r="J119" s="9" t="s">
        <v>718</v>
      </c>
    </row>
    <row r="120" spans="1:10">
      <c r="A120" s="7" t="s">
        <v>44</v>
      </c>
      <c r="B120" s="7" t="s">
        <v>602</v>
      </c>
      <c r="C120" s="8" t="s">
        <v>342</v>
      </c>
      <c r="D120" s="7" t="s">
        <v>602</v>
      </c>
      <c r="E120" s="7" t="s">
        <v>321</v>
      </c>
      <c r="F120" s="6" t="str">
        <f t="shared" si="3"/>
        <v>1</v>
      </c>
      <c r="G120" s="6" t="str">
        <f t="shared" si="4"/>
        <v>20</v>
      </c>
      <c r="H120" s="6" t="str">
        <f t="shared" si="5"/>
        <v>02</v>
      </c>
      <c r="I120" s="9" t="s">
        <v>1751</v>
      </c>
      <c r="J120" s="9" t="s">
        <v>719</v>
      </c>
    </row>
    <row r="121" spans="1:10">
      <c r="A121" s="7" t="s">
        <v>44</v>
      </c>
      <c r="B121" s="7" t="s">
        <v>602</v>
      </c>
      <c r="C121" s="8" t="s">
        <v>342</v>
      </c>
      <c r="D121" s="7" t="s">
        <v>602</v>
      </c>
      <c r="E121" s="7" t="s">
        <v>142</v>
      </c>
      <c r="F121" s="6" t="str">
        <f t="shared" si="3"/>
        <v>1</v>
      </c>
      <c r="G121" s="6" t="str">
        <f t="shared" si="4"/>
        <v>20</v>
      </c>
      <c r="H121" s="6" t="str">
        <f t="shared" si="5"/>
        <v>03</v>
      </c>
      <c r="I121" s="9" t="s">
        <v>1752</v>
      </c>
      <c r="J121" s="9" t="s">
        <v>720</v>
      </c>
    </row>
    <row r="122" spans="1:10">
      <c r="A122" s="7" t="s">
        <v>44</v>
      </c>
      <c r="B122" s="7" t="s">
        <v>602</v>
      </c>
      <c r="C122" s="8" t="s">
        <v>342</v>
      </c>
      <c r="D122" s="7" t="s">
        <v>602</v>
      </c>
      <c r="E122" s="7" t="s">
        <v>115</v>
      </c>
      <c r="F122" s="6" t="str">
        <f t="shared" si="3"/>
        <v>1</v>
      </c>
      <c r="G122" s="6" t="str">
        <f t="shared" si="4"/>
        <v>20</v>
      </c>
      <c r="H122" s="6" t="str">
        <f t="shared" si="5"/>
        <v>04</v>
      </c>
      <c r="I122" s="9" t="s">
        <v>1753</v>
      </c>
      <c r="J122" s="9" t="s">
        <v>721</v>
      </c>
    </row>
    <row r="123" spans="1:10">
      <c r="A123" s="7" t="s">
        <v>44</v>
      </c>
      <c r="B123" s="7" t="s">
        <v>602</v>
      </c>
      <c r="C123" s="8" t="s">
        <v>342</v>
      </c>
      <c r="D123" s="7" t="s">
        <v>602</v>
      </c>
      <c r="E123" s="7" t="s">
        <v>102</v>
      </c>
      <c r="F123" s="6" t="str">
        <f t="shared" si="3"/>
        <v>1</v>
      </c>
      <c r="G123" s="6" t="str">
        <f t="shared" si="4"/>
        <v>20</v>
      </c>
      <c r="H123" s="6" t="str">
        <f t="shared" si="5"/>
        <v>05</v>
      </c>
      <c r="I123" s="9" t="s">
        <v>1754</v>
      </c>
      <c r="J123" s="9" t="s">
        <v>722</v>
      </c>
    </row>
    <row r="124" spans="1:10">
      <c r="A124" s="7" t="s">
        <v>44</v>
      </c>
      <c r="B124" s="7" t="s">
        <v>602</v>
      </c>
      <c r="C124" s="8" t="s">
        <v>342</v>
      </c>
      <c r="D124" s="7" t="s">
        <v>602</v>
      </c>
      <c r="E124" s="7" t="s">
        <v>110</v>
      </c>
      <c r="F124" s="6" t="str">
        <f t="shared" si="3"/>
        <v>1</v>
      </c>
      <c r="G124" s="6" t="str">
        <f t="shared" si="4"/>
        <v>20</v>
      </c>
      <c r="H124" s="6" t="str">
        <f t="shared" si="5"/>
        <v>06</v>
      </c>
      <c r="I124" s="9" t="s">
        <v>1755</v>
      </c>
      <c r="J124" s="9" t="s">
        <v>723</v>
      </c>
    </row>
    <row r="125" spans="1:10">
      <c r="A125" s="7" t="s">
        <v>56</v>
      </c>
      <c r="B125" s="7" t="s">
        <v>602</v>
      </c>
      <c r="C125" s="8" t="s">
        <v>56</v>
      </c>
      <c r="D125" s="7" t="s">
        <v>602</v>
      </c>
      <c r="E125" s="7" t="s">
        <v>56</v>
      </c>
      <c r="F125" s="6" t="str">
        <f t="shared" si="3"/>
        <v>2</v>
      </c>
      <c r="G125" s="6" t="str">
        <f t="shared" si="4"/>
        <v>01</v>
      </c>
      <c r="H125" s="6" t="str">
        <f t="shared" si="5"/>
        <v>01</v>
      </c>
      <c r="I125" s="9" t="s">
        <v>1756</v>
      </c>
      <c r="J125" s="9" t="s">
        <v>724</v>
      </c>
    </row>
    <row r="126" spans="1:10">
      <c r="A126" s="7" t="s">
        <v>56</v>
      </c>
      <c r="B126" s="7" t="s">
        <v>602</v>
      </c>
      <c r="C126" s="8" t="s">
        <v>56</v>
      </c>
      <c r="D126" s="7" t="s">
        <v>602</v>
      </c>
      <c r="E126" s="7" t="s">
        <v>44</v>
      </c>
      <c r="F126" s="6" t="str">
        <f t="shared" si="3"/>
        <v>2</v>
      </c>
      <c r="G126" s="6" t="str">
        <f t="shared" si="4"/>
        <v>01</v>
      </c>
      <c r="H126" s="6" t="str">
        <f t="shared" si="5"/>
        <v>02</v>
      </c>
      <c r="I126" s="9" t="s">
        <v>1757</v>
      </c>
      <c r="J126" s="9" t="s">
        <v>725</v>
      </c>
    </row>
    <row r="127" spans="1:10">
      <c r="A127" s="7" t="s">
        <v>56</v>
      </c>
      <c r="B127" s="7" t="s">
        <v>602</v>
      </c>
      <c r="C127" s="8" t="s">
        <v>56</v>
      </c>
      <c r="D127" s="7" t="s">
        <v>602</v>
      </c>
      <c r="E127" s="7" t="s">
        <v>265</v>
      </c>
      <c r="F127" s="6" t="str">
        <f t="shared" si="3"/>
        <v>2</v>
      </c>
      <c r="G127" s="6" t="str">
        <f t="shared" si="4"/>
        <v>01</v>
      </c>
      <c r="H127" s="6" t="str">
        <f t="shared" si="5"/>
        <v>03</v>
      </c>
      <c r="I127" s="9" t="s">
        <v>1758</v>
      </c>
      <c r="J127" s="9" t="s">
        <v>726</v>
      </c>
    </row>
    <row r="128" spans="1:10">
      <c r="A128" s="7" t="s">
        <v>56</v>
      </c>
      <c r="B128" s="7" t="s">
        <v>602</v>
      </c>
      <c r="C128" s="8" t="s">
        <v>56</v>
      </c>
      <c r="D128" s="7" t="s">
        <v>602</v>
      </c>
      <c r="E128" s="7" t="s">
        <v>110</v>
      </c>
      <c r="F128" s="6" t="str">
        <f t="shared" si="3"/>
        <v>2</v>
      </c>
      <c r="G128" s="6" t="str">
        <f t="shared" si="4"/>
        <v>01</v>
      </c>
      <c r="H128" s="6" t="str">
        <f t="shared" si="5"/>
        <v>04</v>
      </c>
      <c r="I128" s="9" t="s">
        <v>1759</v>
      </c>
      <c r="J128" s="9" t="s">
        <v>727</v>
      </c>
    </row>
    <row r="129" spans="1:10">
      <c r="A129" s="7" t="s">
        <v>56</v>
      </c>
      <c r="B129" s="7" t="s">
        <v>602</v>
      </c>
      <c r="C129" s="8" t="s">
        <v>56</v>
      </c>
      <c r="D129" s="7" t="s">
        <v>602</v>
      </c>
      <c r="E129" s="7" t="s">
        <v>268</v>
      </c>
      <c r="F129" s="6" t="str">
        <f t="shared" si="3"/>
        <v>2</v>
      </c>
      <c r="G129" s="6" t="str">
        <f t="shared" si="4"/>
        <v>01</v>
      </c>
      <c r="H129" s="6" t="str">
        <f t="shared" si="5"/>
        <v>05</v>
      </c>
      <c r="I129" s="9" t="s">
        <v>1760</v>
      </c>
      <c r="J129" s="9" t="s">
        <v>728</v>
      </c>
    </row>
    <row r="130" spans="1:10">
      <c r="A130" s="7" t="s">
        <v>56</v>
      </c>
      <c r="B130" s="7" t="s">
        <v>602</v>
      </c>
      <c r="C130" s="8" t="s">
        <v>56</v>
      </c>
      <c r="D130" s="7" t="s">
        <v>602</v>
      </c>
      <c r="E130" s="7" t="s">
        <v>115</v>
      </c>
      <c r="F130" s="6" t="str">
        <f t="shared" ref="F130:F193" si="6">MID(J130,1,1)</f>
        <v>2</v>
      </c>
      <c r="G130" s="6" t="str">
        <f t="shared" ref="G130:G193" si="7">MID(J130,3,2)</f>
        <v>01</v>
      </c>
      <c r="H130" s="6" t="str">
        <f t="shared" ref="H130:H193" si="8">MID(J130,6,2)</f>
        <v>06</v>
      </c>
      <c r="I130" s="9" t="s">
        <v>1761</v>
      </c>
      <c r="J130" s="9" t="s">
        <v>729</v>
      </c>
    </row>
    <row r="131" spans="1:10">
      <c r="A131" s="7" t="s">
        <v>56</v>
      </c>
      <c r="B131" s="7" t="s">
        <v>602</v>
      </c>
      <c r="C131" s="8" t="s">
        <v>56</v>
      </c>
      <c r="D131" s="7" t="s">
        <v>602</v>
      </c>
      <c r="E131" s="7" t="s">
        <v>190</v>
      </c>
      <c r="F131" s="6" t="str">
        <f t="shared" si="6"/>
        <v>2</v>
      </c>
      <c r="G131" s="6" t="str">
        <f t="shared" si="7"/>
        <v>01</v>
      </c>
      <c r="H131" s="6" t="str">
        <f t="shared" si="8"/>
        <v>07</v>
      </c>
      <c r="I131" s="9" t="s">
        <v>1762</v>
      </c>
      <c r="J131" s="9" t="s">
        <v>730</v>
      </c>
    </row>
    <row r="132" spans="1:10">
      <c r="A132" s="7" t="s">
        <v>56</v>
      </c>
      <c r="B132" s="7" t="s">
        <v>602</v>
      </c>
      <c r="C132" s="8" t="s">
        <v>56</v>
      </c>
      <c r="D132" s="7" t="s">
        <v>602</v>
      </c>
      <c r="E132" s="7" t="s">
        <v>82</v>
      </c>
      <c r="F132" s="6" t="str">
        <f t="shared" si="6"/>
        <v>2</v>
      </c>
      <c r="G132" s="6" t="str">
        <f t="shared" si="7"/>
        <v>01</v>
      </c>
      <c r="H132" s="6" t="str">
        <f t="shared" si="8"/>
        <v>08</v>
      </c>
      <c r="I132" s="9" t="s">
        <v>1763</v>
      </c>
      <c r="J132" s="9" t="s">
        <v>731</v>
      </c>
    </row>
    <row r="133" spans="1:10">
      <c r="A133" s="7" t="s">
        <v>56</v>
      </c>
      <c r="B133" s="7" t="s">
        <v>602</v>
      </c>
      <c r="C133" s="8" t="s">
        <v>56</v>
      </c>
      <c r="D133" s="7" t="s">
        <v>602</v>
      </c>
      <c r="E133" s="7" t="s">
        <v>267</v>
      </c>
      <c r="F133" s="6" t="str">
        <f t="shared" si="6"/>
        <v>2</v>
      </c>
      <c r="G133" s="6" t="str">
        <f t="shared" si="7"/>
        <v>01</v>
      </c>
      <c r="H133" s="6" t="str">
        <f t="shared" si="8"/>
        <v>09</v>
      </c>
      <c r="I133" s="9" t="s">
        <v>1764</v>
      </c>
      <c r="J133" s="9" t="s">
        <v>732</v>
      </c>
    </row>
    <row r="134" spans="1:10">
      <c r="A134" s="7" t="s">
        <v>56</v>
      </c>
      <c r="B134" s="7" t="s">
        <v>602</v>
      </c>
      <c r="C134" s="8" t="s">
        <v>56</v>
      </c>
      <c r="D134" s="7" t="s">
        <v>602</v>
      </c>
      <c r="E134" s="7" t="s">
        <v>47</v>
      </c>
      <c r="F134" s="6" t="str">
        <f t="shared" si="6"/>
        <v>2</v>
      </c>
      <c r="G134" s="6" t="str">
        <f t="shared" si="7"/>
        <v>01</v>
      </c>
      <c r="H134" s="6" t="str">
        <f t="shared" si="8"/>
        <v>10</v>
      </c>
      <c r="I134" s="9" t="s">
        <v>1765</v>
      </c>
      <c r="J134" s="9" t="s">
        <v>733</v>
      </c>
    </row>
    <row r="135" spans="1:10">
      <c r="A135" s="7" t="s">
        <v>56</v>
      </c>
      <c r="B135" s="7" t="s">
        <v>602</v>
      </c>
      <c r="C135" s="8" t="s">
        <v>56</v>
      </c>
      <c r="D135" s="7" t="s">
        <v>602</v>
      </c>
      <c r="E135" s="7" t="s">
        <v>271</v>
      </c>
      <c r="F135" s="6" t="str">
        <f t="shared" si="6"/>
        <v>2</v>
      </c>
      <c r="G135" s="6" t="str">
        <f t="shared" si="7"/>
        <v>01</v>
      </c>
      <c r="H135" s="6" t="str">
        <f t="shared" si="8"/>
        <v>11</v>
      </c>
      <c r="I135" s="9" t="s">
        <v>1766</v>
      </c>
      <c r="J135" s="9" t="s">
        <v>734</v>
      </c>
    </row>
    <row r="136" spans="1:10">
      <c r="A136" s="7" t="s">
        <v>56</v>
      </c>
      <c r="B136" s="7" t="s">
        <v>602</v>
      </c>
      <c r="C136" s="8" t="s">
        <v>56</v>
      </c>
      <c r="D136" s="7" t="s">
        <v>602</v>
      </c>
      <c r="E136" s="7" t="s">
        <v>241</v>
      </c>
      <c r="F136" s="6" t="str">
        <f t="shared" si="6"/>
        <v>2</v>
      </c>
      <c r="G136" s="6" t="str">
        <f t="shared" si="7"/>
        <v>01</v>
      </c>
      <c r="H136" s="6" t="str">
        <f t="shared" si="8"/>
        <v>12</v>
      </c>
      <c r="I136" s="9" t="s">
        <v>1767</v>
      </c>
      <c r="J136" s="9" t="s">
        <v>735</v>
      </c>
    </row>
    <row r="137" spans="1:10">
      <c r="A137" s="7" t="s">
        <v>56</v>
      </c>
      <c r="B137" s="7" t="s">
        <v>602</v>
      </c>
      <c r="C137" s="8" t="s">
        <v>56</v>
      </c>
      <c r="D137" s="7" t="s">
        <v>602</v>
      </c>
      <c r="E137" s="7" t="s">
        <v>272</v>
      </c>
      <c r="F137" s="6" t="str">
        <f t="shared" si="6"/>
        <v>2</v>
      </c>
      <c r="G137" s="6" t="str">
        <f t="shared" si="7"/>
        <v>01</v>
      </c>
      <c r="H137" s="6" t="str">
        <f t="shared" si="8"/>
        <v>13</v>
      </c>
      <c r="I137" s="9" t="s">
        <v>1768</v>
      </c>
      <c r="J137" s="9" t="s">
        <v>736</v>
      </c>
    </row>
    <row r="138" spans="1:10">
      <c r="A138" s="7" t="s">
        <v>56</v>
      </c>
      <c r="B138" s="7" t="s">
        <v>602</v>
      </c>
      <c r="C138" s="8" t="s">
        <v>56</v>
      </c>
      <c r="D138" s="7" t="s">
        <v>602</v>
      </c>
      <c r="E138" s="7" t="s">
        <v>94</v>
      </c>
      <c r="F138" s="6" t="str">
        <f t="shared" si="6"/>
        <v>2</v>
      </c>
      <c r="G138" s="6" t="str">
        <f t="shared" si="7"/>
        <v>01</v>
      </c>
      <c r="H138" s="6" t="str">
        <f t="shared" si="8"/>
        <v>14</v>
      </c>
      <c r="I138" s="9" t="s">
        <v>1769</v>
      </c>
      <c r="J138" s="9" t="s">
        <v>737</v>
      </c>
    </row>
    <row r="139" spans="1:10">
      <c r="A139" s="7" t="s">
        <v>56</v>
      </c>
      <c r="B139" s="7" t="s">
        <v>602</v>
      </c>
      <c r="C139" s="8" t="s">
        <v>57</v>
      </c>
      <c r="D139" s="7" t="s">
        <v>602</v>
      </c>
      <c r="E139" s="7" t="s">
        <v>57</v>
      </c>
      <c r="F139" s="6" t="str">
        <f t="shared" si="6"/>
        <v>2</v>
      </c>
      <c r="G139" s="6" t="str">
        <f t="shared" si="7"/>
        <v>02</v>
      </c>
      <c r="H139" s="6" t="str">
        <f t="shared" si="8"/>
        <v>01</v>
      </c>
      <c r="I139" s="9" t="s">
        <v>1770</v>
      </c>
      <c r="J139" s="9" t="s">
        <v>738</v>
      </c>
    </row>
    <row r="140" spans="1:10">
      <c r="A140" s="7" t="s">
        <v>56</v>
      </c>
      <c r="B140" s="7" t="s">
        <v>602</v>
      </c>
      <c r="C140" s="8" t="s">
        <v>57</v>
      </c>
      <c r="D140" s="7" t="s">
        <v>602</v>
      </c>
      <c r="E140" s="7" t="s">
        <v>163</v>
      </c>
      <c r="F140" s="6" t="str">
        <f t="shared" si="6"/>
        <v>2</v>
      </c>
      <c r="G140" s="6" t="str">
        <f t="shared" si="7"/>
        <v>02</v>
      </c>
      <c r="H140" s="6" t="str">
        <f t="shared" si="8"/>
        <v>02</v>
      </c>
      <c r="I140" s="9" t="s">
        <v>1771</v>
      </c>
      <c r="J140" s="9" t="s">
        <v>739</v>
      </c>
    </row>
    <row r="141" spans="1:10">
      <c r="A141" s="7" t="s">
        <v>56</v>
      </c>
      <c r="B141" s="7" t="s">
        <v>602</v>
      </c>
      <c r="C141" s="8" t="s">
        <v>57</v>
      </c>
      <c r="D141" s="7" t="s">
        <v>602</v>
      </c>
      <c r="E141" s="7" t="s">
        <v>84</v>
      </c>
      <c r="F141" s="6" t="str">
        <f t="shared" si="6"/>
        <v>2</v>
      </c>
      <c r="G141" s="6" t="str">
        <f t="shared" si="7"/>
        <v>02</v>
      </c>
      <c r="H141" s="6" t="str">
        <f t="shared" si="8"/>
        <v>03</v>
      </c>
      <c r="I141" s="9" t="s">
        <v>1772</v>
      </c>
      <c r="J141" s="9" t="s">
        <v>740</v>
      </c>
    </row>
    <row r="142" spans="1:10">
      <c r="A142" s="7" t="s">
        <v>56</v>
      </c>
      <c r="B142" s="7" t="s">
        <v>602</v>
      </c>
      <c r="C142" s="8" t="s">
        <v>57</v>
      </c>
      <c r="D142" s="7" t="s">
        <v>602</v>
      </c>
      <c r="E142" s="7" t="s">
        <v>294</v>
      </c>
      <c r="F142" s="6" t="str">
        <f t="shared" si="6"/>
        <v>2</v>
      </c>
      <c r="G142" s="6" t="str">
        <f t="shared" si="7"/>
        <v>02</v>
      </c>
      <c r="H142" s="6" t="str">
        <f t="shared" si="8"/>
        <v>04</v>
      </c>
      <c r="I142" s="9" t="s">
        <v>1773</v>
      </c>
      <c r="J142" s="9" t="s">
        <v>741</v>
      </c>
    </row>
    <row r="143" spans="1:10">
      <c r="A143" s="7" t="s">
        <v>56</v>
      </c>
      <c r="B143" s="7" t="s">
        <v>602</v>
      </c>
      <c r="C143" s="8" t="s">
        <v>57</v>
      </c>
      <c r="D143" s="7" t="s">
        <v>602</v>
      </c>
      <c r="E143" s="7" t="s">
        <v>298</v>
      </c>
      <c r="F143" s="6" t="str">
        <f t="shared" si="6"/>
        <v>2</v>
      </c>
      <c r="G143" s="6" t="str">
        <f t="shared" si="7"/>
        <v>02</v>
      </c>
      <c r="H143" s="6" t="str">
        <f t="shared" si="8"/>
        <v>05</v>
      </c>
      <c r="I143" s="9" t="s">
        <v>1774</v>
      </c>
      <c r="J143" s="9" t="s">
        <v>742</v>
      </c>
    </row>
    <row r="144" spans="1:10">
      <c r="A144" s="7" t="s">
        <v>56</v>
      </c>
      <c r="B144" s="7" t="s">
        <v>602</v>
      </c>
      <c r="C144" s="8" t="s">
        <v>57</v>
      </c>
      <c r="D144" s="7" t="s">
        <v>602</v>
      </c>
      <c r="E144" s="7" t="s">
        <v>82</v>
      </c>
      <c r="F144" s="6" t="str">
        <f t="shared" si="6"/>
        <v>2</v>
      </c>
      <c r="G144" s="6" t="str">
        <f t="shared" si="7"/>
        <v>02</v>
      </c>
      <c r="H144" s="6" t="str">
        <f t="shared" si="8"/>
        <v>06</v>
      </c>
      <c r="I144" s="9" t="s">
        <v>1775</v>
      </c>
      <c r="J144" s="9" t="s">
        <v>743</v>
      </c>
    </row>
    <row r="145" spans="1:10">
      <c r="A145" s="7" t="s">
        <v>56</v>
      </c>
      <c r="B145" s="7" t="s">
        <v>602</v>
      </c>
      <c r="C145" s="8" t="s">
        <v>57</v>
      </c>
      <c r="D145" s="7" t="s">
        <v>602</v>
      </c>
      <c r="E145" s="7" t="s">
        <v>115</v>
      </c>
      <c r="F145" s="6" t="str">
        <f t="shared" si="6"/>
        <v>2</v>
      </c>
      <c r="G145" s="6" t="str">
        <f t="shared" si="7"/>
        <v>02</v>
      </c>
      <c r="H145" s="6" t="str">
        <f t="shared" si="8"/>
        <v>07</v>
      </c>
      <c r="I145" s="9" t="s">
        <v>1776</v>
      </c>
      <c r="J145" s="9" t="s">
        <v>744</v>
      </c>
    </row>
    <row r="146" spans="1:10">
      <c r="A146" s="7" t="s">
        <v>56</v>
      </c>
      <c r="B146" s="7" t="s">
        <v>602</v>
      </c>
      <c r="C146" s="8" t="s">
        <v>57</v>
      </c>
      <c r="D146" s="7" t="s">
        <v>602</v>
      </c>
      <c r="E146" s="7" t="s">
        <v>58</v>
      </c>
      <c r="F146" s="6" t="str">
        <f t="shared" si="6"/>
        <v>2</v>
      </c>
      <c r="G146" s="6" t="str">
        <f t="shared" si="7"/>
        <v>02</v>
      </c>
      <c r="H146" s="6" t="str">
        <f t="shared" si="8"/>
        <v>08</v>
      </c>
      <c r="I146" s="9" t="s">
        <v>1777</v>
      </c>
      <c r="J146" s="9" t="s">
        <v>745</v>
      </c>
    </row>
    <row r="147" spans="1:10">
      <c r="A147" s="7" t="s">
        <v>56</v>
      </c>
      <c r="B147" s="7" t="s">
        <v>602</v>
      </c>
      <c r="C147" s="8" t="s">
        <v>57</v>
      </c>
      <c r="D147" s="7" t="s">
        <v>602</v>
      </c>
      <c r="E147" s="7" t="s">
        <v>296</v>
      </c>
      <c r="F147" s="6" t="str">
        <f t="shared" si="6"/>
        <v>2</v>
      </c>
      <c r="G147" s="6" t="str">
        <f t="shared" si="7"/>
        <v>02</v>
      </c>
      <c r="H147" s="6" t="str">
        <f t="shared" si="8"/>
        <v>09</v>
      </c>
      <c r="I147" s="9" t="s">
        <v>1778</v>
      </c>
      <c r="J147" s="9" t="s">
        <v>746</v>
      </c>
    </row>
    <row r="148" spans="1:10">
      <c r="A148" s="7" t="s">
        <v>56</v>
      </c>
      <c r="B148" s="7" t="s">
        <v>602</v>
      </c>
      <c r="C148" s="8" t="s">
        <v>57</v>
      </c>
      <c r="D148" s="7" t="s">
        <v>602</v>
      </c>
      <c r="E148" s="7" t="s">
        <v>295</v>
      </c>
      <c r="F148" s="6" t="str">
        <f t="shared" si="6"/>
        <v>2</v>
      </c>
      <c r="G148" s="6" t="str">
        <f t="shared" si="7"/>
        <v>02</v>
      </c>
      <c r="H148" s="6" t="str">
        <f t="shared" si="8"/>
        <v>10</v>
      </c>
      <c r="I148" s="9" t="s">
        <v>1779</v>
      </c>
      <c r="J148" s="9" t="s">
        <v>747</v>
      </c>
    </row>
    <row r="149" spans="1:10">
      <c r="A149" s="7" t="s">
        <v>56</v>
      </c>
      <c r="B149" s="7" t="s">
        <v>602</v>
      </c>
      <c r="C149" s="8" t="s">
        <v>57</v>
      </c>
      <c r="D149" s="7" t="s">
        <v>602</v>
      </c>
      <c r="E149" s="7" t="s">
        <v>108</v>
      </c>
      <c r="F149" s="6" t="str">
        <f t="shared" si="6"/>
        <v>2</v>
      </c>
      <c r="G149" s="6" t="str">
        <f t="shared" si="7"/>
        <v>02</v>
      </c>
      <c r="H149" s="6" t="str">
        <f t="shared" si="8"/>
        <v>11</v>
      </c>
      <c r="I149" s="9" t="s">
        <v>1780</v>
      </c>
      <c r="J149" s="9" t="s">
        <v>748</v>
      </c>
    </row>
    <row r="150" spans="1:10">
      <c r="A150" s="7" t="s">
        <v>56</v>
      </c>
      <c r="B150" s="7" t="s">
        <v>602</v>
      </c>
      <c r="C150" s="8" t="s">
        <v>57</v>
      </c>
      <c r="D150" s="7" t="s">
        <v>602</v>
      </c>
      <c r="E150" s="7" t="s">
        <v>243</v>
      </c>
      <c r="F150" s="6" t="str">
        <f t="shared" si="6"/>
        <v>2</v>
      </c>
      <c r="G150" s="6" t="str">
        <f t="shared" si="7"/>
        <v>02</v>
      </c>
      <c r="H150" s="6" t="str">
        <f t="shared" si="8"/>
        <v>12</v>
      </c>
      <c r="I150" s="9" t="s">
        <v>1781</v>
      </c>
      <c r="J150" s="9" t="s">
        <v>749</v>
      </c>
    </row>
    <row r="151" spans="1:10">
      <c r="A151" s="7" t="s">
        <v>56</v>
      </c>
      <c r="B151" s="7" t="s">
        <v>602</v>
      </c>
      <c r="C151" s="8" t="s">
        <v>57</v>
      </c>
      <c r="D151" s="7" t="s">
        <v>602</v>
      </c>
      <c r="E151" s="7" t="s">
        <v>237</v>
      </c>
      <c r="F151" s="6" t="str">
        <f t="shared" si="6"/>
        <v>2</v>
      </c>
      <c r="G151" s="6" t="str">
        <f t="shared" si="7"/>
        <v>02</v>
      </c>
      <c r="H151" s="6" t="str">
        <f t="shared" si="8"/>
        <v>13</v>
      </c>
      <c r="I151" s="9" t="s">
        <v>1782</v>
      </c>
      <c r="J151" s="9" t="s">
        <v>750</v>
      </c>
    </row>
    <row r="152" spans="1:10">
      <c r="F152" s="6" t="str">
        <f t="shared" si="6"/>
        <v>2</v>
      </c>
      <c r="G152" s="6" t="str">
        <f t="shared" si="7"/>
        <v>02</v>
      </c>
      <c r="H152" s="6" t="str">
        <f t="shared" si="8"/>
        <v>14</v>
      </c>
      <c r="I152" s="9" t="s">
        <v>1783</v>
      </c>
      <c r="J152" s="9" t="s">
        <v>1136</v>
      </c>
    </row>
    <row r="153" spans="1:10">
      <c r="A153" s="7" t="s">
        <v>56</v>
      </c>
      <c r="B153" s="7" t="s">
        <v>602</v>
      </c>
      <c r="C153" s="8" t="s">
        <v>175</v>
      </c>
      <c r="D153" s="7" t="s">
        <v>602</v>
      </c>
      <c r="E153" s="7" t="s">
        <v>175</v>
      </c>
      <c r="F153" s="6" t="str">
        <f t="shared" si="6"/>
        <v>2</v>
      </c>
      <c r="G153" s="6" t="str">
        <f t="shared" si="7"/>
        <v>03</v>
      </c>
      <c r="H153" s="6" t="str">
        <f t="shared" si="8"/>
        <v>01</v>
      </c>
      <c r="I153" s="9" t="s">
        <v>1784</v>
      </c>
      <c r="J153" s="9" t="s">
        <v>751</v>
      </c>
    </row>
    <row r="154" spans="1:10">
      <c r="A154" s="7" t="s">
        <v>56</v>
      </c>
      <c r="B154" s="7" t="s">
        <v>602</v>
      </c>
      <c r="C154" s="8" t="s">
        <v>175</v>
      </c>
      <c r="D154" s="7" t="s">
        <v>602</v>
      </c>
      <c r="E154" s="7" t="s">
        <v>115</v>
      </c>
      <c r="F154" s="6" t="str">
        <f t="shared" si="6"/>
        <v>2</v>
      </c>
      <c r="G154" s="6" t="str">
        <f t="shared" si="7"/>
        <v>03</v>
      </c>
      <c r="H154" s="6" t="str">
        <f t="shared" si="8"/>
        <v>02</v>
      </c>
      <c r="I154" s="9" t="s">
        <v>1785</v>
      </c>
      <c r="J154" s="9" t="s">
        <v>752</v>
      </c>
    </row>
    <row r="155" spans="1:10">
      <c r="A155" s="7" t="s">
        <v>56</v>
      </c>
      <c r="B155" s="7" t="s">
        <v>602</v>
      </c>
      <c r="C155" s="8" t="s">
        <v>175</v>
      </c>
      <c r="D155" s="7" t="s">
        <v>602</v>
      </c>
      <c r="E155" s="7" t="s">
        <v>44</v>
      </c>
      <c r="F155" s="6" t="str">
        <f t="shared" si="6"/>
        <v>2</v>
      </c>
      <c r="G155" s="6" t="str">
        <f t="shared" si="7"/>
        <v>03</v>
      </c>
      <c r="H155" s="6" t="str">
        <f t="shared" si="8"/>
        <v>03</v>
      </c>
      <c r="I155" s="9" t="s">
        <v>1786</v>
      </c>
      <c r="J155" s="9" t="s">
        <v>753</v>
      </c>
    </row>
    <row r="156" spans="1:10">
      <c r="A156" s="7" t="s">
        <v>56</v>
      </c>
      <c r="B156" s="7" t="s">
        <v>602</v>
      </c>
      <c r="C156" s="8" t="s">
        <v>175</v>
      </c>
      <c r="D156" s="7" t="s">
        <v>602</v>
      </c>
      <c r="E156" s="7" t="s">
        <v>275</v>
      </c>
      <c r="F156" s="6" t="str">
        <f t="shared" si="6"/>
        <v>2</v>
      </c>
      <c r="G156" s="6" t="str">
        <f t="shared" si="7"/>
        <v>03</v>
      </c>
      <c r="H156" s="6" t="str">
        <f t="shared" si="8"/>
        <v>04</v>
      </c>
      <c r="I156" s="9" t="s">
        <v>1787</v>
      </c>
      <c r="J156" s="9" t="s">
        <v>754</v>
      </c>
    </row>
    <row r="157" spans="1:10">
      <c r="A157" s="7" t="s">
        <v>56</v>
      </c>
      <c r="B157" s="7" t="s">
        <v>602</v>
      </c>
      <c r="C157" s="8" t="s">
        <v>175</v>
      </c>
      <c r="D157" s="7" t="s">
        <v>602</v>
      </c>
      <c r="E157" s="7" t="s">
        <v>270</v>
      </c>
      <c r="F157" s="6" t="str">
        <f t="shared" si="6"/>
        <v>2</v>
      </c>
      <c r="G157" s="6" t="str">
        <f t="shared" si="7"/>
        <v>03</v>
      </c>
      <c r="H157" s="6" t="str">
        <f t="shared" si="8"/>
        <v>05</v>
      </c>
      <c r="I157" s="9" t="s">
        <v>1788</v>
      </c>
      <c r="J157" s="9" t="s">
        <v>755</v>
      </c>
    </row>
    <row r="158" spans="1:10">
      <c r="A158" s="7" t="s">
        <v>56</v>
      </c>
      <c r="B158" s="7" t="s">
        <v>602</v>
      </c>
      <c r="C158" s="8" t="s">
        <v>175</v>
      </c>
      <c r="D158" s="7" t="s">
        <v>602</v>
      </c>
      <c r="E158" s="7" t="s">
        <v>274</v>
      </c>
      <c r="F158" s="6" t="str">
        <f t="shared" si="6"/>
        <v>2</v>
      </c>
      <c r="G158" s="6" t="str">
        <f t="shared" si="7"/>
        <v>03</v>
      </c>
      <c r="H158" s="6" t="str">
        <f t="shared" si="8"/>
        <v>07</v>
      </c>
      <c r="I158" s="9" t="s">
        <v>1789</v>
      </c>
      <c r="J158" s="9" t="s">
        <v>756</v>
      </c>
    </row>
    <row r="159" spans="1:10">
      <c r="A159" s="7" t="s">
        <v>56</v>
      </c>
      <c r="B159" s="7" t="s">
        <v>602</v>
      </c>
      <c r="C159" s="8" t="s">
        <v>175</v>
      </c>
      <c r="D159" s="7" t="s">
        <v>602</v>
      </c>
      <c r="E159" s="7" t="s">
        <v>176</v>
      </c>
      <c r="F159" s="6" t="str">
        <f t="shared" si="6"/>
        <v>2</v>
      </c>
      <c r="G159" s="6" t="str">
        <f t="shared" si="7"/>
        <v>03</v>
      </c>
      <c r="H159" s="6" t="str">
        <f t="shared" si="8"/>
        <v>08</v>
      </c>
      <c r="I159" s="9" t="s">
        <v>1790</v>
      </c>
      <c r="J159" s="9" t="s">
        <v>757</v>
      </c>
    </row>
    <row r="160" spans="1:10">
      <c r="A160" s="7" t="s">
        <v>56</v>
      </c>
      <c r="B160" s="7" t="s">
        <v>602</v>
      </c>
      <c r="C160" s="8" t="s">
        <v>279</v>
      </c>
      <c r="D160" s="7" t="s">
        <v>602</v>
      </c>
      <c r="E160" s="7" t="s">
        <v>279</v>
      </c>
      <c r="F160" s="6" t="str">
        <f t="shared" si="6"/>
        <v>2</v>
      </c>
      <c r="G160" s="6" t="str">
        <f t="shared" si="7"/>
        <v>04</v>
      </c>
      <c r="H160" s="6" t="str">
        <f t="shared" si="8"/>
        <v>01</v>
      </c>
      <c r="I160" s="9" t="s">
        <v>1791</v>
      </c>
      <c r="J160" s="9" t="s">
        <v>758</v>
      </c>
    </row>
    <row r="161" spans="1:10">
      <c r="A161" s="7" t="s">
        <v>56</v>
      </c>
      <c r="B161" s="7" t="s">
        <v>602</v>
      </c>
      <c r="C161" s="8" t="s">
        <v>279</v>
      </c>
      <c r="D161" s="7" t="s">
        <v>602</v>
      </c>
      <c r="E161" s="7" t="s">
        <v>280</v>
      </c>
      <c r="F161" s="6" t="str">
        <f t="shared" si="6"/>
        <v>2</v>
      </c>
      <c r="G161" s="6" t="str">
        <f t="shared" si="7"/>
        <v>04</v>
      </c>
      <c r="H161" s="6" t="str">
        <f t="shared" si="8"/>
        <v>02</v>
      </c>
      <c r="I161" s="9" t="s">
        <v>1792</v>
      </c>
      <c r="J161" s="9" t="s">
        <v>759</v>
      </c>
    </row>
    <row r="162" spans="1:10">
      <c r="A162" s="7" t="s">
        <v>56</v>
      </c>
      <c r="B162" s="7" t="s">
        <v>602</v>
      </c>
      <c r="C162" s="8" t="s">
        <v>279</v>
      </c>
      <c r="D162" s="7" t="s">
        <v>602</v>
      </c>
      <c r="E162" s="7" t="s">
        <v>285</v>
      </c>
      <c r="F162" s="6" t="str">
        <f t="shared" si="6"/>
        <v>2</v>
      </c>
      <c r="G162" s="6" t="str">
        <f t="shared" si="7"/>
        <v>04</v>
      </c>
      <c r="H162" s="6" t="str">
        <f t="shared" si="8"/>
        <v>03</v>
      </c>
      <c r="I162" s="9" t="s">
        <v>1793</v>
      </c>
      <c r="J162" s="9" t="s">
        <v>760</v>
      </c>
    </row>
    <row r="163" spans="1:10">
      <c r="A163" s="7" t="s">
        <v>56</v>
      </c>
      <c r="B163" s="7" t="s">
        <v>602</v>
      </c>
      <c r="C163" s="8" t="s">
        <v>279</v>
      </c>
      <c r="D163" s="7" t="s">
        <v>602</v>
      </c>
      <c r="E163" s="7" t="s">
        <v>286</v>
      </c>
      <c r="F163" s="6" t="str">
        <f t="shared" si="6"/>
        <v>2</v>
      </c>
      <c r="G163" s="6" t="str">
        <f t="shared" si="7"/>
        <v>04</v>
      </c>
      <c r="H163" s="6" t="str">
        <f t="shared" si="8"/>
        <v>04</v>
      </c>
      <c r="I163" s="9" t="s">
        <v>1794</v>
      </c>
      <c r="J163" s="9" t="s">
        <v>761</v>
      </c>
    </row>
    <row r="164" spans="1:10">
      <c r="A164" s="7" t="s">
        <v>56</v>
      </c>
      <c r="B164" s="7" t="s">
        <v>602</v>
      </c>
      <c r="C164" s="8" t="s">
        <v>289</v>
      </c>
      <c r="D164" s="7" t="s">
        <v>602</v>
      </c>
      <c r="E164" s="7" t="s">
        <v>289</v>
      </c>
      <c r="F164" s="6" t="str">
        <f t="shared" si="6"/>
        <v>2</v>
      </c>
      <c r="G164" s="6" t="str">
        <f t="shared" si="7"/>
        <v>05</v>
      </c>
      <c r="H164" s="6" t="str">
        <f t="shared" si="8"/>
        <v>01</v>
      </c>
      <c r="I164" s="9" t="s">
        <v>1795</v>
      </c>
      <c r="J164" s="9" t="s">
        <v>762</v>
      </c>
    </row>
    <row r="165" spans="1:10">
      <c r="A165" s="7" t="s">
        <v>56</v>
      </c>
      <c r="B165" s="7" t="s">
        <v>602</v>
      </c>
      <c r="C165" s="8" t="s">
        <v>289</v>
      </c>
      <c r="D165" s="7" t="s">
        <v>602</v>
      </c>
      <c r="E165" s="7" t="s">
        <v>291</v>
      </c>
      <c r="F165" s="6" t="str">
        <f t="shared" si="6"/>
        <v>2</v>
      </c>
      <c r="G165" s="6" t="str">
        <f t="shared" si="7"/>
        <v>05</v>
      </c>
      <c r="H165" s="6" t="str">
        <f t="shared" si="8"/>
        <v>02</v>
      </c>
      <c r="I165" s="9" t="s">
        <v>1796</v>
      </c>
      <c r="J165" s="9" t="s">
        <v>763</v>
      </c>
    </row>
    <row r="166" spans="1:10">
      <c r="A166" s="7" t="s">
        <v>56</v>
      </c>
      <c r="B166" s="7" t="s">
        <v>602</v>
      </c>
      <c r="C166" s="8" t="s">
        <v>289</v>
      </c>
      <c r="D166" s="7" t="s">
        <v>602</v>
      </c>
      <c r="E166" s="7" t="s">
        <v>189</v>
      </c>
      <c r="F166" s="6" t="str">
        <f t="shared" si="6"/>
        <v>2</v>
      </c>
      <c r="G166" s="6" t="str">
        <f t="shared" si="7"/>
        <v>05</v>
      </c>
      <c r="H166" s="6" t="str">
        <f t="shared" si="8"/>
        <v>03</v>
      </c>
      <c r="I166" s="9" t="s">
        <v>1797</v>
      </c>
      <c r="J166" s="9" t="s">
        <v>764</v>
      </c>
    </row>
    <row r="167" spans="1:10">
      <c r="A167" s="7" t="s">
        <v>56</v>
      </c>
      <c r="B167" s="7" t="s">
        <v>602</v>
      </c>
      <c r="C167" s="8" t="s">
        <v>289</v>
      </c>
      <c r="D167" s="7" t="s">
        <v>602</v>
      </c>
      <c r="E167" s="7" t="s">
        <v>115</v>
      </c>
      <c r="F167" s="6" t="str">
        <f t="shared" si="6"/>
        <v>2</v>
      </c>
      <c r="G167" s="6" t="str">
        <f t="shared" si="7"/>
        <v>05</v>
      </c>
      <c r="H167" s="6" t="str">
        <f t="shared" si="8"/>
        <v>04</v>
      </c>
      <c r="I167" s="9" t="s">
        <v>1798</v>
      </c>
      <c r="J167" s="9" t="s">
        <v>765</v>
      </c>
    </row>
    <row r="168" spans="1:10">
      <c r="A168" s="7" t="s">
        <v>56</v>
      </c>
      <c r="B168" s="7" t="s">
        <v>602</v>
      </c>
      <c r="C168" s="8" t="s">
        <v>289</v>
      </c>
      <c r="D168" s="7" t="s">
        <v>602</v>
      </c>
      <c r="E168" s="7" t="s">
        <v>108</v>
      </c>
      <c r="F168" s="6" t="str">
        <f t="shared" si="6"/>
        <v>2</v>
      </c>
      <c r="G168" s="6" t="str">
        <f t="shared" si="7"/>
        <v>05</v>
      </c>
      <c r="H168" s="6" t="str">
        <f t="shared" si="8"/>
        <v>05</v>
      </c>
      <c r="I168" s="9" t="s">
        <v>1799</v>
      </c>
      <c r="J168" s="9" t="s">
        <v>766</v>
      </c>
    </row>
    <row r="169" spans="1:10">
      <c r="A169" s="7" t="s">
        <v>56</v>
      </c>
      <c r="B169" s="7" t="s">
        <v>602</v>
      </c>
      <c r="C169" s="8" t="s">
        <v>289</v>
      </c>
      <c r="D169" s="7" t="s">
        <v>602</v>
      </c>
      <c r="E169" s="7" t="s">
        <v>44</v>
      </c>
      <c r="F169" s="6" t="str">
        <f t="shared" si="6"/>
        <v>2</v>
      </c>
      <c r="G169" s="6" t="str">
        <f t="shared" si="7"/>
        <v>05</v>
      </c>
      <c r="H169" s="6" t="str">
        <f t="shared" si="8"/>
        <v>06</v>
      </c>
      <c r="I169" s="9" t="s">
        <v>1800</v>
      </c>
      <c r="J169" s="9" t="s">
        <v>767</v>
      </c>
    </row>
    <row r="170" spans="1:10">
      <c r="A170" s="7" t="s">
        <v>56</v>
      </c>
      <c r="B170" s="7" t="s">
        <v>602</v>
      </c>
      <c r="C170" s="8" t="s">
        <v>289</v>
      </c>
      <c r="D170" s="7" t="s">
        <v>602</v>
      </c>
      <c r="E170" s="7" t="s">
        <v>292</v>
      </c>
      <c r="F170" s="6" t="str">
        <f t="shared" si="6"/>
        <v>2</v>
      </c>
      <c r="G170" s="6" t="str">
        <f t="shared" si="7"/>
        <v>05</v>
      </c>
      <c r="H170" s="6" t="str">
        <f t="shared" si="8"/>
        <v>07</v>
      </c>
      <c r="I170" s="9" t="s">
        <v>1801</v>
      </c>
      <c r="J170" s="9" t="s">
        <v>768</v>
      </c>
    </row>
    <row r="171" spans="1:10">
      <c r="A171" s="7" t="s">
        <v>56</v>
      </c>
      <c r="B171" s="7" t="s">
        <v>602</v>
      </c>
      <c r="C171" s="8" t="s">
        <v>289</v>
      </c>
      <c r="D171" s="7" t="s">
        <v>602</v>
      </c>
      <c r="E171" s="7" t="s">
        <v>290</v>
      </c>
      <c r="F171" s="6" t="str">
        <f t="shared" si="6"/>
        <v>2</v>
      </c>
      <c r="G171" s="6" t="str">
        <f t="shared" si="7"/>
        <v>05</v>
      </c>
      <c r="H171" s="6" t="str">
        <f t="shared" si="8"/>
        <v>08</v>
      </c>
      <c r="I171" s="9" t="s">
        <v>1802</v>
      </c>
      <c r="J171" s="9" t="s">
        <v>769</v>
      </c>
    </row>
    <row r="172" spans="1:10">
      <c r="A172" s="7" t="s">
        <v>56</v>
      </c>
      <c r="B172" s="7" t="s">
        <v>602</v>
      </c>
      <c r="C172" s="8" t="s">
        <v>186</v>
      </c>
      <c r="D172" s="7" t="s">
        <v>602</v>
      </c>
      <c r="E172" s="7" t="s">
        <v>186</v>
      </c>
      <c r="F172" s="6" t="str">
        <f t="shared" si="6"/>
        <v>2</v>
      </c>
      <c r="G172" s="6" t="str">
        <f t="shared" si="7"/>
        <v>06</v>
      </c>
      <c r="H172" s="6" t="str">
        <f t="shared" si="8"/>
        <v>01</v>
      </c>
      <c r="I172" s="9" t="s">
        <v>1803</v>
      </c>
      <c r="J172" s="9" t="s">
        <v>770</v>
      </c>
    </row>
    <row r="173" spans="1:10">
      <c r="A173" s="7" t="s">
        <v>56</v>
      </c>
      <c r="B173" s="7" t="s">
        <v>602</v>
      </c>
      <c r="C173" s="8" t="s">
        <v>186</v>
      </c>
      <c r="D173" s="7" t="s">
        <v>602</v>
      </c>
      <c r="E173" s="7" t="s">
        <v>49</v>
      </c>
      <c r="F173" s="6" t="str">
        <f t="shared" si="6"/>
        <v>2</v>
      </c>
      <c r="G173" s="6" t="str">
        <f t="shared" si="7"/>
        <v>06</v>
      </c>
      <c r="H173" s="6" t="str">
        <f t="shared" si="8"/>
        <v>02</v>
      </c>
      <c r="I173" s="9" t="s">
        <v>1804</v>
      </c>
      <c r="J173" s="9" t="s">
        <v>771</v>
      </c>
    </row>
    <row r="174" spans="1:10">
      <c r="A174" s="7" t="s">
        <v>56</v>
      </c>
      <c r="B174" s="7" t="s">
        <v>602</v>
      </c>
      <c r="C174" s="8" t="s">
        <v>186</v>
      </c>
      <c r="D174" s="7" t="s">
        <v>602</v>
      </c>
      <c r="E174" s="7" t="s">
        <v>44</v>
      </c>
      <c r="F174" s="6" t="str">
        <f t="shared" si="6"/>
        <v>2</v>
      </c>
      <c r="G174" s="6" t="str">
        <f t="shared" si="7"/>
        <v>06</v>
      </c>
      <c r="H174" s="6" t="str">
        <f t="shared" si="8"/>
        <v>03</v>
      </c>
      <c r="I174" s="9" t="s">
        <v>1805</v>
      </c>
      <c r="J174" s="9" t="s">
        <v>772</v>
      </c>
    </row>
    <row r="175" spans="1:10">
      <c r="A175" s="7" t="s">
        <v>56</v>
      </c>
      <c r="B175" s="7" t="s">
        <v>602</v>
      </c>
      <c r="C175" s="8" t="s">
        <v>186</v>
      </c>
      <c r="D175" s="7" t="s">
        <v>602</v>
      </c>
      <c r="E175" s="7" t="s">
        <v>187</v>
      </c>
      <c r="F175" s="6" t="str">
        <f t="shared" si="6"/>
        <v>2</v>
      </c>
      <c r="G175" s="6" t="str">
        <f t="shared" si="7"/>
        <v>06</v>
      </c>
      <c r="H175" s="6" t="str">
        <f t="shared" si="8"/>
        <v>04</v>
      </c>
      <c r="I175" s="9" t="s">
        <v>1806</v>
      </c>
      <c r="J175" s="9" t="s">
        <v>773</v>
      </c>
    </row>
    <row r="176" spans="1:10">
      <c r="A176" s="7" t="s">
        <v>56</v>
      </c>
      <c r="B176" s="7" t="s">
        <v>602</v>
      </c>
      <c r="C176" s="8" t="s">
        <v>186</v>
      </c>
      <c r="D176" s="7" t="s">
        <v>602</v>
      </c>
      <c r="E176" s="7" t="s">
        <v>136</v>
      </c>
      <c r="F176" s="6" t="str">
        <f t="shared" si="6"/>
        <v>2</v>
      </c>
      <c r="G176" s="6" t="str">
        <f t="shared" si="7"/>
        <v>06</v>
      </c>
      <c r="H176" s="6" t="str">
        <f t="shared" si="8"/>
        <v>05</v>
      </c>
      <c r="I176" s="9" t="s">
        <v>1807</v>
      </c>
      <c r="J176" s="9" t="s">
        <v>774</v>
      </c>
    </row>
    <row r="177" spans="1:10">
      <c r="A177" s="7" t="s">
        <v>56</v>
      </c>
      <c r="B177" s="7" t="s">
        <v>602</v>
      </c>
      <c r="C177" s="8" t="s">
        <v>186</v>
      </c>
      <c r="D177" s="7" t="s">
        <v>602</v>
      </c>
      <c r="E177" s="7" t="s">
        <v>84</v>
      </c>
      <c r="F177" s="6" t="str">
        <f t="shared" si="6"/>
        <v>2</v>
      </c>
      <c r="G177" s="6" t="str">
        <f t="shared" si="7"/>
        <v>06</v>
      </c>
      <c r="H177" s="6" t="str">
        <f t="shared" si="8"/>
        <v>06</v>
      </c>
      <c r="I177" s="9" t="s">
        <v>1808</v>
      </c>
      <c r="J177" s="9" t="s">
        <v>775</v>
      </c>
    </row>
    <row r="178" spans="1:10">
      <c r="A178" s="7" t="s">
        <v>56</v>
      </c>
      <c r="B178" s="7" t="s">
        <v>602</v>
      </c>
      <c r="C178" s="8" t="s">
        <v>186</v>
      </c>
      <c r="D178" s="7" t="s">
        <v>602</v>
      </c>
      <c r="E178" s="7" t="s">
        <v>138</v>
      </c>
      <c r="F178" s="6" t="str">
        <f t="shared" si="6"/>
        <v>2</v>
      </c>
      <c r="G178" s="6" t="str">
        <f t="shared" si="7"/>
        <v>06</v>
      </c>
      <c r="H178" s="6" t="str">
        <f t="shared" si="8"/>
        <v>07</v>
      </c>
      <c r="I178" s="9" t="s">
        <v>1809</v>
      </c>
      <c r="J178" s="9" t="s">
        <v>776</v>
      </c>
    </row>
    <row r="179" spans="1:10">
      <c r="A179" s="7" t="s">
        <v>56</v>
      </c>
      <c r="B179" s="7" t="s">
        <v>602</v>
      </c>
      <c r="C179" s="8" t="s">
        <v>186</v>
      </c>
      <c r="D179" s="7" t="s">
        <v>602</v>
      </c>
      <c r="E179" s="7" t="s">
        <v>303</v>
      </c>
      <c r="F179" s="6" t="str">
        <f t="shared" si="6"/>
        <v>2</v>
      </c>
      <c r="G179" s="6" t="str">
        <f t="shared" si="7"/>
        <v>06</v>
      </c>
      <c r="H179" s="6" t="str">
        <f t="shared" si="8"/>
        <v>08</v>
      </c>
      <c r="I179" s="9" t="s">
        <v>1810</v>
      </c>
      <c r="J179" s="9" t="s">
        <v>777</v>
      </c>
    </row>
    <row r="180" spans="1:10">
      <c r="A180" s="7" t="s">
        <v>56</v>
      </c>
      <c r="B180" s="7" t="s">
        <v>602</v>
      </c>
      <c r="C180" s="8" t="s">
        <v>236</v>
      </c>
      <c r="D180" s="7" t="s">
        <v>602</v>
      </c>
      <c r="E180" s="7" t="s">
        <v>236</v>
      </c>
      <c r="F180" s="6" t="str">
        <f t="shared" si="6"/>
        <v>2</v>
      </c>
      <c r="G180" s="6" t="str">
        <f t="shared" si="7"/>
        <v>07</v>
      </c>
      <c r="H180" s="6" t="str">
        <f t="shared" si="8"/>
        <v>01</v>
      </c>
      <c r="I180" s="9" t="s">
        <v>1811</v>
      </c>
      <c r="J180" s="9" t="s">
        <v>778</v>
      </c>
    </row>
    <row r="181" spans="1:10">
      <c r="A181" s="7" t="s">
        <v>56</v>
      </c>
      <c r="B181" s="7" t="s">
        <v>602</v>
      </c>
      <c r="C181" s="8" t="s">
        <v>236</v>
      </c>
      <c r="D181" s="7" t="s">
        <v>602</v>
      </c>
      <c r="E181" s="7" t="s">
        <v>223</v>
      </c>
      <c r="F181" s="6" t="str">
        <f t="shared" si="6"/>
        <v>2</v>
      </c>
      <c r="G181" s="6" t="str">
        <f t="shared" si="7"/>
        <v>07</v>
      </c>
      <c r="H181" s="6" t="str">
        <f t="shared" si="8"/>
        <v>02</v>
      </c>
      <c r="I181" s="9" t="s">
        <v>1812</v>
      </c>
      <c r="J181" s="9" t="s">
        <v>779</v>
      </c>
    </row>
    <row r="182" spans="1:10">
      <c r="A182" s="7" t="s">
        <v>56</v>
      </c>
      <c r="B182" s="7" t="s">
        <v>602</v>
      </c>
      <c r="C182" s="8" t="s">
        <v>236</v>
      </c>
      <c r="D182" s="7" t="s">
        <v>602</v>
      </c>
      <c r="E182" s="7" t="s">
        <v>247</v>
      </c>
      <c r="F182" s="6" t="str">
        <f t="shared" si="6"/>
        <v>2</v>
      </c>
      <c r="G182" s="6" t="str">
        <f t="shared" si="7"/>
        <v>07</v>
      </c>
      <c r="H182" s="6" t="str">
        <f t="shared" si="8"/>
        <v>03</v>
      </c>
      <c r="I182" s="9" t="s">
        <v>1813</v>
      </c>
      <c r="J182" s="9" t="s">
        <v>780</v>
      </c>
    </row>
    <row r="183" spans="1:10">
      <c r="A183" s="7" t="s">
        <v>56</v>
      </c>
      <c r="B183" s="7" t="s">
        <v>602</v>
      </c>
      <c r="C183" s="8" t="s">
        <v>236</v>
      </c>
      <c r="D183" s="7" t="s">
        <v>602</v>
      </c>
      <c r="E183" s="7" t="s">
        <v>163</v>
      </c>
      <c r="F183" s="6" t="str">
        <f t="shared" si="6"/>
        <v>2</v>
      </c>
      <c r="G183" s="6" t="str">
        <f t="shared" si="7"/>
        <v>07</v>
      </c>
      <c r="H183" s="6" t="str">
        <f t="shared" si="8"/>
        <v>04</v>
      </c>
      <c r="I183" s="9" t="s">
        <v>1814</v>
      </c>
      <c r="J183" s="9" t="s">
        <v>781</v>
      </c>
    </row>
    <row r="184" spans="1:10">
      <c r="A184" s="7" t="s">
        <v>56</v>
      </c>
      <c r="B184" s="7" t="s">
        <v>602</v>
      </c>
      <c r="C184" s="8" t="s">
        <v>236</v>
      </c>
      <c r="D184" s="7" t="s">
        <v>602</v>
      </c>
      <c r="E184" s="7" t="s">
        <v>302</v>
      </c>
      <c r="F184" s="6" t="str">
        <f t="shared" si="6"/>
        <v>2</v>
      </c>
      <c r="G184" s="6" t="str">
        <f t="shared" si="7"/>
        <v>07</v>
      </c>
      <c r="H184" s="6" t="str">
        <f t="shared" si="8"/>
        <v>05</v>
      </c>
      <c r="I184" s="9" t="s">
        <v>1815</v>
      </c>
      <c r="J184" s="9" t="s">
        <v>782</v>
      </c>
    </row>
    <row r="185" spans="1:10">
      <c r="A185" s="7" t="s">
        <v>56</v>
      </c>
      <c r="B185" s="7" t="s">
        <v>602</v>
      </c>
      <c r="C185" s="8" t="s">
        <v>236</v>
      </c>
      <c r="D185" s="7" t="s">
        <v>602</v>
      </c>
      <c r="E185" s="7" t="s">
        <v>304</v>
      </c>
      <c r="F185" s="6" t="str">
        <f t="shared" si="6"/>
        <v>2</v>
      </c>
      <c r="G185" s="6" t="str">
        <f t="shared" si="7"/>
        <v>07</v>
      </c>
      <c r="H185" s="6" t="str">
        <f t="shared" si="8"/>
        <v>06</v>
      </c>
      <c r="I185" s="9" t="s">
        <v>1816</v>
      </c>
      <c r="J185" s="9" t="s">
        <v>783</v>
      </c>
    </row>
    <row r="186" spans="1:10">
      <c r="A186" s="7" t="s">
        <v>56</v>
      </c>
      <c r="B186" s="7" t="s">
        <v>602</v>
      </c>
      <c r="C186" s="8" t="s">
        <v>236</v>
      </c>
      <c r="D186" s="7" t="s">
        <v>602</v>
      </c>
      <c r="E186" s="7" t="s">
        <v>305</v>
      </c>
      <c r="F186" s="6" t="str">
        <f t="shared" si="6"/>
        <v>2</v>
      </c>
      <c r="G186" s="6" t="str">
        <f t="shared" si="7"/>
        <v>07</v>
      </c>
      <c r="H186" s="6" t="str">
        <f t="shared" si="8"/>
        <v>07</v>
      </c>
      <c r="I186" s="9" t="s">
        <v>1817</v>
      </c>
      <c r="J186" s="9" t="s">
        <v>784</v>
      </c>
    </row>
    <row r="187" spans="1:10">
      <c r="A187" s="7" t="s">
        <v>56</v>
      </c>
      <c r="B187" s="7" t="s">
        <v>602</v>
      </c>
      <c r="C187" s="8" t="s">
        <v>157</v>
      </c>
      <c r="D187" s="7" t="s">
        <v>602</v>
      </c>
      <c r="E187" s="7" t="s">
        <v>174</v>
      </c>
      <c r="F187" s="6" t="str">
        <f t="shared" si="6"/>
        <v>2</v>
      </c>
      <c r="G187" s="6" t="str">
        <f t="shared" si="7"/>
        <v>08</v>
      </c>
      <c r="H187" s="6" t="str">
        <f t="shared" si="8"/>
        <v>01</v>
      </c>
      <c r="I187" s="9" t="s">
        <v>1818</v>
      </c>
      <c r="J187" s="9" t="s">
        <v>785</v>
      </c>
    </row>
    <row r="188" spans="1:10">
      <c r="A188" s="7" t="s">
        <v>56</v>
      </c>
      <c r="B188" s="7" t="s">
        <v>602</v>
      </c>
      <c r="C188" s="8" t="s">
        <v>157</v>
      </c>
      <c r="D188" s="7" t="s">
        <v>602</v>
      </c>
      <c r="E188" s="7" t="s">
        <v>84</v>
      </c>
      <c r="F188" s="6" t="str">
        <f t="shared" si="6"/>
        <v>2</v>
      </c>
      <c r="G188" s="6" t="str">
        <f t="shared" si="7"/>
        <v>08</v>
      </c>
      <c r="H188" s="6" t="str">
        <f t="shared" si="8"/>
        <v>02</v>
      </c>
      <c r="I188" s="9" t="s">
        <v>1819</v>
      </c>
      <c r="J188" s="9" t="s">
        <v>786</v>
      </c>
    </row>
    <row r="189" spans="1:10">
      <c r="A189" s="7" t="s">
        <v>56</v>
      </c>
      <c r="B189" s="7" t="s">
        <v>602</v>
      </c>
      <c r="C189" s="8" t="s">
        <v>157</v>
      </c>
      <c r="D189" s="7" t="s">
        <v>602</v>
      </c>
      <c r="E189" s="7" t="s">
        <v>82</v>
      </c>
      <c r="F189" s="6" t="str">
        <f t="shared" si="6"/>
        <v>2</v>
      </c>
      <c r="G189" s="6" t="str">
        <f t="shared" si="7"/>
        <v>08</v>
      </c>
      <c r="H189" s="6" t="str">
        <f t="shared" si="8"/>
        <v>03</v>
      </c>
      <c r="I189" s="9" t="s">
        <v>1820</v>
      </c>
      <c r="J189" s="9" t="s">
        <v>787</v>
      </c>
    </row>
    <row r="190" spans="1:10">
      <c r="A190" s="7" t="s">
        <v>56</v>
      </c>
      <c r="B190" s="7" t="s">
        <v>602</v>
      </c>
      <c r="C190" s="8" t="s">
        <v>157</v>
      </c>
      <c r="D190" s="7" t="s">
        <v>602</v>
      </c>
      <c r="E190" s="7" t="s">
        <v>269</v>
      </c>
      <c r="F190" s="6" t="str">
        <f t="shared" si="6"/>
        <v>2</v>
      </c>
      <c r="G190" s="6" t="str">
        <f t="shared" si="7"/>
        <v>08</v>
      </c>
      <c r="H190" s="6" t="str">
        <f t="shared" si="8"/>
        <v>04</v>
      </c>
      <c r="I190" s="9" t="s">
        <v>1821</v>
      </c>
      <c r="J190" s="9" t="s">
        <v>788</v>
      </c>
    </row>
    <row r="191" spans="1:10">
      <c r="A191" s="7" t="s">
        <v>56</v>
      </c>
      <c r="B191" s="7" t="s">
        <v>602</v>
      </c>
      <c r="C191" s="8" t="s">
        <v>157</v>
      </c>
      <c r="D191" s="7" t="s">
        <v>602</v>
      </c>
      <c r="E191" s="7" t="s">
        <v>276</v>
      </c>
      <c r="F191" s="6" t="str">
        <f t="shared" si="6"/>
        <v>2</v>
      </c>
      <c r="G191" s="6" t="str">
        <f t="shared" si="7"/>
        <v>08</v>
      </c>
      <c r="H191" s="6" t="str">
        <f t="shared" si="8"/>
        <v>05</v>
      </c>
      <c r="I191" s="9" t="s">
        <v>1822</v>
      </c>
      <c r="J191" s="9" t="s">
        <v>789</v>
      </c>
    </row>
    <row r="192" spans="1:10">
      <c r="A192" s="7" t="s">
        <v>56</v>
      </c>
      <c r="B192" s="7" t="s">
        <v>602</v>
      </c>
      <c r="C192" s="8" t="s">
        <v>281</v>
      </c>
      <c r="D192" s="7" t="s">
        <v>602</v>
      </c>
      <c r="E192" s="7" t="s">
        <v>281</v>
      </c>
      <c r="F192" s="6" t="str">
        <f t="shared" si="6"/>
        <v>2</v>
      </c>
      <c r="G192" s="6" t="str">
        <f t="shared" si="7"/>
        <v>09</v>
      </c>
      <c r="H192" s="6" t="str">
        <f t="shared" si="8"/>
        <v>01</v>
      </c>
      <c r="I192" s="9" t="s">
        <v>1823</v>
      </c>
      <c r="J192" s="9" t="s">
        <v>790</v>
      </c>
    </row>
    <row r="193" spans="1:10">
      <c r="A193" s="7" t="s">
        <v>56</v>
      </c>
      <c r="B193" s="7" t="s">
        <v>602</v>
      </c>
      <c r="C193" s="8" t="s">
        <v>281</v>
      </c>
      <c r="D193" s="7" t="s">
        <v>602</v>
      </c>
      <c r="E193" s="7" t="s">
        <v>288</v>
      </c>
      <c r="F193" s="6" t="str">
        <f t="shared" si="6"/>
        <v>2</v>
      </c>
      <c r="G193" s="6" t="str">
        <f t="shared" si="7"/>
        <v>09</v>
      </c>
      <c r="H193" s="6" t="str">
        <f t="shared" si="8"/>
        <v>02</v>
      </c>
      <c r="I193" s="9" t="s">
        <v>1824</v>
      </c>
      <c r="J193" s="9" t="s">
        <v>791</v>
      </c>
    </row>
    <row r="194" spans="1:10">
      <c r="A194" s="7" t="s">
        <v>56</v>
      </c>
      <c r="B194" s="7" t="s">
        <v>602</v>
      </c>
      <c r="C194" s="8" t="s">
        <v>281</v>
      </c>
      <c r="D194" s="7" t="s">
        <v>602</v>
      </c>
      <c r="E194" s="7" t="s">
        <v>284</v>
      </c>
      <c r="F194" s="6" t="str">
        <f t="shared" ref="F194:F257" si="9">MID(J194,1,1)</f>
        <v>2</v>
      </c>
      <c r="G194" s="6" t="str">
        <f t="shared" ref="G194:G257" si="10">MID(J194,3,2)</f>
        <v>09</v>
      </c>
      <c r="H194" s="6" t="str">
        <f t="shared" ref="H194:H257" si="11">MID(J194,6,2)</f>
        <v>03</v>
      </c>
      <c r="I194" s="9" t="s">
        <v>1825</v>
      </c>
      <c r="J194" s="9" t="s">
        <v>792</v>
      </c>
    </row>
    <row r="195" spans="1:10">
      <c r="A195" s="7" t="s">
        <v>56</v>
      </c>
      <c r="B195" s="7" t="s">
        <v>602</v>
      </c>
      <c r="C195" s="8" t="s">
        <v>281</v>
      </c>
      <c r="D195" s="7" t="s">
        <v>602</v>
      </c>
      <c r="E195" s="7" t="s">
        <v>184</v>
      </c>
      <c r="F195" s="6" t="str">
        <f t="shared" si="9"/>
        <v>2</v>
      </c>
      <c r="G195" s="6" t="str">
        <f t="shared" si="10"/>
        <v>09</v>
      </c>
      <c r="H195" s="6" t="str">
        <f t="shared" si="11"/>
        <v>04</v>
      </c>
      <c r="I195" s="9" t="s">
        <v>1826</v>
      </c>
      <c r="J195" s="9" t="s">
        <v>793</v>
      </c>
    </row>
    <row r="196" spans="1:10">
      <c r="A196" s="7" t="s">
        <v>56</v>
      </c>
      <c r="B196" s="7" t="s">
        <v>602</v>
      </c>
      <c r="C196" s="8" t="s">
        <v>281</v>
      </c>
      <c r="D196" s="7" t="s">
        <v>602</v>
      </c>
      <c r="E196" s="7" t="s">
        <v>283</v>
      </c>
      <c r="F196" s="6" t="str">
        <f t="shared" si="9"/>
        <v>2</v>
      </c>
      <c r="G196" s="6" t="str">
        <f t="shared" si="10"/>
        <v>09</v>
      </c>
      <c r="H196" s="6" t="str">
        <f t="shared" si="11"/>
        <v>05</v>
      </c>
      <c r="I196" s="9" t="s">
        <v>1827</v>
      </c>
      <c r="J196" s="9" t="s">
        <v>794</v>
      </c>
    </row>
    <row r="197" spans="1:10">
      <c r="A197" s="7" t="s">
        <v>56</v>
      </c>
      <c r="B197" s="7" t="s">
        <v>602</v>
      </c>
      <c r="C197" s="8" t="s">
        <v>99</v>
      </c>
      <c r="D197" s="7" t="s">
        <v>602</v>
      </c>
      <c r="E197" s="7" t="s">
        <v>310</v>
      </c>
      <c r="F197" s="6" t="str">
        <f t="shared" si="9"/>
        <v>2</v>
      </c>
      <c r="G197" s="6" t="str">
        <f t="shared" si="10"/>
        <v>10</v>
      </c>
      <c r="H197" s="6" t="str">
        <f t="shared" si="11"/>
        <v>01</v>
      </c>
      <c r="I197" s="9" t="s">
        <v>1828</v>
      </c>
      <c r="J197" s="9" t="s">
        <v>795</v>
      </c>
    </row>
    <row r="198" spans="1:10">
      <c r="A198" s="7" t="s">
        <v>56</v>
      </c>
      <c r="B198" s="7" t="s">
        <v>602</v>
      </c>
      <c r="C198" s="8" t="s">
        <v>99</v>
      </c>
      <c r="D198" s="7" t="s">
        <v>602</v>
      </c>
      <c r="E198" s="7" t="s">
        <v>111</v>
      </c>
      <c r="F198" s="6" t="str">
        <f t="shared" si="9"/>
        <v>2</v>
      </c>
      <c r="G198" s="6" t="str">
        <f t="shared" si="10"/>
        <v>10</v>
      </c>
      <c r="H198" s="6" t="str">
        <f t="shared" si="11"/>
        <v>02</v>
      </c>
      <c r="I198" s="9" t="s">
        <v>1829</v>
      </c>
      <c r="J198" s="9" t="s">
        <v>796</v>
      </c>
    </row>
    <row r="199" spans="1:10">
      <c r="A199" s="7" t="s">
        <v>56</v>
      </c>
      <c r="B199" s="7" t="s">
        <v>602</v>
      </c>
      <c r="C199" s="8" t="s">
        <v>99</v>
      </c>
      <c r="D199" s="7" t="s">
        <v>602</v>
      </c>
      <c r="E199" s="7" t="s">
        <v>311</v>
      </c>
      <c r="F199" s="6" t="str">
        <f t="shared" si="9"/>
        <v>2</v>
      </c>
      <c r="G199" s="6" t="str">
        <f t="shared" si="10"/>
        <v>10</v>
      </c>
      <c r="H199" s="6" t="str">
        <f t="shared" si="11"/>
        <v>03</v>
      </c>
      <c r="I199" s="9" t="s">
        <v>1830</v>
      </c>
      <c r="J199" s="9" t="s">
        <v>797</v>
      </c>
    </row>
    <row r="200" spans="1:10">
      <c r="A200" s="7" t="s">
        <v>56</v>
      </c>
      <c r="B200" s="7" t="s">
        <v>602</v>
      </c>
      <c r="C200" s="8" t="s">
        <v>99</v>
      </c>
      <c r="D200" s="7" t="s">
        <v>602</v>
      </c>
      <c r="E200" s="7" t="s">
        <v>313</v>
      </c>
      <c r="F200" s="6" t="str">
        <f t="shared" si="9"/>
        <v>2</v>
      </c>
      <c r="G200" s="6" t="str">
        <f t="shared" si="10"/>
        <v>10</v>
      </c>
      <c r="H200" s="6" t="str">
        <f t="shared" si="11"/>
        <v>04</v>
      </c>
      <c r="I200" s="9" t="s">
        <v>1831</v>
      </c>
      <c r="J200" s="9" t="s">
        <v>798</v>
      </c>
    </row>
    <row r="201" spans="1:10">
      <c r="A201" s="7" t="s">
        <v>56</v>
      </c>
      <c r="B201" s="7" t="s">
        <v>602</v>
      </c>
      <c r="C201" s="8" t="s">
        <v>99</v>
      </c>
      <c r="D201" s="7" t="s">
        <v>602</v>
      </c>
      <c r="E201" s="7" t="s">
        <v>308</v>
      </c>
      <c r="F201" s="6" t="str">
        <f t="shared" si="9"/>
        <v>2</v>
      </c>
      <c r="G201" s="6" t="str">
        <f t="shared" si="10"/>
        <v>10</v>
      </c>
      <c r="H201" s="6" t="str">
        <f t="shared" si="11"/>
        <v>05</v>
      </c>
      <c r="I201" s="9" t="s">
        <v>1832</v>
      </c>
      <c r="J201" s="9" t="s">
        <v>799</v>
      </c>
    </row>
    <row r="202" spans="1:10">
      <c r="A202" s="7" t="s">
        <v>56</v>
      </c>
      <c r="B202" s="7" t="s">
        <v>602</v>
      </c>
      <c r="C202" s="8" t="s">
        <v>99</v>
      </c>
      <c r="D202" s="7" t="s">
        <v>602</v>
      </c>
      <c r="E202" s="7" t="s">
        <v>315</v>
      </c>
      <c r="F202" s="6" t="str">
        <f t="shared" si="9"/>
        <v>2</v>
      </c>
      <c r="G202" s="6" t="str">
        <f t="shared" si="10"/>
        <v>10</v>
      </c>
      <c r="H202" s="6" t="str">
        <f t="shared" si="11"/>
        <v>06</v>
      </c>
      <c r="I202" s="9" t="s">
        <v>1833</v>
      </c>
      <c r="J202" s="9" t="s">
        <v>800</v>
      </c>
    </row>
    <row r="203" spans="1:10">
      <c r="A203" s="7" t="s">
        <v>56</v>
      </c>
      <c r="B203" s="7" t="s">
        <v>602</v>
      </c>
      <c r="C203" s="8" t="s">
        <v>99</v>
      </c>
      <c r="D203" s="7" t="s">
        <v>602</v>
      </c>
      <c r="E203" s="7" t="s">
        <v>318</v>
      </c>
      <c r="F203" s="6" t="str">
        <f t="shared" si="9"/>
        <v>2</v>
      </c>
      <c r="G203" s="6" t="str">
        <f t="shared" si="10"/>
        <v>10</v>
      </c>
      <c r="H203" s="6" t="str">
        <f t="shared" si="11"/>
        <v>07</v>
      </c>
      <c r="I203" s="9" t="s">
        <v>1834</v>
      </c>
      <c r="J203" s="9" t="s">
        <v>801</v>
      </c>
    </row>
    <row r="204" spans="1:10">
      <c r="A204" s="7" t="s">
        <v>56</v>
      </c>
      <c r="B204" s="7" t="s">
        <v>602</v>
      </c>
      <c r="C204" s="8" t="s">
        <v>99</v>
      </c>
      <c r="D204" s="7" t="s">
        <v>602</v>
      </c>
      <c r="E204" s="7" t="s">
        <v>309</v>
      </c>
      <c r="F204" s="6" t="str">
        <f t="shared" si="9"/>
        <v>2</v>
      </c>
      <c r="G204" s="6" t="str">
        <f t="shared" si="10"/>
        <v>10</v>
      </c>
      <c r="H204" s="6" t="str">
        <f t="shared" si="11"/>
        <v>08</v>
      </c>
      <c r="I204" s="9" t="s">
        <v>1835</v>
      </c>
      <c r="J204" s="9" t="s">
        <v>802</v>
      </c>
    </row>
    <row r="205" spans="1:10">
      <c r="A205" s="7" t="s">
        <v>56</v>
      </c>
      <c r="B205" s="7" t="s">
        <v>602</v>
      </c>
      <c r="C205" s="8" t="s">
        <v>99</v>
      </c>
      <c r="D205" s="7" t="s">
        <v>602</v>
      </c>
      <c r="E205" s="7" t="s">
        <v>314</v>
      </c>
      <c r="F205" s="6" t="str">
        <f t="shared" si="9"/>
        <v>2</v>
      </c>
      <c r="G205" s="6" t="str">
        <f t="shared" si="10"/>
        <v>10</v>
      </c>
      <c r="H205" s="6" t="str">
        <f t="shared" si="11"/>
        <v>09</v>
      </c>
      <c r="I205" s="9" t="s">
        <v>1836</v>
      </c>
      <c r="J205" s="9" t="s">
        <v>803</v>
      </c>
    </row>
    <row r="206" spans="1:10">
      <c r="A206" s="7" t="s">
        <v>56</v>
      </c>
      <c r="B206" s="7" t="s">
        <v>602</v>
      </c>
      <c r="C206" s="8" t="s">
        <v>99</v>
      </c>
      <c r="D206" s="7" t="s">
        <v>602</v>
      </c>
      <c r="E206" s="7" t="s">
        <v>337</v>
      </c>
      <c r="F206" s="6" t="str">
        <f t="shared" si="9"/>
        <v>2</v>
      </c>
      <c r="G206" s="6" t="str">
        <f t="shared" si="10"/>
        <v>10</v>
      </c>
      <c r="H206" s="6" t="str">
        <f t="shared" si="11"/>
        <v>10</v>
      </c>
      <c r="I206" s="9" t="s">
        <v>1837</v>
      </c>
      <c r="J206" s="9" t="s">
        <v>804</v>
      </c>
    </row>
    <row r="207" spans="1:10">
      <c r="A207" s="7" t="s">
        <v>56</v>
      </c>
      <c r="B207" s="7" t="s">
        <v>602</v>
      </c>
      <c r="C207" s="8" t="s">
        <v>99</v>
      </c>
      <c r="D207" s="7" t="s">
        <v>602</v>
      </c>
      <c r="E207" s="7" t="s">
        <v>112</v>
      </c>
      <c r="F207" s="6" t="str">
        <f t="shared" si="9"/>
        <v>2</v>
      </c>
      <c r="G207" s="6" t="str">
        <f t="shared" si="10"/>
        <v>10</v>
      </c>
      <c r="H207" s="6" t="str">
        <f t="shared" si="11"/>
        <v>11</v>
      </c>
      <c r="I207" s="9" t="s">
        <v>1838</v>
      </c>
      <c r="J207" s="9" t="s">
        <v>805</v>
      </c>
    </row>
    <row r="208" spans="1:10">
      <c r="A208" s="7" t="s">
        <v>56</v>
      </c>
      <c r="B208" s="7" t="s">
        <v>602</v>
      </c>
      <c r="C208" s="8" t="s">
        <v>99</v>
      </c>
      <c r="D208" s="7" t="s">
        <v>602</v>
      </c>
      <c r="E208" s="7" t="s">
        <v>121</v>
      </c>
      <c r="F208" s="6" t="str">
        <f t="shared" si="9"/>
        <v>2</v>
      </c>
      <c r="G208" s="6" t="str">
        <f t="shared" si="10"/>
        <v>10</v>
      </c>
      <c r="H208" s="6" t="str">
        <f t="shared" si="11"/>
        <v>12</v>
      </c>
      <c r="I208" s="9" t="s">
        <v>1839</v>
      </c>
      <c r="J208" s="9" t="s">
        <v>806</v>
      </c>
    </row>
    <row r="209" spans="1:10">
      <c r="A209" s="7" t="s">
        <v>56</v>
      </c>
      <c r="B209" s="7" t="s">
        <v>602</v>
      </c>
      <c r="C209" s="8" t="s">
        <v>99</v>
      </c>
      <c r="D209" s="7" t="s">
        <v>602</v>
      </c>
      <c r="E209" s="7" t="s">
        <v>114</v>
      </c>
      <c r="F209" s="6" t="str">
        <f t="shared" si="9"/>
        <v>2</v>
      </c>
      <c r="G209" s="6" t="str">
        <f t="shared" si="10"/>
        <v>10</v>
      </c>
      <c r="H209" s="6" t="str">
        <f t="shared" si="11"/>
        <v>13</v>
      </c>
      <c r="I209" s="9" t="s">
        <v>1840</v>
      </c>
      <c r="J209" s="9" t="s">
        <v>807</v>
      </c>
    </row>
    <row r="210" spans="1:10">
      <c r="A210" s="7" t="s">
        <v>56</v>
      </c>
      <c r="B210" s="7" t="s">
        <v>602</v>
      </c>
      <c r="C210" s="8" t="s">
        <v>250</v>
      </c>
      <c r="D210" s="7" t="s">
        <v>602</v>
      </c>
      <c r="E210" s="7" t="s">
        <v>250</v>
      </c>
      <c r="F210" s="6" t="str">
        <f t="shared" si="9"/>
        <v>2</v>
      </c>
      <c r="G210" s="6" t="str">
        <f t="shared" si="10"/>
        <v>11</v>
      </c>
      <c r="H210" s="6" t="str">
        <f t="shared" si="11"/>
        <v>01</v>
      </c>
      <c r="I210" s="9" t="s">
        <v>1841</v>
      </c>
      <c r="J210" s="9" t="s">
        <v>808</v>
      </c>
    </row>
    <row r="211" spans="1:10">
      <c r="A211" s="7" t="s">
        <v>56</v>
      </c>
      <c r="B211" s="7" t="s">
        <v>602</v>
      </c>
      <c r="C211" s="8" t="s">
        <v>250</v>
      </c>
      <c r="D211" s="7" t="s">
        <v>602</v>
      </c>
      <c r="E211" s="7" t="s">
        <v>240</v>
      </c>
      <c r="F211" s="6" t="str">
        <f t="shared" si="9"/>
        <v>2</v>
      </c>
      <c r="G211" s="6" t="str">
        <f t="shared" si="10"/>
        <v>11</v>
      </c>
      <c r="H211" s="6" t="str">
        <f t="shared" si="11"/>
        <v>02</v>
      </c>
      <c r="I211" s="9" t="s">
        <v>1842</v>
      </c>
      <c r="J211" s="9" t="s">
        <v>809</v>
      </c>
    </row>
    <row r="212" spans="1:10">
      <c r="A212" s="7" t="s">
        <v>56</v>
      </c>
      <c r="B212" s="7" t="s">
        <v>602</v>
      </c>
      <c r="C212" s="8" t="s">
        <v>250</v>
      </c>
      <c r="D212" s="7" t="s">
        <v>602</v>
      </c>
      <c r="E212" s="7" t="s">
        <v>307</v>
      </c>
      <c r="F212" s="6" t="str">
        <f t="shared" si="9"/>
        <v>2</v>
      </c>
      <c r="G212" s="6" t="str">
        <f t="shared" si="10"/>
        <v>11</v>
      </c>
      <c r="H212" s="6" t="str">
        <f t="shared" si="11"/>
        <v>03</v>
      </c>
      <c r="I212" s="9" t="s">
        <v>1843</v>
      </c>
      <c r="J212" s="9" t="s">
        <v>810</v>
      </c>
    </row>
    <row r="213" spans="1:10">
      <c r="A213" s="7" t="s">
        <v>56</v>
      </c>
      <c r="B213" s="7" t="s">
        <v>602</v>
      </c>
      <c r="C213" s="8" t="s">
        <v>250</v>
      </c>
      <c r="D213" s="7" t="s">
        <v>602</v>
      </c>
      <c r="E213" s="7" t="s">
        <v>160</v>
      </c>
      <c r="F213" s="6" t="str">
        <f t="shared" si="9"/>
        <v>2</v>
      </c>
      <c r="G213" s="6" t="str">
        <f t="shared" si="10"/>
        <v>11</v>
      </c>
      <c r="H213" s="6" t="str">
        <f t="shared" si="11"/>
        <v>04</v>
      </c>
      <c r="I213" s="9" t="s">
        <v>1844</v>
      </c>
      <c r="J213" s="9" t="s">
        <v>811</v>
      </c>
    </row>
    <row r="214" spans="1:10">
      <c r="A214" s="7" t="s">
        <v>56</v>
      </c>
      <c r="B214" s="7" t="s">
        <v>602</v>
      </c>
      <c r="C214" s="8" t="s">
        <v>250</v>
      </c>
      <c r="D214" s="7" t="s">
        <v>602</v>
      </c>
      <c r="E214" s="7" t="s">
        <v>260</v>
      </c>
      <c r="F214" s="6" t="str">
        <f t="shared" si="9"/>
        <v>2</v>
      </c>
      <c r="G214" s="6" t="str">
        <f t="shared" si="10"/>
        <v>11</v>
      </c>
      <c r="H214" s="6" t="str">
        <f t="shared" si="11"/>
        <v>05</v>
      </c>
      <c r="I214" s="9" t="s">
        <v>1845</v>
      </c>
      <c r="J214" s="9" t="s">
        <v>812</v>
      </c>
    </row>
    <row r="215" spans="1:10">
      <c r="A215" s="7" t="s">
        <v>56</v>
      </c>
      <c r="B215" s="7" t="s">
        <v>602</v>
      </c>
      <c r="C215" s="8" t="s">
        <v>250</v>
      </c>
      <c r="D215" s="7" t="s">
        <v>602</v>
      </c>
      <c r="E215" s="7" t="s">
        <v>65</v>
      </c>
      <c r="F215" s="6" t="str">
        <f t="shared" si="9"/>
        <v>2</v>
      </c>
      <c r="G215" s="6" t="str">
        <f t="shared" si="10"/>
        <v>11</v>
      </c>
      <c r="H215" s="6" t="str">
        <f t="shared" si="11"/>
        <v>06</v>
      </c>
      <c r="I215" s="9" t="s">
        <v>1846</v>
      </c>
      <c r="J215" s="9" t="s">
        <v>813</v>
      </c>
    </row>
    <row r="216" spans="1:10">
      <c r="A216" s="7" t="s">
        <v>56</v>
      </c>
      <c r="B216" s="7" t="s">
        <v>602</v>
      </c>
      <c r="C216" s="8" t="s">
        <v>250</v>
      </c>
      <c r="D216" s="7" t="s">
        <v>602</v>
      </c>
      <c r="E216" s="7" t="s">
        <v>306</v>
      </c>
      <c r="F216" s="6" t="str">
        <f t="shared" si="9"/>
        <v>2</v>
      </c>
      <c r="G216" s="6" t="str">
        <f t="shared" si="10"/>
        <v>11</v>
      </c>
      <c r="H216" s="6" t="str">
        <f t="shared" si="11"/>
        <v>07</v>
      </c>
      <c r="I216" s="9" t="s">
        <v>1847</v>
      </c>
      <c r="J216" s="9" t="s">
        <v>814</v>
      </c>
    </row>
    <row r="217" spans="1:10">
      <c r="A217" s="7" t="s">
        <v>56</v>
      </c>
      <c r="B217" s="7" t="s">
        <v>602</v>
      </c>
      <c r="C217" s="8" t="s">
        <v>166</v>
      </c>
      <c r="D217" s="7" t="s">
        <v>602</v>
      </c>
      <c r="E217" s="7" t="s">
        <v>299</v>
      </c>
      <c r="F217" s="6" t="str">
        <f t="shared" si="9"/>
        <v>2</v>
      </c>
      <c r="G217" s="6" t="str">
        <f t="shared" si="10"/>
        <v>12</v>
      </c>
      <c r="H217" s="6" t="str">
        <f t="shared" si="11"/>
        <v>01</v>
      </c>
      <c r="I217" s="9" t="s">
        <v>1848</v>
      </c>
      <c r="J217" s="9" t="s">
        <v>815</v>
      </c>
    </row>
    <row r="218" spans="1:10">
      <c r="A218" s="7" t="s">
        <v>56</v>
      </c>
      <c r="B218" s="7" t="s">
        <v>602</v>
      </c>
      <c r="C218" s="8" t="s">
        <v>166</v>
      </c>
      <c r="D218" s="7" t="s">
        <v>602</v>
      </c>
      <c r="E218" s="7" t="s">
        <v>167</v>
      </c>
      <c r="F218" s="6" t="str">
        <f t="shared" si="9"/>
        <v>2</v>
      </c>
      <c r="G218" s="6" t="str">
        <f t="shared" si="10"/>
        <v>12</v>
      </c>
      <c r="H218" s="6" t="str">
        <f t="shared" si="11"/>
        <v>02</v>
      </c>
      <c r="I218" s="9" t="s">
        <v>1849</v>
      </c>
      <c r="J218" s="9" t="s">
        <v>816</v>
      </c>
    </row>
    <row r="219" spans="1:10">
      <c r="A219" s="7" t="s">
        <v>56</v>
      </c>
      <c r="B219" s="7" t="s">
        <v>602</v>
      </c>
      <c r="C219" s="8" t="s">
        <v>166</v>
      </c>
      <c r="D219" s="7" t="s">
        <v>602</v>
      </c>
      <c r="E219" s="7" t="s">
        <v>301</v>
      </c>
      <c r="F219" s="6" t="str">
        <f t="shared" si="9"/>
        <v>2</v>
      </c>
      <c r="G219" s="6" t="str">
        <f t="shared" si="10"/>
        <v>12</v>
      </c>
      <c r="H219" s="6" t="str">
        <f t="shared" si="11"/>
        <v>03</v>
      </c>
      <c r="I219" s="9" t="s">
        <v>1850</v>
      </c>
      <c r="J219" s="9" t="s">
        <v>817</v>
      </c>
    </row>
    <row r="220" spans="1:10">
      <c r="A220" s="7" t="s">
        <v>56</v>
      </c>
      <c r="B220" s="7" t="s">
        <v>602</v>
      </c>
      <c r="C220" s="8" t="s">
        <v>166</v>
      </c>
      <c r="D220" s="7" t="s">
        <v>602</v>
      </c>
      <c r="E220" s="7" t="s">
        <v>174</v>
      </c>
      <c r="F220" s="6" t="str">
        <f t="shared" si="9"/>
        <v>2</v>
      </c>
      <c r="G220" s="6" t="str">
        <f t="shared" si="10"/>
        <v>12</v>
      </c>
      <c r="H220" s="6" t="str">
        <f t="shared" si="11"/>
        <v>04</v>
      </c>
      <c r="I220" s="9" t="s">
        <v>1851</v>
      </c>
      <c r="J220" s="9" t="s">
        <v>818</v>
      </c>
    </row>
    <row r="221" spans="1:10">
      <c r="A221" s="7" t="s">
        <v>56</v>
      </c>
      <c r="B221" s="7" t="s">
        <v>602</v>
      </c>
      <c r="C221" s="8" t="s">
        <v>166</v>
      </c>
      <c r="D221" s="7" t="s">
        <v>602</v>
      </c>
      <c r="E221" s="7" t="s">
        <v>300</v>
      </c>
      <c r="F221" s="6" t="str">
        <f t="shared" si="9"/>
        <v>2</v>
      </c>
      <c r="G221" s="6" t="str">
        <f t="shared" si="10"/>
        <v>12</v>
      </c>
      <c r="H221" s="6" t="str">
        <f t="shared" si="11"/>
        <v>05</v>
      </c>
      <c r="I221" s="9" t="s">
        <v>1852</v>
      </c>
      <c r="J221" s="9" t="s">
        <v>819</v>
      </c>
    </row>
    <row r="222" spans="1:10">
      <c r="A222" s="7" t="s">
        <v>56</v>
      </c>
      <c r="B222" s="7" t="s">
        <v>602</v>
      </c>
      <c r="C222" s="8" t="s">
        <v>91</v>
      </c>
      <c r="D222" s="7" t="s">
        <v>602</v>
      </c>
      <c r="E222" s="7" t="s">
        <v>91</v>
      </c>
      <c r="F222" s="6" t="str">
        <f t="shared" si="9"/>
        <v>2</v>
      </c>
      <c r="G222" s="6" t="str">
        <f t="shared" si="10"/>
        <v>13</v>
      </c>
      <c r="H222" s="6" t="str">
        <f t="shared" si="11"/>
        <v>01</v>
      </c>
      <c r="I222" s="9" t="s">
        <v>1853</v>
      </c>
      <c r="J222" s="9" t="s">
        <v>820</v>
      </c>
    </row>
    <row r="223" spans="1:10">
      <c r="A223" s="7" t="s">
        <v>56</v>
      </c>
      <c r="B223" s="7" t="s">
        <v>602</v>
      </c>
      <c r="C223" s="8" t="s">
        <v>91</v>
      </c>
      <c r="D223" s="7" t="s">
        <v>602</v>
      </c>
      <c r="E223" s="7" t="s">
        <v>397</v>
      </c>
      <c r="F223" s="6" t="str">
        <f t="shared" si="9"/>
        <v>2</v>
      </c>
      <c r="G223" s="6" t="str">
        <f t="shared" si="10"/>
        <v>13</v>
      </c>
      <c r="H223" s="6" t="str">
        <f t="shared" si="11"/>
        <v>02</v>
      </c>
      <c r="I223" s="9" t="s">
        <v>1854</v>
      </c>
      <c r="J223" s="9" t="s">
        <v>821</v>
      </c>
    </row>
    <row r="224" spans="1:10">
      <c r="A224" s="7" t="s">
        <v>56</v>
      </c>
      <c r="B224" s="7" t="s">
        <v>602</v>
      </c>
      <c r="C224" s="8" t="s">
        <v>91</v>
      </c>
      <c r="D224" s="7" t="s">
        <v>602</v>
      </c>
      <c r="E224" s="7" t="s">
        <v>44</v>
      </c>
      <c r="F224" s="6" t="str">
        <f t="shared" si="9"/>
        <v>2</v>
      </c>
      <c r="G224" s="6" t="str">
        <f t="shared" si="10"/>
        <v>13</v>
      </c>
      <c r="H224" s="6" t="str">
        <f t="shared" si="11"/>
        <v>03</v>
      </c>
      <c r="I224" s="9" t="s">
        <v>1855</v>
      </c>
      <c r="J224" s="9" t="s">
        <v>822</v>
      </c>
    </row>
    <row r="225" spans="1:10">
      <c r="A225" s="7" t="s">
        <v>56</v>
      </c>
      <c r="B225" s="7" t="s">
        <v>602</v>
      </c>
      <c r="C225" s="8" t="s">
        <v>91</v>
      </c>
      <c r="D225" s="7" t="s">
        <v>602</v>
      </c>
      <c r="E225" s="7" t="s">
        <v>400</v>
      </c>
      <c r="F225" s="6" t="str">
        <f t="shared" si="9"/>
        <v>2</v>
      </c>
      <c r="G225" s="6" t="str">
        <f t="shared" si="10"/>
        <v>13</v>
      </c>
      <c r="H225" s="6" t="str">
        <f t="shared" si="11"/>
        <v>04</v>
      </c>
      <c r="I225" s="9" t="s">
        <v>1856</v>
      </c>
      <c r="J225" s="9" t="s">
        <v>823</v>
      </c>
    </row>
    <row r="226" spans="1:10">
      <c r="A226" s="7" t="s">
        <v>56</v>
      </c>
      <c r="B226" s="7" t="s">
        <v>602</v>
      </c>
      <c r="C226" s="8" t="s">
        <v>91</v>
      </c>
      <c r="D226" s="7" t="s">
        <v>602</v>
      </c>
      <c r="E226" s="7" t="s">
        <v>214</v>
      </c>
      <c r="F226" s="6" t="str">
        <f t="shared" si="9"/>
        <v>2</v>
      </c>
      <c r="G226" s="6" t="str">
        <f t="shared" si="10"/>
        <v>13</v>
      </c>
      <c r="H226" s="6" t="str">
        <f t="shared" si="11"/>
        <v>05</v>
      </c>
      <c r="I226" s="9" t="s">
        <v>1857</v>
      </c>
      <c r="J226" s="9" t="s">
        <v>824</v>
      </c>
    </row>
    <row r="227" spans="1:10">
      <c r="A227" s="7" t="s">
        <v>56</v>
      </c>
      <c r="B227" s="7" t="s">
        <v>602</v>
      </c>
      <c r="C227" s="8" t="s">
        <v>91</v>
      </c>
      <c r="D227" s="7" t="s">
        <v>602</v>
      </c>
      <c r="E227" s="7" t="s">
        <v>398</v>
      </c>
      <c r="F227" s="6" t="str">
        <f t="shared" si="9"/>
        <v>2</v>
      </c>
      <c r="G227" s="6" t="str">
        <f t="shared" si="10"/>
        <v>13</v>
      </c>
      <c r="H227" s="6" t="str">
        <f t="shared" si="11"/>
        <v>06</v>
      </c>
      <c r="I227" s="9" t="s">
        <v>1858</v>
      </c>
      <c r="J227" s="9" t="s">
        <v>825</v>
      </c>
    </row>
    <row r="228" spans="1:10">
      <c r="A228" s="7" t="s">
        <v>56</v>
      </c>
      <c r="B228" s="7" t="s">
        <v>602</v>
      </c>
      <c r="C228" s="8" t="s">
        <v>91</v>
      </c>
      <c r="D228" s="7" t="s">
        <v>602</v>
      </c>
      <c r="E228" s="7" t="s">
        <v>432</v>
      </c>
      <c r="F228" s="6" t="str">
        <f t="shared" si="9"/>
        <v>2</v>
      </c>
      <c r="G228" s="6" t="str">
        <f t="shared" si="10"/>
        <v>13</v>
      </c>
      <c r="H228" s="6" t="str">
        <f t="shared" si="11"/>
        <v>07</v>
      </c>
      <c r="I228" s="9" t="s">
        <v>1859</v>
      </c>
      <c r="J228" s="9" t="s">
        <v>826</v>
      </c>
    </row>
    <row r="229" spans="1:10">
      <c r="A229" s="7" t="s">
        <v>56</v>
      </c>
      <c r="B229" s="7" t="s">
        <v>602</v>
      </c>
      <c r="C229" s="8" t="s">
        <v>91</v>
      </c>
      <c r="D229" s="7" t="s">
        <v>602</v>
      </c>
      <c r="E229" s="7" t="s">
        <v>431</v>
      </c>
      <c r="F229" s="6" t="str">
        <f t="shared" si="9"/>
        <v>2</v>
      </c>
      <c r="G229" s="6" t="str">
        <f t="shared" si="10"/>
        <v>13</v>
      </c>
      <c r="H229" s="6" t="str">
        <f t="shared" si="11"/>
        <v>08</v>
      </c>
      <c r="I229" s="9" t="s">
        <v>1860</v>
      </c>
      <c r="J229" s="9" t="s">
        <v>827</v>
      </c>
    </row>
    <row r="230" spans="1:10">
      <c r="A230" s="7" t="s">
        <v>56</v>
      </c>
      <c r="B230" s="7" t="s">
        <v>602</v>
      </c>
      <c r="C230" s="8" t="s">
        <v>101</v>
      </c>
      <c r="D230" s="7" t="s">
        <v>602</v>
      </c>
      <c r="E230" s="7" t="s">
        <v>101</v>
      </c>
      <c r="F230" s="6" t="str">
        <f t="shared" si="9"/>
        <v>2</v>
      </c>
      <c r="G230" s="6" t="str">
        <f t="shared" si="10"/>
        <v>14</v>
      </c>
      <c r="H230" s="6" t="str">
        <f t="shared" si="11"/>
        <v>01</v>
      </c>
      <c r="I230" s="9" t="s">
        <v>1861</v>
      </c>
      <c r="J230" s="9" t="s">
        <v>828</v>
      </c>
    </row>
    <row r="231" spans="1:10">
      <c r="A231" s="7" t="s">
        <v>56</v>
      </c>
      <c r="B231" s="7" t="s">
        <v>602</v>
      </c>
      <c r="C231" s="8" t="s">
        <v>101</v>
      </c>
      <c r="D231" s="7" t="s">
        <v>602</v>
      </c>
      <c r="E231" s="7" t="s">
        <v>328</v>
      </c>
      <c r="F231" s="6" t="str">
        <f t="shared" si="9"/>
        <v>2</v>
      </c>
      <c r="G231" s="6" t="str">
        <f t="shared" si="10"/>
        <v>14</v>
      </c>
      <c r="H231" s="6" t="str">
        <f t="shared" si="11"/>
        <v>02</v>
      </c>
      <c r="I231" s="9" t="s">
        <v>1862</v>
      </c>
      <c r="J231" s="9" t="s">
        <v>829</v>
      </c>
    </row>
    <row r="232" spans="1:10">
      <c r="A232" s="7" t="s">
        <v>56</v>
      </c>
      <c r="B232" s="7" t="s">
        <v>602</v>
      </c>
      <c r="C232" s="8" t="s">
        <v>101</v>
      </c>
      <c r="D232" s="7" t="s">
        <v>602</v>
      </c>
      <c r="E232" s="7" t="s">
        <v>254</v>
      </c>
      <c r="F232" s="6" t="str">
        <f t="shared" si="9"/>
        <v>2</v>
      </c>
      <c r="G232" s="6" t="str">
        <f t="shared" si="10"/>
        <v>14</v>
      </c>
      <c r="H232" s="6" t="str">
        <f t="shared" si="11"/>
        <v>03</v>
      </c>
      <c r="I232" s="9" t="s">
        <v>1863</v>
      </c>
      <c r="J232" s="9" t="s">
        <v>830</v>
      </c>
    </row>
    <row r="233" spans="1:10">
      <c r="A233" s="7" t="s">
        <v>56</v>
      </c>
      <c r="B233" s="7" t="s">
        <v>602</v>
      </c>
      <c r="C233" s="8" t="s">
        <v>101</v>
      </c>
      <c r="D233" s="7" t="s">
        <v>602</v>
      </c>
      <c r="E233" s="7" t="s">
        <v>59</v>
      </c>
      <c r="F233" s="6" t="str">
        <f t="shared" si="9"/>
        <v>2</v>
      </c>
      <c r="G233" s="6" t="str">
        <f t="shared" si="10"/>
        <v>14</v>
      </c>
      <c r="H233" s="6" t="str">
        <f t="shared" si="11"/>
        <v>04</v>
      </c>
      <c r="I233" s="9" t="s">
        <v>1864</v>
      </c>
      <c r="J233" s="9" t="s">
        <v>831</v>
      </c>
    </row>
    <row r="234" spans="1:10">
      <c r="A234" s="7" t="s">
        <v>56</v>
      </c>
      <c r="B234" s="7" t="s">
        <v>602</v>
      </c>
      <c r="C234" s="8" t="s">
        <v>93</v>
      </c>
      <c r="D234" s="7" t="s">
        <v>602</v>
      </c>
      <c r="E234" s="7" t="s">
        <v>82</v>
      </c>
      <c r="F234" s="6" t="str">
        <f t="shared" si="9"/>
        <v>2</v>
      </c>
      <c r="G234" s="6" t="str">
        <f t="shared" si="10"/>
        <v>15</v>
      </c>
      <c r="H234" s="6" t="str">
        <f t="shared" si="11"/>
        <v>01</v>
      </c>
      <c r="I234" s="9" t="s">
        <v>1865</v>
      </c>
      <c r="J234" s="9" t="s">
        <v>832</v>
      </c>
    </row>
    <row r="235" spans="1:10">
      <c r="A235" s="7" t="s">
        <v>56</v>
      </c>
      <c r="B235" s="7" t="s">
        <v>602</v>
      </c>
      <c r="C235" s="8" t="s">
        <v>93</v>
      </c>
      <c r="D235" s="7" t="s">
        <v>602</v>
      </c>
      <c r="E235" s="7" t="s">
        <v>311</v>
      </c>
      <c r="F235" s="6" t="str">
        <f t="shared" si="9"/>
        <v>2</v>
      </c>
      <c r="G235" s="6" t="str">
        <f t="shared" si="10"/>
        <v>15</v>
      </c>
      <c r="H235" s="6" t="str">
        <f t="shared" si="11"/>
        <v>02</v>
      </c>
      <c r="I235" s="9" t="s">
        <v>1866</v>
      </c>
      <c r="J235" s="9" t="s">
        <v>833</v>
      </c>
    </row>
    <row r="236" spans="1:10">
      <c r="A236" s="7" t="s">
        <v>56</v>
      </c>
      <c r="B236" s="7" t="s">
        <v>602</v>
      </c>
      <c r="C236" s="8" t="s">
        <v>93</v>
      </c>
      <c r="D236" s="7" t="s">
        <v>602</v>
      </c>
      <c r="E236" s="7" t="s">
        <v>331</v>
      </c>
      <c r="F236" s="6" t="str">
        <f t="shared" si="9"/>
        <v>2</v>
      </c>
      <c r="G236" s="6" t="str">
        <f t="shared" si="10"/>
        <v>15</v>
      </c>
      <c r="H236" s="6" t="str">
        <f t="shared" si="11"/>
        <v>03</v>
      </c>
      <c r="I236" s="9" t="s">
        <v>1867</v>
      </c>
      <c r="J236" s="9" t="s">
        <v>834</v>
      </c>
    </row>
    <row r="237" spans="1:10">
      <c r="A237" s="7" t="s">
        <v>56</v>
      </c>
      <c r="B237" s="7" t="s">
        <v>602</v>
      </c>
      <c r="C237" s="8" t="s">
        <v>93</v>
      </c>
      <c r="D237" s="7" t="s">
        <v>602</v>
      </c>
      <c r="E237" s="7" t="s">
        <v>97</v>
      </c>
      <c r="F237" s="6" t="str">
        <f t="shared" si="9"/>
        <v>2</v>
      </c>
      <c r="G237" s="6" t="str">
        <f t="shared" si="10"/>
        <v>15</v>
      </c>
      <c r="H237" s="6" t="str">
        <f t="shared" si="11"/>
        <v>04</v>
      </c>
      <c r="I237" s="9" t="s">
        <v>1868</v>
      </c>
      <c r="J237" s="9" t="s">
        <v>835</v>
      </c>
    </row>
    <row r="238" spans="1:10">
      <c r="F238" s="6" t="str">
        <f t="shared" si="9"/>
        <v>2</v>
      </c>
      <c r="G238" s="6" t="str">
        <f t="shared" si="10"/>
        <v>16</v>
      </c>
      <c r="H238" s="6" t="str">
        <f t="shared" si="11"/>
        <v>01</v>
      </c>
      <c r="I238" s="9" t="s">
        <v>1869</v>
      </c>
      <c r="J238" s="9" t="s">
        <v>1870</v>
      </c>
    </row>
    <row r="239" spans="1:10">
      <c r="F239" s="6" t="str">
        <f t="shared" si="9"/>
        <v>2</v>
      </c>
      <c r="G239" s="6" t="str">
        <f t="shared" si="10"/>
        <v>16</v>
      </c>
      <c r="H239" s="6" t="str">
        <f t="shared" si="11"/>
        <v>02</v>
      </c>
      <c r="I239" s="9" t="s">
        <v>2269</v>
      </c>
      <c r="J239" s="9" t="s">
        <v>2270</v>
      </c>
    </row>
    <row r="240" spans="1:10">
      <c r="F240" s="6" t="str">
        <f t="shared" si="9"/>
        <v>2</v>
      </c>
      <c r="G240" s="6" t="str">
        <f t="shared" si="10"/>
        <v>16</v>
      </c>
      <c r="H240" s="6" t="str">
        <f t="shared" si="11"/>
        <v>03</v>
      </c>
      <c r="I240" s="9" t="s">
        <v>2271</v>
      </c>
      <c r="J240" s="9" t="s">
        <v>2272</v>
      </c>
    </row>
    <row r="241" spans="1:10">
      <c r="A241" s="7" t="s">
        <v>106</v>
      </c>
      <c r="B241" s="7" t="s">
        <v>602</v>
      </c>
      <c r="C241" s="8" t="s">
        <v>106</v>
      </c>
      <c r="D241" s="7" t="s">
        <v>602</v>
      </c>
      <c r="E241" s="7" t="s">
        <v>349</v>
      </c>
      <c r="F241" s="6" t="str">
        <f t="shared" si="9"/>
        <v>3</v>
      </c>
      <c r="G241" s="6" t="str">
        <f t="shared" si="10"/>
        <v>01</v>
      </c>
      <c r="H241" s="6" t="str">
        <f t="shared" si="11"/>
        <v>01</v>
      </c>
      <c r="I241" s="9" t="s">
        <v>1871</v>
      </c>
      <c r="J241" s="9" t="s">
        <v>836</v>
      </c>
    </row>
    <row r="242" spans="1:10">
      <c r="A242" s="7" t="s">
        <v>106</v>
      </c>
      <c r="B242" s="7" t="s">
        <v>602</v>
      </c>
      <c r="C242" s="8" t="s">
        <v>106</v>
      </c>
      <c r="D242" s="7" t="s">
        <v>602</v>
      </c>
      <c r="E242" s="7" t="s">
        <v>350</v>
      </c>
      <c r="F242" s="6" t="str">
        <f t="shared" si="9"/>
        <v>3</v>
      </c>
      <c r="G242" s="6" t="str">
        <f t="shared" si="10"/>
        <v>01</v>
      </c>
      <c r="H242" s="6" t="str">
        <f t="shared" si="11"/>
        <v>02</v>
      </c>
      <c r="I242" s="9" t="s">
        <v>1872</v>
      </c>
      <c r="J242" s="9" t="s">
        <v>837</v>
      </c>
    </row>
    <row r="243" spans="1:10">
      <c r="A243" s="7" t="s">
        <v>106</v>
      </c>
      <c r="B243" s="7" t="s">
        <v>602</v>
      </c>
      <c r="C243" s="8" t="s">
        <v>106</v>
      </c>
      <c r="D243" s="7" t="s">
        <v>602</v>
      </c>
      <c r="E243" s="7" t="s">
        <v>45</v>
      </c>
      <c r="F243" s="6" t="str">
        <f t="shared" si="9"/>
        <v>3</v>
      </c>
      <c r="G243" s="6" t="str">
        <f t="shared" si="10"/>
        <v>01</v>
      </c>
      <c r="H243" s="6" t="str">
        <f t="shared" si="11"/>
        <v>03</v>
      </c>
      <c r="I243" s="9" t="s">
        <v>1873</v>
      </c>
      <c r="J243" s="9" t="s">
        <v>838</v>
      </c>
    </row>
    <row r="244" spans="1:10">
      <c r="A244" s="7" t="s">
        <v>106</v>
      </c>
      <c r="B244" s="7" t="s">
        <v>602</v>
      </c>
      <c r="C244" s="8" t="s">
        <v>106</v>
      </c>
      <c r="D244" s="7" t="s">
        <v>602</v>
      </c>
      <c r="E244" s="7" t="s">
        <v>352</v>
      </c>
      <c r="F244" s="6" t="str">
        <f t="shared" si="9"/>
        <v>3</v>
      </c>
      <c r="G244" s="6" t="str">
        <f t="shared" si="10"/>
        <v>01</v>
      </c>
      <c r="H244" s="6" t="str">
        <f t="shared" si="11"/>
        <v>04</v>
      </c>
      <c r="I244" s="9" t="s">
        <v>1874</v>
      </c>
      <c r="J244" s="9" t="s">
        <v>839</v>
      </c>
    </row>
    <row r="245" spans="1:10">
      <c r="A245" s="7" t="s">
        <v>106</v>
      </c>
      <c r="B245" s="7" t="s">
        <v>602</v>
      </c>
      <c r="C245" s="8" t="s">
        <v>106</v>
      </c>
      <c r="D245" s="7" t="s">
        <v>602</v>
      </c>
      <c r="E245" s="7" t="s">
        <v>353</v>
      </c>
      <c r="F245" s="6" t="str">
        <f t="shared" si="9"/>
        <v>3</v>
      </c>
      <c r="G245" s="6" t="str">
        <f t="shared" si="10"/>
        <v>01</v>
      </c>
      <c r="H245" s="6" t="str">
        <f t="shared" si="11"/>
        <v>05</v>
      </c>
      <c r="I245" s="9" t="s">
        <v>1875</v>
      </c>
      <c r="J245" s="9" t="s">
        <v>840</v>
      </c>
    </row>
    <row r="246" spans="1:10">
      <c r="A246" s="7" t="s">
        <v>106</v>
      </c>
      <c r="B246" s="7" t="s">
        <v>602</v>
      </c>
      <c r="C246" s="7" t="s">
        <v>106</v>
      </c>
      <c r="D246" s="7" t="s">
        <v>602</v>
      </c>
      <c r="E246" s="7" t="s">
        <v>160</v>
      </c>
      <c r="F246" s="6" t="str">
        <f t="shared" si="9"/>
        <v>3</v>
      </c>
      <c r="G246" s="6" t="str">
        <f t="shared" si="10"/>
        <v>01</v>
      </c>
      <c r="H246" s="6" t="str">
        <f t="shared" si="11"/>
        <v>06</v>
      </c>
      <c r="I246" s="9" t="s">
        <v>1876</v>
      </c>
      <c r="J246" s="9" t="s">
        <v>841</v>
      </c>
    </row>
    <row r="247" spans="1:10">
      <c r="A247" s="7" t="s">
        <v>106</v>
      </c>
      <c r="B247" s="7" t="s">
        <v>602</v>
      </c>
      <c r="C247" s="7" t="s">
        <v>106</v>
      </c>
      <c r="D247" s="7" t="s">
        <v>602</v>
      </c>
      <c r="E247" s="7" t="s">
        <v>140</v>
      </c>
      <c r="F247" s="6" t="str">
        <f t="shared" si="9"/>
        <v>3</v>
      </c>
      <c r="G247" s="6" t="str">
        <f t="shared" si="10"/>
        <v>01</v>
      </c>
      <c r="H247" s="6" t="str">
        <f t="shared" si="11"/>
        <v>07</v>
      </c>
      <c r="I247" s="9" t="s">
        <v>1877</v>
      </c>
      <c r="J247" s="9" t="s">
        <v>842</v>
      </c>
    </row>
    <row r="248" spans="1:10">
      <c r="A248" s="7" t="s">
        <v>106</v>
      </c>
      <c r="B248" s="7" t="s">
        <v>602</v>
      </c>
      <c r="C248" s="7" t="s">
        <v>106</v>
      </c>
      <c r="D248" s="7" t="s">
        <v>602</v>
      </c>
      <c r="E248" s="7" t="s">
        <v>363</v>
      </c>
      <c r="F248" s="6" t="str">
        <f t="shared" si="9"/>
        <v>3</v>
      </c>
      <c r="G248" s="6" t="str">
        <f t="shared" si="10"/>
        <v>01</v>
      </c>
      <c r="H248" s="6" t="str">
        <f t="shared" si="11"/>
        <v>08</v>
      </c>
      <c r="I248" s="9" t="s">
        <v>1878</v>
      </c>
      <c r="J248" s="9" t="s">
        <v>843</v>
      </c>
    </row>
    <row r="249" spans="1:10">
      <c r="A249" s="7" t="s">
        <v>106</v>
      </c>
      <c r="B249" s="7" t="s">
        <v>602</v>
      </c>
      <c r="C249" s="7" t="s">
        <v>106</v>
      </c>
      <c r="D249" s="7" t="s">
        <v>602</v>
      </c>
      <c r="E249" s="7" t="s">
        <v>173</v>
      </c>
      <c r="F249" s="6" t="str">
        <f t="shared" si="9"/>
        <v>3</v>
      </c>
      <c r="G249" s="6" t="str">
        <f t="shared" si="10"/>
        <v>01</v>
      </c>
      <c r="H249" s="6" t="str">
        <f t="shared" si="11"/>
        <v>09</v>
      </c>
      <c r="I249" s="9" t="s">
        <v>1879</v>
      </c>
      <c r="J249" s="9" t="s">
        <v>844</v>
      </c>
    </row>
    <row r="250" spans="1:10">
      <c r="A250" s="7" t="s">
        <v>106</v>
      </c>
      <c r="B250" s="7" t="s">
        <v>602</v>
      </c>
      <c r="C250" s="7" t="s">
        <v>106</v>
      </c>
      <c r="D250" s="7" t="s">
        <v>602</v>
      </c>
      <c r="E250" s="7" t="s">
        <v>195</v>
      </c>
      <c r="F250" s="6" t="str">
        <f t="shared" si="9"/>
        <v>3</v>
      </c>
      <c r="G250" s="6" t="str">
        <f t="shared" si="10"/>
        <v>01</v>
      </c>
      <c r="H250" s="6" t="str">
        <f t="shared" si="11"/>
        <v>10</v>
      </c>
      <c r="I250" s="9" t="s">
        <v>1880</v>
      </c>
      <c r="J250" s="9" t="s">
        <v>845</v>
      </c>
    </row>
    <row r="251" spans="1:10">
      <c r="A251" s="7" t="s">
        <v>106</v>
      </c>
      <c r="B251" s="7" t="s">
        <v>602</v>
      </c>
      <c r="C251" s="7" t="s">
        <v>106</v>
      </c>
      <c r="D251" s="7" t="s">
        <v>602</v>
      </c>
      <c r="E251" s="7" t="s">
        <v>351</v>
      </c>
      <c r="F251" s="6" t="str">
        <f t="shared" si="9"/>
        <v>3</v>
      </c>
      <c r="G251" s="6" t="str">
        <f t="shared" si="10"/>
        <v>01</v>
      </c>
      <c r="H251" s="6" t="str">
        <f t="shared" si="11"/>
        <v>11</v>
      </c>
      <c r="I251" s="9" t="s">
        <v>1881</v>
      </c>
      <c r="J251" s="9" t="s">
        <v>846</v>
      </c>
    </row>
    <row r="252" spans="1:10">
      <c r="A252" s="7" t="s">
        <v>106</v>
      </c>
      <c r="B252" s="7" t="s">
        <v>602</v>
      </c>
      <c r="C252" s="7" t="s">
        <v>327</v>
      </c>
      <c r="D252" s="7" t="s">
        <v>602</v>
      </c>
      <c r="E252" s="7" t="s">
        <v>327</v>
      </c>
      <c r="F252" s="6" t="str">
        <f t="shared" si="9"/>
        <v>3</v>
      </c>
      <c r="G252" s="6" t="str">
        <f t="shared" si="10"/>
        <v>02</v>
      </c>
      <c r="H252" s="6" t="str">
        <f t="shared" si="11"/>
        <v>01</v>
      </c>
      <c r="I252" s="9" t="s">
        <v>1882</v>
      </c>
      <c r="J252" s="9" t="s">
        <v>847</v>
      </c>
    </row>
    <row r="253" spans="1:10">
      <c r="A253" s="7" t="s">
        <v>106</v>
      </c>
      <c r="B253" s="7" t="s">
        <v>602</v>
      </c>
      <c r="C253" s="7" t="s">
        <v>327</v>
      </c>
      <c r="D253" s="7" t="s">
        <v>602</v>
      </c>
      <c r="E253" s="7" t="s">
        <v>163</v>
      </c>
      <c r="F253" s="6" t="str">
        <f t="shared" si="9"/>
        <v>3</v>
      </c>
      <c r="G253" s="6" t="str">
        <f t="shared" si="10"/>
        <v>02</v>
      </c>
      <c r="H253" s="6" t="str">
        <f t="shared" si="11"/>
        <v>02</v>
      </c>
      <c r="I253" s="9" t="s">
        <v>1883</v>
      </c>
      <c r="J253" s="9" t="s">
        <v>848</v>
      </c>
    </row>
    <row r="254" spans="1:10">
      <c r="A254" s="7" t="s">
        <v>106</v>
      </c>
      <c r="B254" s="7" t="s">
        <v>602</v>
      </c>
      <c r="C254" s="7" t="s">
        <v>327</v>
      </c>
      <c r="D254" s="7" t="s">
        <v>602</v>
      </c>
      <c r="E254" s="7" t="s">
        <v>365</v>
      </c>
      <c r="F254" s="6" t="str">
        <f t="shared" si="9"/>
        <v>3</v>
      </c>
      <c r="G254" s="6" t="str">
        <f t="shared" si="10"/>
        <v>02</v>
      </c>
      <c r="H254" s="6" t="str">
        <f t="shared" si="11"/>
        <v>03</v>
      </c>
      <c r="I254" s="9" t="s">
        <v>1884</v>
      </c>
      <c r="J254" s="9" t="s">
        <v>849</v>
      </c>
    </row>
    <row r="255" spans="1:10">
      <c r="A255" s="7" t="s">
        <v>106</v>
      </c>
      <c r="B255" s="7" t="s">
        <v>602</v>
      </c>
      <c r="C255" s="7" t="s">
        <v>327</v>
      </c>
      <c r="D255" s="7" t="s">
        <v>602</v>
      </c>
      <c r="E255" s="7" t="s">
        <v>364</v>
      </c>
      <c r="F255" s="6" t="str">
        <f t="shared" si="9"/>
        <v>3</v>
      </c>
      <c r="G255" s="6" t="str">
        <f t="shared" si="10"/>
        <v>02</v>
      </c>
      <c r="H255" s="6" t="str">
        <f t="shared" si="11"/>
        <v>04</v>
      </c>
      <c r="I255" s="9" t="s">
        <v>1885</v>
      </c>
      <c r="J255" s="9" t="s">
        <v>850</v>
      </c>
    </row>
    <row r="256" spans="1:10">
      <c r="A256" s="7" t="s">
        <v>106</v>
      </c>
      <c r="B256" s="7" t="s">
        <v>602</v>
      </c>
      <c r="C256" s="7" t="s">
        <v>327</v>
      </c>
      <c r="D256" s="7" t="s">
        <v>602</v>
      </c>
      <c r="E256" s="7" t="s">
        <v>367</v>
      </c>
      <c r="F256" s="6" t="str">
        <f t="shared" si="9"/>
        <v>3</v>
      </c>
      <c r="G256" s="6" t="str">
        <f t="shared" si="10"/>
        <v>02</v>
      </c>
      <c r="H256" s="6" t="str">
        <f t="shared" si="11"/>
        <v>05</v>
      </c>
      <c r="I256" s="9" t="s">
        <v>1886</v>
      </c>
      <c r="J256" s="9" t="s">
        <v>851</v>
      </c>
    </row>
    <row r="257" spans="1:10">
      <c r="A257" s="7" t="s">
        <v>106</v>
      </c>
      <c r="B257" s="7" t="s">
        <v>602</v>
      </c>
      <c r="C257" s="7" t="s">
        <v>107</v>
      </c>
      <c r="D257" s="7" t="s">
        <v>602</v>
      </c>
      <c r="E257" s="7" t="s">
        <v>369</v>
      </c>
      <c r="F257" s="6" t="str">
        <f t="shared" si="9"/>
        <v>3</v>
      </c>
      <c r="G257" s="6" t="str">
        <f t="shared" si="10"/>
        <v>03</v>
      </c>
      <c r="H257" s="6" t="str">
        <f t="shared" si="11"/>
        <v>01</v>
      </c>
      <c r="I257" s="9" t="s">
        <v>1887</v>
      </c>
      <c r="J257" s="9" t="s">
        <v>852</v>
      </c>
    </row>
    <row r="258" spans="1:10">
      <c r="A258" s="7" t="s">
        <v>106</v>
      </c>
      <c r="B258" s="7" t="s">
        <v>602</v>
      </c>
      <c r="C258" s="7" t="s">
        <v>107</v>
      </c>
      <c r="D258" s="7" t="s">
        <v>602</v>
      </c>
      <c r="E258" s="7" t="s">
        <v>319</v>
      </c>
      <c r="F258" s="6" t="str">
        <f t="shared" ref="F258:F321" si="12">MID(J258,1,1)</f>
        <v>3</v>
      </c>
      <c r="G258" s="6" t="str">
        <f t="shared" ref="G258:G321" si="13">MID(J258,3,2)</f>
        <v>03</v>
      </c>
      <c r="H258" s="6" t="str">
        <f t="shared" ref="H258:H321" si="14">MID(J258,6,2)</f>
        <v>02</v>
      </c>
      <c r="I258" s="9" t="s">
        <v>1888</v>
      </c>
      <c r="J258" s="9" t="s">
        <v>853</v>
      </c>
    </row>
    <row r="259" spans="1:10">
      <c r="A259" s="7" t="s">
        <v>106</v>
      </c>
      <c r="B259" s="7" t="s">
        <v>602</v>
      </c>
      <c r="C259" s="7" t="s">
        <v>107</v>
      </c>
      <c r="D259" s="7" t="s">
        <v>602</v>
      </c>
      <c r="E259" s="7" t="s">
        <v>84</v>
      </c>
      <c r="F259" s="6" t="str">
        <f t="shared" si="12"/>
        <v>3</v>
      </c>
      <c r="G259" s="6" t="str">
        <f t="shared" si="13"/>
        <v>03</v>
      </c>
      <c r="H259" s="6" t="str">
        <f t="shared" si="14"/>
        <v>03</v>
      </c>
      <c r="I259" s="9" t="s">
        <v>1889</v>
      </c>
      <c r="J259" s="9" t="s">
        <v>854</v>
      </c>
    </row>
    <row r="260" spans="1:10">
      <c r="A260" s="7" t="s">
        <v>106</v>
      </c>
      <c r="B260" s="7" t="s">
        <v>602</v>
      </c>
      <c r="C260" s="7" t="s">
        <v>107</v>
      </c>
      <c r="D260" s="7" t="s">
        <v>602</v>
      </c>
      <c r="E260" s="7" t="s">
        <v>82</v>
      </c>
      <c r="F260" s="6" t="str">
        <f t="shared" si="12"/>
        <v>3</v>
      </c>
      <c r="G260" s="6" t="str">
        <f t="shared" si="13"/>
        <v>03</v>
      </c>
      <c r="H260" s="6" t="str">
        <f t="shared" si="14"/>
        <v>04</v>
      </c>
      <c r="I260" s="9" t="s">
        <v>1890</v>
      </c>
      <c r="J260" s="9" t="s">
        <v>855</v>
      </c>
    </row>
    <row r="261" spans="1:10">
      <c r="A261" s="7" t="s">
        <v>106</v>
      </c>
      <c r="B261" s="7" t="s">
        <v>602</v>
      </c>
      <c r="C261" s="7" t="s">
        <v>107</v>
      </c>
      <c r="D261" s="7" t="s">
        <v>602</v>
      </c>
      <c r="E261" s="7" t="s">
        <v>108</v>
      </c>
      <c r="F261" s="6" t="str">
        <f t="shared" si="12"/>
        <v>3</v>
      </c>
      <c r="G261" s="6" t="str">
        <f t="shared" si="13"/>
        <v>03</v>
      </c>
      <c r="H261" s="6" t="str">
        <f t="shared" si="14"/>
        <v>05</v>
      </c>
      <c r="I261" s="9" t="s">
        <v>1891</v>
      </c>
      <c r="J261" s="9" t="s">
        <v>856</v>
      </c>
    </row>
    <row r="262" spans="1:10">
      <c r="A262" s="7" t="s">
        <v>106</v>
      </c>
      <c r="B262" s="7" t="s">
        <v>602</v>
      </c>
      <c r="C262" s="7" t="s">
        <v>107</v>
      </c>
      <c r="D262" s="7" t="s">
        <v>602</v>
      </c>
      <c r="E262" s="7" t="s">
        <v>173</v>
      </c>
      <c r="F262" s="6" t="str">
        <f t="shared" si="12"/>
        <v>3</v>
      </c>
      <c r="G262" s="6" t="str">
        <f t="shared" si="13"/>
        <v>03</v>
      </c>
      <c r="H262" s="6" t="str">
        <f t="shared" si="14"/>
        <v>06</v>
      </c>
      <c r="I262" s="9" t="s">
        <v>1892</v>
      </c>
      <c r="J262" s="9" t="s">
        <v>857</v>
      </c>
    </row>
    <row r="263" spans="1:10">
      <c r="A263" s="7" t="s">
        <v>106</v>
      </c>
      <c r="B263" s="7" t="s">
        <v>602</v>
      </c>
      <c r="C263" s="7" t="s">
        <v>107</v>
      </c>
      <c r="D263" s="7" t="s">
        <v>602</v>
      </c>
      <c r="E263" s="7" t="s">
        <v>57</v>
      </c>
      <c r="F263" s="6" t="str">
        <f t="shared" si="12"/>
        <v>3</v>
      </c>
      <c r="G263" s="6" t="str">
        <f t="shared" si="13"/>
        <v>03</v>
      </c>
      <c r="H263" s="6" t="str">
        <f t="shared" si="14"/>
        <v>07</v>
      </c>
      <c r="I263" s="9" t="s">
        <v>1893</v>
      </c>
      <c r="J263" s="9" t="s">
        <v>858</v>
      </c>
    </row>
    <row r="264" spans="1:10">
      <c r="A264" s="7" t="s">
        <v>106</v>
      </c>
      <c r="B264" s="7" t="s">
        <v>602</v>
      </c>
      <c r="C264" s="7" t="s">
        <v>107</v>
      </c>
      <c r="D264" s="7" t="s">
        <v>602</v>
      </c>
      <c r="E264" s="7" t="s">
        <v>135</v>
      </c>
      <c r="F264" s="6" t="str">
        <f t="shared" si="12"/>
        <v>3</v>
      </c>
      <c r="G264" s="6" t="str">
        <f t="shared" si="13"/>
        <v>03</v>
      </c>
      <c r="H264" s="6" t="str">
        <f t="shared" si="14"/>
        <v>08</v>
      </c>
      <c r="I264" s="9" t="s">
        <v>1894</v>
      </c>
      <c r="J264" s="9" t="s">
        <v>859</v>
      </c>
    </row>
    <row r="265" spans="1:10">
      <c r="A265" s="7" t="s">
        <v>106</v>
      </c>
      <c r="B265" s="7" t="s">
        <v>602</v>
      </c>
      <c r="C265" s="7" t="s">
        <v>371</v>
      </c>
      <c r="D265" s="7" t="s">
        <v>602</v>
      </c>
      <c r="E265" s="7" t="s">
        <v>373</v>
      </c>
      <c r="F265" s="6" t="str">
        <f t="shared" si="12"/>
        <v>3</v>
      </c>
      <c r="G265" s="6" t="str">
        <f t="shared" si="13"/>
        <v>04</v>
      </c>
      <c r="H265" s="6" t="str">
        <f t="shared" si="14"/>
        <v>01</v>
      </c>
      <c r="I265" s="9" t="s">
        <v>1895</v>
      </c>
      <c r="J265" s="9" t="s">
        <v>860</v>
      </c>
    </row>
    <row r="266" spans="1:10">
      <c r="A266" s="7" t="s">
        <v>106</v>
      </c>
      <c r="B266" s="7" t="s">
        <v>602</v>
      </c>
      <c r="C266" s="7" t="s">
        <v>371</v>
      </c>
      <c r="D266" s="7" t="s">
        <v>602</v>
      </c>
      <c r="E266" s="7" t="s">
        <v>372</v>
      </c>
      <c r="F266" s="6" t="str">
        <f t="shared" si="12"/>
        <v>3</v>
      </c>
      <c r="G266" s="6" t="str">
        <f t="shared" si="13"/>
        <v>04</v>
      </c>
      <c r="H266" s="6" t="str">
        <f t="shared" si="14"/>
        <v>02</v>
      </c>
      <c r="I266" s="9" t="s">
        <v>1896</v>
      </c>
      <c r="J266" s="9" t="s">
        <v>861</v>
      </c>
    </row>
    <row r="267" spans="1:10">
      <c r="A267" s="7" t="s">
        <v>106</v>
      </c>
      <c r="B267" s="7" t="s">
        <v>602</v>
      </c>
      <c r="C267" s="7" t="s">
        <v>371</v>
      </c>
      <c r="D267" s="7" t="s">
        <v>602</v>
      </c>
      <c r="E267" s="7" t="s">
        <v>248</v>
      </c>
      <c r="F267" s="6" t="str">
        <f t="shared" si="12"/>
        <v>3</v>
      </c>
      <c r="G267" s="6" t="str">
        <f t="shared" si="13"/>
        <v>04</v>
      </c>
      <c r="H267" s="6" t="str">
        <f t="shared" si="14"/>
        <v>03</v>
      </c>
      <c r="I267" s="9" t="s">
        <v>1897</v>
      </c>
      <c r="J267" s="9" t="s">
        <v>862</v>
      </c>
    </row>
    <row r="268" spans="1:10">
      <c r="A268" s="7" t="s">
        <v>106</v>
      </c>
      <c r="B268" s="7" t="s">
        <v>602</v>
      </c>
      <c r="C268" s="7" t="s">
        <v>370</v>
      </c>
      <c r="D268" s="7" t="s">
        <v>602</v>
      </c>
      <c r="E268" s="7" t="s">
        <v>370</v>
      </c>
      <c r="F268" s="6" t="str">
        <f t="shared" si="12"/>
        <v>3</v>
      </c>
      <c r="G268" s="6" t="str">
        <f t="shared" si="13"/>
        <v>05</v>
      </c>
      <c r="H268" s="6" t="str">
        <f t="shared" si="14"/>
        <v>01</v>
      </c>
      <c r="I268" s="9" t="s">
        <v>1898</v>
      </c>
      <c r="J268" s="9" t="s">
        <v>863</v>
      </c>
    </row>
    <row r="269" spans="1:10">
      <c r="A269" s="7" t="s">
        <v>106</v>
      </c>
      <c r="B269" s="7" t="s">
        <v>602</v>
      </c>
      <c r="C269" s="7" t="s">
        <v>370</v>
      </c>
      <c r="D269" s="7" t="s">
        <v>602</v>
      </c>
      <c r="E269" s="7" t="s">
        <v>246</v>
      </c>
      <c r="F269" s="6" t="str">
        <f t="shared" si="12"/>
        <v>3</v>
      </c>
      <c r="G269" s="6" t="str">
        <f t="shared" si="13"/>
        <v>05</v>
      </c>
      <c r="H269" s="6" t="str">
        <f t="shared" si="14"/>
        <v>02</v>
      </c>
      <c r="I269" s="9" t="s">
        <v>1899</v>
      </c>
      <c r="J269" s="9" t="s">
        <v>864</v>
      </c>
    </row>
    <row r="270" spans="1:10">
      <c r="A270" s="7" t="s">
        <v>106</v>
      </c>
      <c r="B270" s="7" t="s">
        <v>602</v>
      </c>
      <c r="C270" s="7" t="s">
        <v>370</v>
      </c>
      <c r="D270" s="7" t="s">
        <v>602</v>
      </c>
      <c r="E270" s="7" t="s">
        <v>375</v>
      </c>
      <c r="F270" s="6" t="str">
        <f t="shared" si="12"/>
        <v>3</v>
      </c>
      <c r="G270" s="6" t="str">
        <f t="shared" si="13"/>
        <v>05</v>
      </c>
      <c r="H270" s="6" t="str">
        <f t="shared" si="14"/>
        <v>03</v>
      </c>
      <c r="I270" s="9" t="s">
        <v>1900</v>
      </c>
      <c r="J270" s="9" t="s">
        <v>865</v>
      </c>
    </row>
    <row r="271" spans="1:10">
      <c r="A271" s="7" t="s">
        <v>106</v>
      </c>
      <c r="B271" s="7" t="s">
        <v>602</v>
      </c>
      <c r="C271" s="7" t="s">
        <v>370</v>
      </c>
      <c r="D271" s="7" t="s">
        <v>602</v>
      </c>
      <c r="E271" s="7" t="s">
        <v>102</v>
      </c>
      <c r="F271" s="6" t="str">
        <f t="shared" si="12"/>
        <v>3</v>
      </c>
      <c r="G271" s="6" t="str">
        <f t="shared" si="13"/>
        <v>05</v>
      </c>
      <c r="H271" s="6" t="str">
        <f t="shared" si="14"/>
        <v>04</v>
      </c>
      <c r="I271" s="9" t="s">
        <v>1901</v>
      </c>
      <c r="J271" s="9" t="s">
        <v>866</v>
      </c>
    </row>
    <row r="272" spans="1:10">
      <c r="A272" s="7" t="s">
        <v>106</v>
      </c>
      <c r="B272" s="7" t="s">
        <v>602</v>
      </c>
      <c r="C272" s="7" t="s">
        <v>370</v>
      </c>
      <c r="D272" s="7" t="s">
        <v>602</v>
      </c>
      <c r="E272" s="7" t="s">
        <v>153</v>
      </c>
      <c r="F272" s="6" t="str">
        <f t="shared" si="12"/>
        <v>3</v>
      </c>
      <c r="G272" s="6" t="str">
        <f t="shared" si="13"/>
        <v>05</v>
      </c>
      <c r="H272" s="6" t="str">
        <f t="shared" si="14"/>
        <v>05</v>
      </c>
      <c r="I272" s="9" t="s">
        <v>1902</v>
      </c>
      <c r="J272" s="9" t="s">
        <v>867</v>
      </c>
    </row>
    <row r="273" spans="1:10">
      <c r="A273" s="7" t="s">
        <v>106</v>
      </c>
      <c r="B273" s="7" t="s">
        <v>602</v>
      </c>
      <c r="C273" s="7" t="s">
        <v>370</v>
      </c>
      <c r="D273" s="7" t="s">
        <v>602</v>
      </c>
      <c r="E273" s="7" t="s">
        <v>225</v>
      </c>
      <c r="F273" s="6" t="str">
        <f t="shared" si="12"/>
        <v>3</v>
      </c>
      <c r="G273" s="6" t="str">
        <f t="shared" si="13"/>
        <v>05</v>
      </c>
      <c r="H273" s="6" t="str">
        <f t="shared" si="14"/>
        <v>06</v>
      </c>
      <c r="I273" s="9" t="s">
        <v>1903</v>
      </c>
      <c r="J273" s="9" t="s">
        <v>868</v>
      </c>
    </row>
    <row r="274" spans="1:10">
      <c r="A274" s="7" t="s">
        <v>106</v>
      </c>
      <c r="B274" s="7" t="s">
        <v>602</v>
      </c>
      <c r="C274" s="7" t="s">
        <v>370</v>
      </c>
      <c r="D274" s="7" t="s">
        <v>602</v>
      </c>
      <c r="E274" s="7" t="s">
        <v>379</v>
      </c>
      <c r="F274" s="6" t="str">
        <f t="shared" si="12"/>
        <v>3</v>
      </c>
      <c r="G274" s="6" t="str">
        <f t="shared" si="13"/>
        <v>05</v>
      </c>
      <c r="H274" s="6" t="str">
        <f t="shared" si="14"/>
        <v>07</v>
      </c>
      <c r="I274" s="9" t="s">
        <v>1904</v>
      </c>
      <c r="J274" s="9" t="s">
        <v>869</v>
      </c>
    </row>
    <row r="275" spans="1:10">
      <c r="A275" s="7" t="s">
        <v>106</v>
      </c>
      <c r="B275" s="7" t="s">
        <v>602</v>
      </c>
      <c r="C275" s="7" t="s">
        <v>370</v>
      </c>
      <c r="D275" s="7" t="s">
        <v>602</v>
      </c>
      <c r="E275" s="7" t="s">
        <v>377</v>
      </c>
      <c r="F275" s="6" t="str">
        <f t="shared" si="12"/>
        <v>3</v>
      </c>
      <c r="G275" s="6" t="str">
        <f t="shared" si="13"/>
        <v>05</v>
      </c>
      <c r="H275" s="6" t="str">
        <f t="shared" si="14"/>
        <v>08</v>
      </c>
      <c r="I275" s="9" t="s">
        <v>1905</v>
      </c>
      <c r="J275" s="9" t="s">
        <v>870</v>
      </c>
    </row>
    <row r="276" spans="1:10">
      <c r="A276" s="7" t="s">
        <v>106</v>
      </c>
      <c r="B276" s="7" t="s">
        <v>602</v>
      </c>
      <c r="C276" s="7" t="s">
        <v>370</v>
      </c>
      <c r="D276" s="7" t="s">
        <v>602</v>
      </c>
      <c r="E276" s="7" t="s">
        <v>218</v>
      </c>
      <c r="F276" s="6" t="str">
        <f t="shared" si="12"/>
        <v>3</v>
      </c>
      <c r="G276" s="6" t="str">
        <f t="shared" si="13"/>
        <v>05</v>
      </c>
      <c r="H276" s="6" t="str">
        <f t="shared" si="14"/>
        <v>09</v>
      </c>
      <c r="I276" s="9" t="s">
        <v>1906</v>
      </c>
      <c r="J276" s="9" t="s">
        <v>871</v>
      </c>
    </row>
    <row r="277" spans="1:10">
      <c r="A277" s="7" t="s">
        <v>106</v>
      </c>
      <c r="B277" s="7" t="s">
        <v>602</v>
      </c>
      <c r="C277" s="7" t="s">
        <v>370</v>
      </c>
      <c r="D277" s="7" t="s">
        <v>602</v>
      </c>
      <c r="E277" s="7" t="s">
        <v>378</v>
      </c>
      <c r="F277" s="6" t="str">
        <f t="shared" si="12"/>
        <v>3</v>
      </c>
      <c r="G277" s="6" t="str">
        <f t="shared" si="13"/>
        <v>05</v>
      </c>
      <c r="H277" s="6" t="str">
        <f t="shared" si="14"/>
        <v>10</v>
      </c>
      <c r="I277" s="9" t="s">
        <v>1907</v>
      </c>
      <c r="J277" s="9" t="s">
        <v>872</v>
      </c>
    </row>
    <row r="278" spans="1:10">
      <c r="A278" s="7" t="s">
        <v>106</v>
      </c>
      <c r="B278" s="7" t="s">
        <v>602</v>
      </c>
      <c r="C278" s="7" t="s">
        <v>370</v>
      </c>
      <c r="D278" s="7" t="s">
        <v>602</v>
      </c>
      <c r="E278" s="7" t="s">
        <v>374</v>
      </c>
      <c r="F278" s="6" t="str">
        <f t="shared" si="12"/>
        <v>3</v>
      </c>
      <c r="G278" s="6" t="str">
        <f t="shared" si="13"/>
        <v>05</v>
      </c>
      <c r="H278" s="6" t="str">
        <f t="shared" si="14"/>
        <v>11</v>
      </c>
      <c r="I278" s="9" t="s">
        <v>1908</v>
      </c>
      <c r="J278" s="9" t="s">
        <v>873</v>
      </c>
    </row>
    <row r="279" spans="1:10">
      <c r="A279" s="7" t="s">
        <v>106</v>
      </c>
      <c r="B279" s="7" t="s">
        <v>602</v>
      </c>
      <c r="C279" s="7" t="s">
        <v>370</v>
      </c>
      <c r="D279" s="7" t="s">
        <v>602</v>
      </c>
      <c r="E279" s="7" t="s">
        <v>376</v>
      </c>
      <c r="F279" s="6" t="str">
        <f t="shared" si="12"/>
        <v>3</v>
      </c>
      <c r="G279" s="6" t="str">
        <f t="shared" si="13"/>
        <v>05</v>
      </c>
      <c r="H279" s="6" t="str">
        <f t="shared" si="14"/>
        <v>12</v>
      </c>
      <c r="I279" s="9" t="s">
        <v>1909</v>
      </c>
      <c r="J279" s="9" t="s">
        <v>874</v>
      </c>
    </row>
    <row r="280" spans="1:10">
      <c r="A280" s="7" t="s">
        <v>106</v>
      </c>
      <c r="B280" s="7" t="s">
        <v>602</v>
      </c>
      <c r="C280" s="7" t="s">
        <v>357</v>
      </c>
      <c r="D280" s="7" t="s">
        <v>602</v>
      </c>
      <c r="E280" s="7" t="s">
        <v>359</v>
      </c>
      <c r="F280" s="6" t="str">
        <f t="shared" si="12"/>
        <v>3</v>
      </c>
      <c r="G280" s="6" t="str">
        <f t="shared" si="13"/>
        <v>06</v>
      </c>
      <c r="H280" s="6" t="str">
        <f t="shared" si="14"/>
        <v>01</v>
      </c>
      <c r="I280" s="9" t="s">
        <v>1910</v>
      </c>
      <c r="J280" s="9" t="s">
        <v>875</v>
      </c>
    </row>
    <row r="281" spans="1:10">
      <c r="A281" s="7" t="s">
        <v>106</v>
      </c>
      <c r="B281" s="7" t="s">
        <v>602</v>
      </c>
      <c r="C281" s="7" t="s">
        <v>357</v>
      </c>
      <c r="D281" s="7" t="s">
        <v>602</v>
      </c>
      <c r="E281" s="7" t="s">
        <v>366</v>
      </c>
      <c r="F281" s="6" t="str">
        <f t="shared" si="12"/>
        <v>3</v>
      </c>
      <c r="G281" s="6" t="str">
        <f t="shared" si="13"/>
        <v>06</v>
      </c>
      <c r="H281" s="6" t="str">
        <f t="shared" si="14"/>
        <v>02</v>
      </c>
      <c r="I281" s="9" t="s">
        <v>1911</v>
      </c>
      <c r="J281" s="9" t="s">
        <v>876</v>
      </c>
    </row>
    <row r="282" spans="1:10">
      <c r="A282" s="7" t="s">
        <v>106</v>
      </c>
      <c r="B282" s="7" t="s">
        <v>602</v>
      </c>
      <c r="C282" s="7" t="s">
        <v>357</v>
      </c>
      <c r="D282" s="7" t="s">
        <v>602</v>
      </c>
      <c r="E282" s="7" t="s">
        <v>358</v>
      </c>
      <c r="F282" s="6" t="str">
        <f t="shared" si="12"/>
        <v>3</v>
      </c>
      <c r="G282" s="6" t="str">
        <f t="shared" si="13"/>
        <v>06</v>
      </c>
      <c r="H282" s="6" t="str">
        <f t="shared" si="14"/>
        <v>03</v>
      </c>
      <c r="I282" s="9" t="s">
        <v>1912</v>
      </c>
      <c r="J282" s="9" t="s">
        <v>877</v>
      </c>
    </row>
    <row r="283" spans="1:10">
      <c r="A283" s="7" t="s">
        <v>106</v>
      </c>
      <c r="B283" s="7" t="s">
        <v>602</v>
      </c>
      <c r="C283" s="7" t="s">
        <v>360</v>
      </c>
      <c r="D283" s="7" t="s">
        <v>602</v>
      </c>
      <c r="E283" s="7" t="s">
        <v>82</v>
      </c>
      <c r="F283" s="6" t="str">
        <f t="shared" si="12"/>
        <v>3</v>
      </c>
      <c r="G283" s="6" t="str">
        <f t="shared" si="13"/>
        <v>07</v>
      </c>
      <c r="H283" s="6" t="str">
        <f t="shared" si="14"/>
        <v>01</v>
      </c>
      <c r="I283" s="9" t="s">
        <v>1913</v>
      </c>
      <c r="J283" s="9" t="s">
        <v>878</v>
      </c>
    </row>
    <row r="284" spans="1:10">
      <c r="A284" s="7" t="s">
        <v>106</v>
      </c>
      <c r="B284" s="7" t="s">
        <v>602</v>
      </c>
      <c r="C284" s="7" t="s">
        <v>360</v>
      </c>
      <c r="D284" s="7" t="s">
        <v>602</v>
      </c>
      <c r="E284" s="7" t="s">
        <v>361</v>
      </c>
      <c r="F284" s="6" t="str">
        <f t="shared" si="12"/>
        <v>3</v>
      </c>
      <c r="G284" s="6" t="str">
        <f t="shared" si="13"/>
        <v>07</v>
      </c>
      <c r="H284" s="6" t="str">
        <f t="shared" si="14"/>
        <v>02</v>
      </c>
      <c r="I284" s="9" t="s">
        <v>1914</v>
      </c>
      <c r="J284" s="9" t="s">
        <v>879</v>
      </c>
    </row>
    <row r="285" spans="1:10">
      <c r="A285" s="7" t="s">
        <v>106</v>
      </c>
      <c r="B285" s="7" t="s">
        <v>602</v>
      </c>
      <c r="C285" s="7" t="s">
        <v>360</v>
      </c>
      <c r="D285" s="7" t="s">
        <v>602</v>
      </c>
      <c r="E285" s="7" t="s">
        <v>362</v>
      </c>
      <c r="F285" s="6" t="str">
        <f t="shared" si="12"/>
        <v>3</v>
      </c>
      <c r="G285" s="6" t="str">
        <f t="shared" si="13"/>
        <v>07</v>
      </c>
      <c r="H285" s="6" t="str">
        <f t="shared" si="14"/>
        <v>03</v>
      </c>
      <c r="I285" s="9" t="s">
        <v>1915</v>
      </c>
      <c r="J285" s="9" t="s">
        <v>880</v>
      </c>
    </row>
    <row r="286" spans="1:10">
      <c r="A286" s="7" t="s">
        <v>106</v>
      </c>
      <c r="B286" s="7" t="s">
        <v>602</v>
      </c>
      <c r="C286" s="7" t="s">
        <v>360</v>
      </c>
      <c r="D286" s="7" t="s">
        <v>602</v>
      </c>
      <c r="E286" s="7" t="s">
        <v>71</v>
      </c>
      <c r="F286" s="6" t="str">
        <f t="shared" si="12"/>
        <v>3</v>
      </c>
      <c r="G286" s="6" t="str">
        <f t="shared" si="13"/>
        <v>07</v>
      </c>
      <c r="H286" s="6" t="str">
        <f t="shared" si="14"/>
        <v>04</v>
      </c>
      <c r="I286" s="9" t="s">
        <v>1916</v>
      </c>
      <c r="J286" s="9" t="s">
        <v>881</v>
      </c>
    </row>
    <row r="287" spans="1:10">
      <c r="A287" s="7" t="s">
        <v>106</v>
      </c>
      <c r="B287" s="7" t="s">
        <v>602</v>
      </c>
      <c r="C287" s="7" t="s">
        <v>360</v>
      </c>
      <c r="D287" s="7" t="s">
        <v>602</v>
      </c>
      <c r="E287" s="7" t="s">
        <v>218</v>
      </c>
      <c r="F287" s="6" t="str">
        <f t="shared" si="12"/>
        <v>3</v>
      </c>
      <c r="G287" s="6" t="str">
        <f t="shared" si="13"/>
        <v>07</v>
      </c>
      <c r="H287" s="6" t="str">
        <f t="shared" si="14"/>
        <v>05</v>
      </c>
      <c r="I287" s="9" t="s">
        <v>1917</v>
      </c>
      <c r="J287" s="9" t="s">
        <v>882</v>
      </c>
    </row>
    <row r="288" spans="1:10">
      <c r="A288" s="7" t="s">
        <v>106</v>
      </c>
      <c r="B288" s="7" t="s">
        <v>602</v>
      </c>
      <c r="C288" s="7" t="s">
        <v>346</v>
      </c>
      <c r="D288" s="7" t="s">
        <v>602</v>
      </c>
      <c r="E288" s="7" t="s">
        <v>354</v>
      </c>
      <c r="F288" s="6" t="str">
        <f t="shared" si="12"/>
        <v>3</v>
      </c>
      <c r="G288" s="6" t="str">
        <f t="shared" si="13"/>
        <v>08</v>
      </c>
      <c r="H288" s="6" t="str">
        <f t="shared" si="14"/>
        <v>01</v>
      </c>
      <c r="I288" s="9" t="s">
        <v>1918</v>
      </c>
      <c r="J288" s="9" t="s">
        <v>883</v>
      </c>
    </row>
    <row r="289" spans="1:10">
      <c r="A289" s="7" t="s">
        <v>106</v>
      </c>
      <c r="B289" s="7" t="s">
        <v>602</v>
      </c>
      <c r="C289" s="7" t="s">
        <v>346</v>
      </c>
      <c r="D289" s="7" t="s">
        <v>602</v>
      </c>
      <c r="E289" s="7" t="s">
        <v>115</v>
      </c>
      <c r="F289" s="6" t="str">
        <f t="shared" si="12"/>
        <v>3</v>
      </c>
      <c r="G289" s="6" t="str">
        <f t="shared" si="13"/>
        <v>08</v>
      </c>
      <c r="H289" s="6" t="str">
        <f t="shared" si="14"/>
        <v>02</v>
      </c>
      <c r="I289" s="9" t="s">
        <v>1919</v>
      </c>
      <c r="J289" s="9" t="s">
        <v>884</v>
      </c>
    </row>
    <row r="290" spans="1:10">
      <c r="A290" s="7" t="s">
        <v>106</v>
      </c>
      <c r="B290" s="7" t="s">
        <v>602</v>
      </c>
      <c r="C290" s="7" t="s">
        <v>346</v>
      </c>
      <c r="D290" s="7" t="s">
        <v>602</v>
      </c>
      <c r="E290" s="7" t="s">
        <v>355</v>
      </c>
      <c r="F290" s="6" t="str">
        <f t="shared" si="12"/>
        <v>3</v>
      </c>
      <c r="G290" s="6" t="str">
        <f t="shared" si="13"/>
        <v>08</v>
      </c>
      <c r="H290" s="6" t="str">
        <f t="shared" si="14"/>
        <v>03</v>
      </c>
      <c r="I290" s="9" t="s">
        <v>1920</v>
      </c>
      <c r="J290" s="9" t="s">
        <v>885</v>
      </c>
    </row>
    <row r="291" spans="1:10">
      <c r="A291" s="7" t="s">
        <v>106</v>
      </c>
      <c r="B291" s="7" t="s">
        <v>602</v>
      </c>
      <c r="C291" s="7" t="s">
        <v>346</v>
      </c>
      <c r="D291" s="7" t="s">
        <v>602</v>
      </c>
      <c r="E291" s="7" t="s">
        <v>168</v>
      </c>
      <c r="F291" s="6" t="str">
        <f t="shared" si="12"/>
        <v>3</v>
      </c>
      <c r="G291" s="6" t="str">
        <f t="shared" si="13"/>
        <v>08</v>
      </c>
      <c r="H291" s="6" t="str">
        <f t="shared" si="14"/>
        <v>04</v>
      </c>
      <c r="I291" s="9" t="s">
        <v>1921</v>
      </c>
      <c r="J291" s="9" t="s">
        <v>886</v>
      </c>
    </row>
    <row r="292" spans="1:10">
      <c r="A292" s="7" t="s">
        <v>96</v>
      </c>
      <c r="B292" s="7" t="s">
        <v>602</v>
      </c>
      <c r="C292" s="7" t="s">
        <v>96</v>
      </c>
      <c r="D292" s="7" t="s">
        <v>602</v>
      </c>
      <c r="E292" s="7" t="s">
        <v>96</v>
      </c>
      <c r="F292" s="6" t="str">
        <f t="shared" si="12"/>
        <v>4</v>
      </c>
      <c r="G292" s="6" t="str">
        <f t="shared" si="13"/>
        <v>01</v>
      </c>
      <c r="H292" s="6" t="str">
        <f t="shared" si="14"/>
        <v>01</v>
      </c>
      <c r="I292" s="9" t="s">
        <v>1922</v>
      </c>
      <c r="J292" s="9" t="s">
        <v>887</v>
      </c>
    </row>
    <row r="293" spans="1:10">
      <c r="A293" s="7" t="s">
        <v>96</v>
      </c>
      <c r="B293" s="7" t="s">
        <v>602</v>
      </c>
      <c r="C293" s="7" t="s">
        <v>96</v>
      </c>
      <c r="D293" s="7" t="s">
        <v>602</v>
      </c>
      <c r="E293" s="7" t="s">
        <v>189</v>
      </c>
      <c r="F293" s="6" t="str">
        <f t="shared" si="12"/>
        <v>4</v>
      </c>
      <c r="G293" s="6" t="str">
        <f t="shared" si="13"/>
        <v>01</v>
      </c>
      <c r="H293" s="6" t="str">
        <f t="shared" si="14"/>
        <v>02</v>
      </c>
      <c r="I293" s="9" t="s">
        <v>1923</v>
      </c>
      <c r="J293" s="9" t="s">
        <v>888</v>
      </c>
    </row>
    <row r="294" spans="1:10">
      <c r="A294" s="7" t="s">
        <v>96</v>
      </c>
      <c r="B294" s="7" t="s">
        <v>602</v>
      </c>
      <c r="C294" s="7" t="s">
        <v>96</v>
      </c>
      <c r="D294" s="7" t="s">
        <v>602</v>
      </c>
      <c r="E294" s="7" t="s">
        <v>149</v>
      </c>
      <c r="F294" s="6" t="str">
        <f t="shared" si="12"/>
        <v>4</v>
      </c>
      <c r="G294" s="6" t="str">
        <f t="shared" si="13"/>
        <v>01</v>
      </c>
      <c r="H294" s="6" t="str">
        <f t="shared" si="14"/>
        <v>03</v>
      </c>
      <c r="I294" s="9" t="s">
        <v>1924</v>
      </c>
      <c r="J294" s="9" t="s">
        <v>889</v>
      </c>
    </row>
    <row r="295" spans="1:10">
      <c r="A295" s="7" t="s">
        <v>96</v>
      </c>
      <c r="B295" s="7" t="s">
        <v>602</v>
      </c>
      <c r="C295" s="7" t="s">
        <v>96</v>
      </c>
      <c r="D295" s="7" t="s">
        <v>602</v>
      </c>
      <c r="E295" s="7" t="s">
        <v>380</v>
      </c>
      <c r="F295" s="6" t="str">
        <f t="shared" si="12"/>
        <v>4</v>
      </c>
      <c r="G295" s="6" t="str">
        <f t="shared" si="13"/>
        <v>01</v>
      </c>
      <c r="H295" s="6" t="str">
        <f t="shared" si="14"/>
        <v>04</v>
      </c>
      <c r="I295" s="9" t="s">
        <v>1925</v>
      </c>
      <c r="J295" s="9" t="s">
        <v>890</v>
      </c>
    </row>
    <row r="296" spans="1:10">
      <c r="A296" s="7" t="s">
        <v>96</v>
      </c>
      <c r="B296" s="7" t="s">
        <v>602</v>
      </c>
      <c r="C296" s="7" t="s">
        <v>96</v>
      </c>
      <c r="D296" s="7" t="s">
        <v>602</v>
      </c>
      <c r="E296" s="7" t="s">
        <v>387</v>
      </c>
      <c r="F296" s="6" t="str">
        <f t="shared" si="12"/>
        <v>4</v>
      </c>
      <c r="G296" s="6" t="str">
        <f t="shared" si="13"/>
        <v>01</v>
      </c>
      <c r="H296" s="6" t="str">
        <f t="shared" si="14"/>
        <v>05</v>
      </c>
      <c r="I296" s="9" t="s">
        <v>1926</v>
      </c>
      <c r="J296" s="9" t="s">
        <v>891</v>
      </c>
    </row>
    <row r="297" spans="1:10">
      <c r="A297" s="7" t="s">
        <v>96</v>
      </c>
      <c r="B297" s="7" t="s">
        <v>602</v>
      </c>
      <c r="C297" s="7" t="s">
        <v>388</v>
      </c>
      <c r="D297" s="7" t="s">
        <v>602</v>
      </c>
      <c r="E297" s="7" t="s">
        <v>388</v>
      </c>
      <c r="F297" s="6" t="str">
        <f t="shared" si="12"/>
        <v>4</v>
      </c>
      <c r="G297" s="6" t="str">
        <f t="shared" si="13"/>
        <v>02</v>
      </c>
      <c r="H297" s="6" t="str">
        <f t="shared" si="14"/>
        <v>01</v>
      </c>
      <c r="I297" s="9" t="s">
        <v>1927</v>
      </c>
      <c r="J297" s="9" t="s">
        <v>892</v>
      </c>
    </row>
    <row r="298" spans="1:10">
      <c r="A298" s="7" t="s">
        <v>96</v>
      </c>
      <c r="B298" s="7" t="s">
        <v>602</v>
      </c>
      <c r="C298" s="7" t="s">
        <v>388</v>
      </c>
      <c r="D298" s="7" t="s">
        <v>602</v>
      </c>
      <c r="E298" s="7" t="s">
        <v>174</v>
      </c>
      <c r="F298" s="6" t="str">
        <f t="shared" si="12"/>
        <v>4</v>
      </c>
      <c r="G298" s="6" t="str">
        <f t="shared" si="13"/>
        <v>02</v>
      </c>
      <c r="H298" s="6" t="str">
        <f t="shared" si="14"/>
        <v>02</v>
      </c>
      <c r="I298" s="9" t="s">
        <v>1928</v>
      </c>
      <c r="J298" s="9" t="s">
        <v>893</v>
      </c>
    </row>
    <row r="299" spans="1:10">
      <c r="A299" s="7" t="s">
        <v>96</v>
      </c>
      <c r="B299" s="7" t="s">
        <v>602</v>
      </c>
      <c r="C299" s="7" t="s">
        <v>388</v>
      </c>
      <c r="D299" s="7" t="s">
        <v>602</v>
      </c>
      <c r="E299" s="7" t="s">
        <v>211</v>
      </c>
      <c r="F299" s="6" t="str">
        <f t="shared" si="12"/>
        <v>4</v>
      </c>
      <c r="G299" s="6" t="str">
        <f t="shared" si="13"/>
        <v>02</v>
      </c>
      <c r="H299" s="6" t="str">
        <f t="shared" si="14"/>
        <v>03</v>
      </c>
      <c r="I299" s="9" t="s">
        <v>1929</v>
      </c>
      <c r="J299" s="9" t="s">
        <v>894</v>
      </c>
    </row>
    <row r="300" spans="1:10">
      <c r="A300" s="7" t="s">
        <v>96</v>
      </c>
      <c r="B300" s="7" t="s">
        <v>602</v>
      </c>
      <c r="C300" s="7" t="s">
        <v>388</v>
      </c>
      <c r="D300" s="7" t="s">
        <v>602</v>
      </c>
      <c r="E300" s="7" t="s">
        <v>275</v>
      </c>
      <c r="F300" s="6" t="str">
        <f t="shared" si="12"/>
        <v>4</v>
      </c>
      <c r="G300" s="6" t="str">
        <f t="shared" si="13"/>
        <v>02</v>
      </c>
      <c r="H300" s="6" t="str">
        <f t="shared" si="14"/>
        <v>04</v>
      </c>
      <c r="I300" s="9" t="s">
        <v>1930</v>
      </c>
      <c r="J300" s="9" t="s">
        <v>895</v>
      </c>
    </row>
    <row r="301" spans="1:10">
      <c r="A301" s="7" t="s">
        <v>96</v>
      </c>
      <c r="B301" s="7" t="s">
        <v>602</v>
      </c>
      <c r="C301" s="7" t="s">
        <v>388</v>
      </c>
      <c r="D301" s="7" t="s">
        <v>602</v>
      </c>
      <c r="E301" s="7" t="s">
        <v>329</v>
      </c>
      <c r="F301" s="6" t="str">
        <f t="shared" si="12"/>
        <v>4</v>
      </c>
      <c r="G301" s="6" t="str">
        <f t="shared" si="13"/>
        <v>02</v>
      </c>
      <c r="H301" s="6" t="str">
        <f t="shared" si="14"/>
        <v>05</v>
      </c>
      <c r="I301" s="9" t="s">
        <v>1931</v>
      </c>
      <c r="J301" s="9" t="s">
        <v>896</v>
      </c>
    </row>
    <row r="302" spans="1:10">
      <c r="A302" s="7" t="s">
        <v>96</v>
      </c>
      <c r="B302" s="7" t="s">
        <v>602</v>
      </c>
      <c r="C302" s="7" t="s">
        <v>388</v>
      </c>
      <c r="D302" s="7" t="s">
        <v>602</v>
      </c>
      <c r="E302" s="7" t="s">
        <v>389</v>
      </c>
      <c r="F302" s="6" t="str">
        <f t="shared" si="12"/>
        <v>4</v>
      </c>
      <c r="G302" s="6" t="str">
        <f t="shared" si="13"/>
        <v>02</v>
      </c>
      <c r="H302" s="6" t="str">
        <f t="shared" si="14"/>
        <v>06</v>
      </c>
      <c r="I302" s="9" t="s">
        <v>1932</v>
      </c>
      <c r="J302" s="9" t="s">
        <v>897</v>
      </c>
    </row>
    <row r="303" spans="1:10">
      <c r="A303" s="7" t="s">
        <v>96</v>
      </c>
      <c r="B303" s="7" t="s">
        <v>602</v>
      </c>
      <c r="C303" s="7" t="s">
        <v>244</v>
      </c>
      <c r="D303" s="7" t="s">
        <v>602</v>
      </c>
      <c r="E303" s="7" t="s">
        <v>244</v>
      </c>
      <c r="F303" s="6" t="str">
        <f t="shared" si="12"/>
        <v>4</v>
      </c>
      <c r="G303" s="6" t="str">
        <f t="shared" si="13"/>
        <v>03</v>
      </c>
      <c r="H303" s="6" t="str">
        <f t="shared" si="14"/>
        <v>01</v>
      </c>
      <c r="I303" s="9" t="s">
        <v>1933</v>
      </c>
      <c r="J303" s="9" t="s">
        <v>898</v>
      </c>
    </row>
    <row r="304" spans="1:10">
      <c r="A304" s="7" t="s">
        <v>96</v>
      </c>
      <c r="B304" s="7" t="s">
        <v>602</v>
      </c>
      <c r="C304" s="7" t="s">
        <v>244</v>
      </c>
      <c r="D304" s="7" t="s">
        <v>602</v>
      </c>
      <c r="E304" s="7" t="s">
        <v>177</v>
      </c>
      <c r="F304" s="6" t="str">
        <f t="shared" si="12"/>
        <v>4</v>
      </c>
      <c r="G304" s="6" t="str">
        <f t="shared" si="13"/>
        <v>03</v>
      </c>
      <c r="H304" s="6" t="str">
        <f t="shared" si="14"/>
        <v>02</v>
      </c>
      <c r="I304" s="9" t="s">
        <v>1934</v>
      </c>
      <c r="J304" s="9" t="s">
        <v>899</v>
      </c>
    </row>
    <row r="305" spans="1:10">
      <c r="A305" s="7" t="s">
        <v>96</v>
      </c>
      <c r="B305" s="7" t="s">
        <v>602</v>
      </c>
      <c r="C305" s="7" t="s">
        <v>244</v>
      </c>
      <c r="D305" s="7" t="s">
        <v>602</v>
      </c>
      <c r="E305" s="7" t="s">
        <v>49</v>
      </c>
      <c r="F305" s="6" t="str">
        <f t="shared" si="12"/>
        <v>4</v>
      </c>
      <c r="G305" s="6" t="str">
        <f t="shared" si="13"/>
        <v>03</v>
      </c>
      <c r="H305" s="6" t="str">
        <f t="shared" si="14"/>
        <v>03</v>
      </c>
      <c r="I305" s="9" t="s">
        <v>1935</v>
      </c>
      <c r="J305" s="9" t="s">
        <v>900</v>
      </c>
    </row>
    <row r="306" spans="1:10">
      <c r="A306" s="7" t="s">
        <v>96</v>
      </c>
      <c r="B306" s="7" t="s">
        <v>602</v>
      </c>
      <c r="C306" s="7" t="s">
        <v>244</v>
      </c>
      <c r="D306" s="7" t="s">
        <v>602</v>
      </c>
      <c r="E306" s="7" t="s">
        <v>393</v>
      </c>
      <c r="F306" s="6" t="str">
        <f t="shared" si="12"/>
        <v>4</v>
      </c>
      <c r="G306" s="6" t="str">
        <f t="shared" si="13"/>
        <v>03</v>
      </c>
      <c r="H306" s="6" t="str">
        <f t="shared" si="14"/>
        <v>04</v>
      </c>
      <c r="I306" s="9" t="s">
        <v>1936</v>
      </c>
      <c r="J306" s="9" t="s">
        <v>901</v>
      </c>
    </row>
    <row r="307" spans="1:10">
      <c r="A307" s="7" t="s">
        <v>96</v>
      </c>
      <c r="B307" s="7" t="s">
        <v>602</v>
      </c>
      <c r="C307" s="7" t="s">
        <v>244</v>
      </c>
      <c r="D307" s="7" t="s">
        <v>602</v>
      </c>
      <c r="E307" s="7" t="s">
        <v>394</v>
      </c>
      <c r="F307" s="6" t="str">
        <f t="shared" si="12"/>
        <v>4</v>
      </c>
      <c r="G307" s="6" t="str">
        <f t="shared" si="13"/>
        <v>03</v>
      </c>
      <c r="H307" s="6" t="str">
        <f t="shared" si="14"/>
        <v>05</v>
      </c>
      <c r="I307" s="9" t="s">
        <v>1937</v>
      </c>
      <c r="J307" s="9" t="s">
        <v>902</v>
      </c>
    </row>
    <row r="308" spans="1:10">
      <c r="A308" s="7" t="s">
        <v>96</v>
      </c>
      <c r="B308" s="7" t="s">
        <v>602</v>
      </c>
      <c r="C308" s="7" t="s">
        <v>244</v>
      </c>
      <c r="D308" s="7" t="s">
        <v>602</v>
      </c>
      <c r="E308" s="7" t="s">
        <v>218</v>
      </c>
      <c r="F308" s="6" t="str">
        <f t="shared" si="12"/>
        <v>4</v>
      </c>
      <c r="G308" s="6" t="str">
        <f t="shared" si="13"/>
        <v>03</v>
      </c>
      <c r="H308" s="6" t="str">
        <f t="shared" si="14"/>
        <v>06</v>
      </c>
      <c r="I308" s="9" t="s">
        <v>1938</v>
      </c>
      <c r="J308" s="9" t="s">
        <v>903</v>
      </c>
    </row>
    <row r="309" spans="1:10">
      <c r="A309" s="7" t="s">
        <v>96</v>
      </c>
      <c r="B309" s="7" t="s">
        <v>602</v>
      </c>
      <c r="C309" s="7" t="s">
        <v>244</v>
      </c>
      <c r="D309" s="7" t="s">
        <v>602</v>
      </c>
      <c r="E309" s="7" t="s">
        <v>390</v>
      </c>
      <c r="F309" s="6" t="str">
        <f t="shared" si="12"/>
        <v>4</v>
      </c>
      <c r="G309" s="6" t="str">
        <f t="shared" si="13"/>
        <v>03</v>
      </c>
      <c r="H309" s="6" t="str">
        <f t="shared" si="14"/>
        <v>07</v>
      </c>
      <c r="I309" s="9" t="s">
        <v>1939</v>
      </c>
      <c r="J309" s="9" t="s">
        <v>904</v>
      </c>
    </row>
    <row r="310" spans="1:10">
      <c r="A310" s="7" t="s">
        <v>96</v>
      </c>
      <c r="B310" s="7" t="s">
        <v>602</v>
      </c>
      <c r="C310" s="7" t="s">
        <v>244</v>
      </c>
      <c r="D310" s="7" t="s">
        <v>602</v>
      </c>
      <c r="E310" s="7" t="s">
        <v>392</v>
      </c>
      <c r="F310" s="6" t="str">
        <f t="shared" si="12"/>
        <v>4</v>
      </c>
      <c r="G310" s="6" t="str">
        <f t="shared" si="13"/>
        <v>03</v>
      </c>
      <c r="H310" s="6" t="str">
        <f t="shared" si="14"/>
        <v>08</v>
      </c>
      <c r="I310" s="9" t="s">
        <v>1940</v>
      </c>
      <c r="J310" s="9" t="s">
        <v>905</v>
      </c>
    </row>
    <row r="311" spans="1:10">
      <c r="A311" s="7" t="s">
        <v>96</v>
      </c>
      <c r="B311" s="7" t="s">
        <v>602</v>
      </c>
      <c r="C311" s="7" t="s">
        <v>381</v>
      </c>
      <c r="D311" s="7" t="s">
        <v>602</v>
      </c>
      <c r="E311" s="7" t="s">
        <v>381</v>
      </c>
      <c r="F311" s="6" t="str">
        <f t="shared" si="12"/>
        <v>4</v>
      </c>
      <c r="G311" s="6" t="str">
        <f t="shared" si="13"/>
        <v>04</v>
      </c>
      <c r="H311" s="6" t="str">
        <f t="shared" si="14"/>
        <v>01</v>
      </c>
      <c r="I311" s="9" t="s">
        <v>1941</v>
      </c>
      <c r="J311" s="9" t="s">
        <v>906</v>
      </c>
    </row>
    <row r="312" spans="1:10">
      <c r="A312" s="7" t="s">
        <v>96</v>
      </c>
      <c r="B312" s="7" t="s">
        <v>602</v>
      </c>
      <c r="C312" s="7" t="s">
        <v>381</v>
      </c>
      <c r="D312" s="7" t="s">
        <v>602</v>
      </c>
      <c r="E312" s="7" t="s">
        <v>174</v>
      </c>
      <c r="F312" s="6" t="str">
        <f t="shared" si="12"/>
        <v>4</v>
      </c>
      <c r="G312" s="6" t="str">
        <f t="shared" si="13"/>
        <v>04</v>
      </c>
      <c r="H312" s="6" t="str">
        <f t="shared" si="14"/>
        <v>02</v>
      </c>
      <c r="I312" s="9" t="s">
        <v>1942</v>
      </c>
      <c r="J312" s="9" t="s">
        <v>907</v>
      </c>
    </row>
    <row r="313" spans="1:10">
      <c r="A313" s="7" t="s">
        <v>96</v>
      </c>
      <c r="B313" s="7" t="s">
        <v>602</v>
      </c>
      <c r="C313" s="7" t="s">
        <v>381</v>
      </c>
      <c r="D313" s="7" t="s">
        <v>602</v>
      </c>
      <c r="E313" s="7" t="s">
        <v>84</v>
      </c>
      <c r="F313" s="6" t="str">
        <f t="shared" si="12"/>
        <v>4</v>
      </c>
      <c r="G313" s="6" t="str">
        <f t="shared" si="13"/>
        <v>04</v>
      </c>
      <c r="H313" s="6" t="str">
        <f t="shared" si="14"/>
        <v>03</v>
      </c>
      <c r="I313" s="9" t="s">
        <v>1943</v>
      </c>
      <c r="J313" s="9" t="s">
        <v>908</v>
      </c>
    </row>
    <row r="314" spans="1:10">
      <c r="A314" s="7" t="s">
        <v>96</v>
      </c>
      <c r="B314" s="7" t="s">
        <v>602</v>
      </c>
      <c r="C314" s="7" t="s">
        <v>381</v>
      </c>
      <c r="D314" s="7" t="s">
        <v>602</v>
      </c>
      <c r="E314" s="7" t="s">
        <v>291</v>
      </c>
      <c r="F314" s="6" t="str">
        <f t="shared" si="12"/>
        <v>4</v>
      </c>
      <c r="G314" s="6" t="str">
        <f t="shared" si="13"/>
        <v>04</v>
      </c>
      <c r="H314" s="6" t="str">
        <f t="shared" si="14"/>
        <v>04</v>
      </c>
      <c r="I314" s="9" t="s">
        <v>1944</v>
      </c>
      <c r="J314" s="9" t="s">
        <v>909</v>
      </c>
    </row>
    <row r="315" spans="1:10">
      <c r="A315" s="7" t="s">
        <v>96</v>
      </c>
      <c r="B315" s="7" t="s">
        <v>602</v>
      </c>
      <c r="C315" s="7" t="s">
        <v>381</v>
      </c>
      <c r="D315" s="7" t="s">
        <v>602</v>
      </c>
      <c r="E315" s="7" t="s">
        <v>244</v>
      </c>
      <c r="F315" s="6" t="str">
        <f t="shared" si="12"/>
        <v>4</v>
      </c>
      <c r="G315" s="6" t="str">
        <f t="shared" si="13"/>
        <v>04</v>
      </c>
      <c r="H315" s="6" t="str">
        <f t="shared" si="14"/>
        <v>05</v>
      </c>
      <c r="I315" s="9" t="s">
        <v>1945</v>
      </c>
      <c r="J315" s="9" t="s">
        <v>910</v>
      </c>
    </row>
    <row r="316" spans="1:10">
      <c r="A316" s="7" t="s">
        <v>96</v>
      </c>
      <c r="B316" s="7" t="s">
        <v>602</v>
      </c>
      <c r="C316" s="7" t="s">
        <v>381</v>
      </c>
      <c r="D316" s="7" t="s">
        <v>602</v>
      </c>
      <c r="E316" s="7" t="s">
        <v>382</v>
      </c>
      <c r="F316" s="6" t="str">
        <f t="shared" si="12"/>
        <v>4</v>
      </c>
      <c r="G316" s="6" t="str">
        <f t="shared" si="13"/>
        <v>04</v>
      </c>
      <c r="H316" s="6" t="str">
        <f t="shared" si="14"/>
        <v>06</v>
      </c>
      <c r="I316" s="9" t="s">
        <v>1946</v>
      </c>
      <c r="J316" s="9" t="s">
        <v>911</v>
      </c>
    </row>
    <row r="317" spans="1:10">
      <c r="A317" s="7" t="s">
        <v>96</v>
      </c>
      <c r="B317" s="7" t="s">
        <v>602</v>
      </c>
      <c r="C317" s="7" t="s">
        <v>82</v>
      </c>
      <c r="D317" s="7" t="s">
        <v>602</v>
      </c>
      <c r="E317" s="7" t="s">
        <v>82</v>
      </c>
      <c r="F317" s="6" t="str">
        <f t="shared" si="12"/>
        <v>4</v>
      </c>
      <c r="G317" s="6" t="str">
        <f t="shared" si="13"/>
        <v>05</v>
      </c>
      <c r="H317" s="6" t="str">
        <f t="shared" si="14"/>
        <v>01</v>
      </c>
      <c r="I317" s="9" t="s">
        <v>1947</v>
      </c>
      <c r="J317" s="9" t="s">
        <v>912</v>
      </c>
    </row>
    <row r="318" spans="1:10">
      <c r="A318" s="7" t="s">
        <v>96</v>
      </c>
      <c r="B318" s="7" t="s">
        <v>602</v>
      </c>
      <c r="C318" s="7" t="s">
        <v>82</v>
      </c>
      <c r="D318" s="7" t="s">
        <v>602</v>
      </c>
      <c r="E318" s="7" t="s">
        <v>70</v>
      </c>
      <c r="F318" s="6" t="str">
        <f t="shared" si="12"/>
        <v>4</v>
      </c>
      <c r="G318" s="6" t="str">
        <f t="shared" si="13"/>
        <v>05</v>
      </c>
      <c r="H318" s="6" t="str">
        <f t="shared" si="14"/>
        <v>02</v>
      </c>
      <c r="I318" s="9" t="s">
        <v>1948</v>
      </c>
      <c r="J318" s="9" t="s">
        <v>913</v>
      </c>
    </row>
    <row r="319" spans="1:10">
      <c r="A319" s="7" t="s">
        <v>96</v>
      </c>
      <c r="B319" s="7" t="s">
        <v>602</v>
      </c>
      <c r="C319" s="7" t="s">
        <v>82</v>
      </c>
      <c r="D319" s="7" t="s">
        <v>602</v>
      </c>
      <c r="E319" s="7" t="s">
        <v>163</v>
      </c>
      <c r="F319" s="6" t="str">
        <f t="shared" si="12"/>
        <v>4</v>
      </c>
      <c r="G319" s="6" t="str">
        <f t="shared" si="13"/>
        <v>05</v>
      </c>
      <c r="H319" s="6" t="str">
        <f t="shared" si="14"/>
        <v>03</v>
      </c>
      <c r="I319" s="9" t="s">
        <v>1949</v>
      </c>
      <c r="J319" s="9" t="s">
        <v>914</v>
      </c>
    </row>
    <row r="320" spans="1:10">
      <c r="A320" s="7" t="s">
        <v>96</v>
      </c>
      <c r="B320" s="7" t="s">
        <v>602</v>
      </c>
      <c r="C320" s="7" t="s">
        <v>82</v>
      </c>
      <c r="D320" s="7" t="s">
        <v>602</v>
      </c>
      <c r="E320" s="7" t="s">
        <v>53</v>
      </c>
      <c r="F320" s="6" t="str">
        <f t="shared" si="12"/>
        <v>4</v>
      </c>
      <c r="G320" s="6" t="str">
        <f t="shared" si="13"/>
        <v>05</v>
      </c>
      <c r="H320" s="6" t="str">
        <f t="shared" si="14"/>
        <v>04</v>
      </c>
      <c r="I320" s="9" t="s">
        <v>1950</v>
      </c>
      <c r="J320" s="9" t="s">
        <v>915</v>
      </c>
    </row>
    <row r="321" spans="1:10">
      <c r="A321" s="7" t="s">
        <v>96</v>
      </c>
      <c r="B321" s="7" t="s">
        <v>602</v>
      </c>
      <c r="C321" s="7" t="s">
        <v>82</v>
      </c>
      <c r="D321" s="7" t="s">
        <v>602</v>
      </c>
      <c r="E321" s="7" t="s">
        <v>108</v>
      </c>
      <c r="F321" s="6" t="str">
        <f t="shared" si="12"/>
        <v>4</v>
      </c>
      <c r="G321" s="6" t="str">
        <f t="shared" si="13"/>
        <v>05</v>
      </c>
      <c r="H321" s="6" t="str">
        <f t="shared" si="14"/>
        <v>05</v>
      </c>
      <c r="I321" s="9" t="s">
        <v>1951</v>
      </c>
      <c r="J321" s="9" t="s">
        <v>916</v>
      </c>
    </row>
    <row r="322" spans="1:10">
      <c r="A322" s="7" t="s">
        <v>96</v>
      </c>
      <c r="B322" s="7" t="s">
        <v>602</v>
      </c>
      <c r="C322" s="7" t="s">
        <v>115</v>
      </c>
      <c r="D322" s="7" t="s">
        <v>602</v>
      </c>
      <c r="E322" s="7" t="s">
        <v>115</v>
      </c>
      <c r="F322" s="6" t="str">
        <f t="shared" ref="F322:F385" si="15">MID(J322,1,1)</f>
        <v>4</v>
      </c>
      <c r="G322" s="6" t="str">
        <f t="shared" ref="G322:G385" si="16">MID(J322,3,2)</f>
        <v>06</v>
      </c>
      <c r="H322" s="6" t="str">
        <f t="shared" ref="H322:H385" si="17">MID(J322,6,2)</f>
        <v>01</v>
      </c>
      <c r="I322" s="9" t="s">
        <v>1952</v>
      </c>
      <c r="J322" s="9" t="s">
        <v>917</v>
      </c>
    </row>
    <row r="323" spans="1:10">
      <c r="A323" s="7" t="s">
        <v>96</v>
      </c>
      <c r="B323" s="7" t="s">
        <v>602</v>
      </c>
      <c r="C323" s="7" t="s">
        <v>115</v>
      </c>
      <c r="D323" s="7" t="s">
        <v>602</v>
      </c>
      <c r="E323" s="7" t="s">
        <v>44</v>
      </c>
      <c r="F323" s="6" t="str">
        <f t="shared" si="15"/>
        <v>4</v>
      </c>
      <c r="G323" s="6" t="str">
        <f t="shared" si="16"/>
        <v>06</v>
      </c>
      <c r="H323" s="6" t="str">
        <f t="shared" si="17"/>
        <v>02</v>
      </c>
      <c r="I323" s="9" t="s">
        <v>1953</v>
      </c>
      <c r="J323" s="9" t="s">
        <v>918</v>
      </c>
    </row>
    <row r="324" spans="1:10">
      <c r="A324" s="7" t="s">
        <v>96</v>
      </c>
      <c r="B324" s="7" t="s">
        <v>602</v>
      </c>
      <c r="C324" s="7" t="s">
        <v>115</v>
      </c>
      <c r="D324" s="7" t="s">
        <v>602</v>
      </c>
      <c r="E324" s="7" t="s">
        <v>108</v>
      </c>
      <c r="F324" s="6" t="str">
        <f t="shared" si="15"/>
        <v>4</v>
      </c>
      <c r="G324" s="6" t="str">
        <f t="shared" si="16"/>
        <v>06</v>
      </c>
      <c r="H324" s="6" t="str">
        <f t="shared" si="17"/>
        <v>03</v>
      </c>
      <c r="I324" s="9" t="s">
        <v>1954</v>
      </c>
      <c r="J324" s="9" t="s">
        <v>919</v>
      </c>
    </row>
    <row r="325" spans="1:10">
      <c r="A325" s="7" t="s">
        <v>96</v>
      </c>
      <c r="B325" s="7" t="s">
        <v>602</v>
      </c>
      <c r="C325" s="7" t="s">
        <v>115</v>
      </c>
      <c r="D325" s="7" t="s">
        <v>602</v>
      </c>
      <c r="E325" s="7" t="s">
        <v>149</v>
      </c>
      <c r="F325" s="6" t="str">
        <f t="shared" si="15"/>
        <v>4</v>
      </c>
      <c r="G325" s="6" t="str">
        <f t="shared" si="16"/>
        <v>06</v>
      </c>
      <c r="H325" s="6" t="str">
        <f t="shared" si="17"/>
        <v>04</v>
      </c>
      <c r="I325" s="9" t="s">
        <v>1955</v>
      </c>
      <c r="J325" s="9" t="s">
        <v>920</v>
      </c>
    </row>
    <row r="326" spans="1:10">
      <c r="A326" s="7" t="s">
        <v>96</v>
      </c>
      <c r="B326" s="7" t="s">
        <v>602</v>
      </c>
      <c r="C326" s="7" t="s">
        <v>385</v>
      </c>
      <c r="D326" s="7" t="s">
        <v>602</v>
      </c>
      <c r="E326" s="7" t="s">
        <v>110</v>
      </c>
      <c r="F326" s="6" t="str">
        <f t="shared" si="15"/>
        <v>4</v>
      </c>
      <c r="G326" s="6" t="str">
        <f t="shared" si="16"/>
        <v>07</v>
      </c>
      <c r="H326" s="6" t="str">
        <f t="shared" si="17"/>
        <v>01</v>
      </c>
      <c r="I326" s="9" t="s">
        <v>1956</v>
      </c>
      <c r="J326" s="9" t="s">
        <v>921</v>
      </c>
    </row>
    <row r="327" spans="1:10">
      <c r="A327" s="7" t="s">
        <v>96</v>
      </c>
      <c r="B327" s="7" t="s">
        <v>602</v>
      </c>
      <c r="C327" s="7" t="s">
        <v>385</v>
      </c>
      <c r="D327" s="7" t="s">
        <v>602</v>
      </c>
      <c r="E327" s="7" t="s">
        <v>227</v>
      </c>
      <c r="F327" s="6" t="str">
        <f t="shared" si="15"/>
        <v>4</v>
      </c>
      <c r="G327" s="6" t="str">
        <f t="shared" si="16"/>
        <v>07</v>
      </c>
      <c r="H327" s="6" t="str">
        <f t="shared" si="17"/>
        <v>02</v>
      </c>
      <c r="I327" s="9" t="s">
        <v>1957</v>
      </c>
      <c r="J327" s="9" t="s">
        <v>922</v>
      </c>
    </row>
    <row r="328" spans="1:10">
      <c r="A328" s="7" t="s">
        <v>96</v>
      </c>
      <c r="B328" s="7" t="s">
        <v>602</v>
      </c>
      <c r="C328" s="7" t="s">
        <v>385</v>
      </c>
      <c r="D328" s="7" t="s">
        <v>602</v>
      </c>
      <c r="E328" s="7" t="s">
        <v>386</v>
      </c>
      <c r="F328" s="6" t="str">
        <f t="shared" si="15"/>
        <v>4</v>
      </c>
      <c r="G328" s="6" t="str">
        <f t="shared" si="16"/>
        <v>07</v>
      </c>
      <c r="H328" s="6" t="str">
        <f t="shared" si="17"/>
        <v>03</v>
      </c>
      <c r="I328" s="9" t="s">
        <v>1958</v>
      </c>
      <c r="J328" s="9" t="s">
        <v>923</v>
      </c>
    </row>
    <row r="329" spans="1:10">
      <c r="A329" s="7" t="s">
        <v>96</v>
      </c>
      <c r="B329" s="7" t="s">
        <v>602</v>
      </c>
      <c r="C329" s="7" t="s">
        <v>383</v>
      </c>
      <c r="D329" s="7" t="s">
        <v>602</v>
      </c>
      <c r="E329" s="7" t="s">
        <v>320</v>
      </c>
      <c r="F329" s="6" t="str">
        <f t="shared" si="15"/>
        <v>4</v>
      </c>
      <c r="G329" s="6" t="str">
        <f t="shared" si="16"/>
        <v>08</v>
      </c>
      <c r="H329" s="6" t="str">
        <f t="shared" si="17"/>
        <v>01</v>
      </c>
      <c r="I329" s="9" t="s">
        <v>1959</v>
      </c>
      <c r="J329" s="9" t="s">
        <v>924</v>
      </c>
    </row>
    <row r="330" spans="1:10">
      <c r="A330" s="7" t="s">
        <v>96</v>
      </c>
      <c r="B330" s="7" t="s">
        <v>602</v>
      </c>
      <c r="C330" s="7" t="s">
        <v>383</v>
      </c>
      <c r="D330" s="7" t="s">
        <v>602</v>
      </c>
      <c r="E330" s="7" t="s">
        <v>384</v>
      </c>
      <c r="F330" s="6" t="str">
        <f t="shared" si="15"/>
        <v>4</v>
      </c>
      <c r="G330" s="6" t="str">
        <f t="shared" si="16"/>
        <v>08</v>
      </c>
      <c r="H330" s="6" t="str">
        <f t="shared" si="17"/>
        <v>02</v>
      </c>
      <c r="I330" s="9" t="s">
        <v>1960</v>
      </c>
      <c r="J330" s="9" t="s">
        <v>925</v>
      </c>
    </row>
    <row r="331" spans="1:10">
      <c r="A331" s="7" t="s">
        <v>96</v>
      </c>
      <c r="B331" s="7" t="s">
        <v>602</v>
      </c>
      <c r="C331" s="7" t="s">
        <v>383</v>
      </c>
      <c r="D331" s="7" t="s">
        <v>602</v>
      </c>
      <c r="E331" s="7" t="s">
        <v>86</v>
      </c>
      <c r="F331" s="6" t="str">
        <f t="shared" si="15"/>
        <v>4</v>
      </c>
      <c r="G331" s="6" t="str">
        <f t="shared" si="16"/>
        <v>08</v>
      </c>
      <c r="H331" s="6" t="str">
        <f t="shared" si="17"/>
        <v>03</v>
      </c>
      <c r="I331" s="9" t="s">
        <v>1961</v>
      </c>
      <c r="J331" s="9" t="s">
        <v>926</v>
      </c>
    </row>
    <row r="332" spans="1:10">
      <c r="A332" s="7" t="s">
        <v>96</v>
      </c>
      <c r="B332" s="7" t="s">
        <v>602</v>
      </c>
      <c r="C332" s="7" t="s">
        <v>211</v>
      </c>
      <c r="D332" s="7" t="s">
        <v>602</v>
      </c>
      <c r="E332" s="7" t="s">
        <v>211</v>
      </c>
      <c r="F332" s="6" t="str">
        <f t="shared" si="15"/>
        <v>4</v>
      </c>
      <c r="G332" s="6" t="str">
        <f t="shared" si="16"/>
        <v>09</v>
      </c>
      <c r="H332" s="6" t="str">
        <f t="shared" si="17"/>
        <v>01</v>
      </c>
      <c r="I332" s="9" t="s">
        <v>1962</v>
      </c>
      <c r="J332" s="9" t="s">
        <v>927</v>
      </c>
    </row>
    <row r="333" spans="1:10">
      <c r="A333" s="7" t="s">
        <v>96</v>
      </c>
      <c r="B333" s="7" t="s">
        <v>602</v>
      </c>
      <c r="C333" s="7" t="s">
        <v>211</v>
      </c>
      <c r="D333" s="7" t="s">
        <v>602</v>
      </c>
      <c r="E333" s="7" t="s">
        <v>391</v>
      </c>
      <c r="F333" s="6" t="str">
        <f t="shared" si="15"/>
        <v>4</v>
      </c>
      <c r="G333" s="6" t="str">
        <f t="shared" si="16"/>
        <v>09</v>
      </c>
      <c r="H333" s="6" t="str">
        <f t="shared" si="17"/>
        <v>02</v>
      </c>
      <c r="I333" s="9" t="s">
        <v>1963</v>
      </c>
      <c r="J333" s="9" t="s">
        <v>928</v>
      </c>
    </row>
    <row r="334" spans="1:10">
      <c r="A334" s="7" t="s">
        <v>96</v>
      </c>
      <c r="B334" s="7" t="s">
        <v>602</v>
      </c>
      <c r="C334" s="7" t="s">
        <v>94</v>
      </c>
      <c r="D334" s="7" t="s">
        <v>602</v>
      </c>
      <c r="E334" s="7" t="s">
        <v>338</v>
      </c>
      <c r="F334" s="6" t="str">
        <f t="shared" si="15"/>
        <v>4</v>
      </c>
      <c r="G334" s="6" t="str">
        <f t="shared" si="16"/>
        <v>10</v>
      </c>
      <c r="H334" s="6" t="str">
        <f t="shared" si="17"/>
        <v>01</v>
      </c>
      <c r="I334" s="9" t="s">
        <v>1964</v>
      </c>
      <c r="J334" s="9" t="s">
        <v>929</v>
      </c>
    </row>
    <row r="335" spans="1:10">
      <c r="A335" s="7" t="s">
        <v>96</v>
      </c>
      <c r="B335" s="7" t="s">
        <v>602</v>
      </c>
      <c r="C335" s="7" t="s">
        <v>94</v>
      </c>
      <c r="D335" s="7" t="s">
        <v>602</v>
      </c>
      <c r="E335" s="7" t="s">
        <v>264</v>
      </c>
      <c r="F335" s="6" t="str">
        <f t="shared" si="15"/>
        <v>4</v>
      </c>
      <c r="G335" s="6" t="str">
        <f t="shared" si="16"/>
        <v>10</v>
      </c>
      <c r="H335" s="6" t="str">
        <f t="shared" si="17"/>
        <v>02</v>
      </c>
      <c r="I335" s="9" t="s">
        <v>1965</v>
      </c>
      <c r="J335" s="9" t="s">
        <v>930</v>
      </c>
    </row>
    <row r="336" spans="1:10">
      <c r="A336" s="7" t="s">
        <v>96</v>
      </c>
      <c r="B336" s="7" t="s">
        <v>602</v>
      </c>
      <c r="C336" s="7" t="s">
        <v>94</v>
      </c>
      <c r="D336" s="7" t="s">
        <v>602</v>
      </c>
      <c r="E336" s="7" t="s">
        <v>396</v>
      </c>
      <c r="F336" s="6" t="str">
        <f t="shared" si="15"/>
        <v>4</v>
      </c>
      <c r="G336" s="6" t="str">
        <f t="shared" si="16"/>
        <v>10</v>
      </c>
      <c r="H336" s="6" t="str">
        <f t="shared" si="17"/>
        <v>03</v>
      </c>
      <c r="I336" s="9" t="s">
        <v>1966</v>
      </c>
      <c r="J336" s="9" t="s">
        <v>931</v>
      </c>
    </row>
    <row r="337" spans="1:10">
      <c r="A337" s="7" t="s">
        <v>96</v>
      </c>
      <c r="B337" s="7" t="s">
        <v>602</v>
      </c>
      <c r="C337" s="7" t="s">
        <v>94</v>
      </c>
      <c r="D337" s="7" t="s">
        <v>602</v>
      </c>
      <c r="E337" s="7" t="s">
        <v>395</v>
      </c>
      <c r="F337" s="6" t="str">
        <f t="shared" si="15"/>
        <v>4</v>
      </c>
      <c r="G337" s="6" t="str">
        <f t="shared" si="16"/>
        <v>10</v>
      </c>
      <c r="H337" s="6" t="str">
        <f t="shared" si="17"/>
        <v>04</v>
      </c>
      <c r="I337" s="9" t="s">
        <v>1967</v>
      </c>
      <c r="J337" s="9" t="s">
        <v>932</v>
      </c>
    </row>
    <row r="338" spans="1:10">
      <c r="A338" s="7" t="s">
        <v>96</v>
      </c>
      <c r="B338" s="7" t="s">
        <v>602</v>
      </c>
      <c r="C338" s="7" t="s">
        <v>94</v>
      </c>
      <c r="D338" s="7" t="s">
        <v>602</v>
      </c>
      <c r="E338" s="7" t="s">
        <v>574</v>
      </c>
      <c r="F338" s="6" t="str">
        <f t="shared" si="15"/>
        <v>4</v>
      </c>
      <c r="G338" s="6" t="str">
        <f t="shared" si="16"/>
        <v>10</v>
      </c>
      <c r="H338" s="6" t="str">
        <f t="shared" si="17"/>
        <v>05</v>
      </c>
      <c r="I338" s="9" t="s">
        <v>1968</v>
      </c>
      <c r="J338" s="9" t="s">
        <v>933</v>
      </c>
    </row>
    <row r="339" spans="1:10">
      <c r="A339" s="7" t="s">
        <v>104</v>
      </c>
      <c r="B339" s="7" t="s">
        <v>602</v>
      </c>
      <c r="C339" s="7" t="s">
        <v>191</v>
      </c>
      <c r="D339" s="7" t="s">
        <v>602</v>
      </c>
      <c r="E339" s="7" t="s">
        <v>191</v>
      </c>
      <c r="F339" s="6" t="str">
        <f t="shared" si="15"/>
        <v>5</v>
      </c>
      <c r="G339" s="6" t="str">
        <f t="shared" si="16"/>
        <v>01</v>
      </c>
      <c r="H339" s="6" t="str">
        <f t="shared" si="17"/>
        <v>01</v>
      </c>
      <c r="I339" s="9" t="s">
        <v>1969</v>
      </c>
      <c r="J339" s="9" t="s">
        <v>934</v>
      </c>
    </row>
    <row r="340" spans="1:10">
      <c r="A340" s="7" t="s">
        <v>104</v>
      </c>
      <c r="B340" s="7" t="s">
        <v>602</v>
      </c>
      <c r="C340" s="7" t="s">
        <v>191</v>
      </c>
      <c r="D340" s="7" t="s">
        <v>602</v>
      </c>
      <c r="E340" s="7" t="s">
        <v>403</v>
      </c>
      <c r="F340" s="6" t="str">
        <f t="shared" si="15"/>
        <v>5</v>
      </c>
      <c r="G340" s="6" t="str">
        <f t="shared" si="16"/>
        <v>01</v>
      </c>
      <c r="H340" s="6" t="str">
        <f t="shared" si="17"/>
        <v>02</v>
      </c>
      <c r="I340" s="9" t="s">
        <v>1970</v>
      </c>
      <c r="J340" s="9" t="s">
        <v>935</v>
      </c>
    </row>
    <row r="341" spans="1:10">
      <c r="A341" s="7" t="s">
        <v>104</v>
      </c>
      <c r="B341" s="7" t="s">
        <v>602</v>
      </c>
      <c r="C341" s="7" t="s">
        <v>191</v>
      </c>
      <c r="D341" s="7" t="s">
        <v>602</v>
      </c>
      <c r="E341" s="7" t="s">
        <v>404</v>
      </c>
      <c r="F341" s="6" t="str">
        <f t="shared" si="15"/>
        <v>5</v>
      </c>
      <c r="G341" s="6" t="str">
        <f t="shared" si="16"/>
        <v>01</v>
      </c>
      <c r="H341" s="6" t="str">
        <f t="shared" si="17"/>
        <v>03</v>
      </c>
      <c r="I341" s="9" t="s">
        <v>1971</v>
      </c>
      <c r="J341" s="9" t="s">
        <v>936</v>
      </c>
    </row>
    <row r="342" spans="1:10">
      <c r="A342" s="7" t="s">
        <v>104</v>
      </c>
      <c r="B342" s="7" t="s">
        <v>602</v>
      </c>
      <c r="C342" s="7" t="s">
        <v>191</v>
      </c>
      <c r="D342" s="7" t="s">
        <v>602</v>
      </c>
      <c r="E342" s="7" t="s">
        <v>401</v>
      </c>
      <c r="F342" s="6" t="str">
        <f t="shared" si="15"/>
        <v>5</v>
      </c>
      <c r="G342" s="6" t="str">
        <f t="shared" si="16"/>
        <v>01</v>
      </c>
      <c r="H342" s="6" t="str">
        <f t="shared" si="17"/>
        <v>04</v>
      </c>
      <c r="I342" s="9" t="s">
        <v>1972</v>
      </c>
      <c r="J342" s="9" t="s">
        <v>937</v>
      </c>
    </row>
    <row r="343" spans="1:10">
      <c r="A343" s="7" t="s">
        <v>104</v>
      </c>
      <c r="B343" s="7" t="s">
        <v>602</v>
      </c>
      <c r="C343" s="7" t="s">
        <v>191</v>
      </c>
      <c r="D343" s="7" t="s">
        <v>602</v>
      </c>
      <c r="E343" s="7" t="s">
        <v>402</v>
      </c>
      <c r="F343" s="6" t="str">
        <f t="shared" si="15"/>
        <v>5</v>
      </c>
      <c r="G343" s="6" t="str">
        <f t="shared" si="16"/>
        <v>01</v>
      </c>
      <c r="H343" s="6" t="str">
        <f t="shared" si="17"/>
        <v>05</v>
      </c>
      <c r="I343" s="9" t="s">
        <v>1973</v>
      </c>
      <c r="J343" s="9" t="s">
        <v>938</v>
      </c>
    </row>
    <row r="344" spans="1:10">
      <c r="A344" s="7" t="s">
        <v>104</v>
      </c>
      <c r="B344" s="7" t="s">
        <v>602</v>
      </c>
      <c r="C344" s="7" t="s">
        <v>405</v>
      </c>
      <c r="D344" s="7" t="s">
        <v>602</v>
      </c>
      <c r="E344" s="7" t="s">
        <v>405</v>
      </c>
      <c r="F344" s="6" t="str">
        <f t="shared" si="15"/>
        <v>5</v>
      </c>
      <c r="G344" s="6" t="str">
        <f t="shared" si="16"/>
        <v>02</v>
      </c>
      <c r="H344" s="6" t="str">
        <f t="shared" si="17"/>
        <v>01</v>
      </c>
      <c r="I344" s="9" t="s">
        <v>1974</v>
      </c>
      <c r="J344" s="9" t="s">
        <v>939</v>
      </c>
    </row>
    <row r="345" spans="1:10">
      <c r="A345" s="7" t="s">
        <v>104</v>
      </c>
      <c r="B345" s="7" t="s">
        <v>602</v>
      </c>
      <c r="C345" s="7" t="s">
        <v>405</v>
      </c>
      <c r="D345" s="7" t="s">
        <v>602</v>
      </c>
      <c r="E345" s="7" t="s">
        <v>409</v>
      </c>
      <c r="F345" s="6" t="str">
        <f t="shared" si="15"/>
        <v>5</v>
      </c>
      <c r="G345" s="6" t="str">
        <f t="shared" si="16"/>
        <v>02</v>
      </c>
      <c r="H345" s="6" t="str">
        <f t="shared" si="17"/>
        <v>02</v>
      </c>
      <c r="I345" s="9" t="s">
        <v>1975</v>
      </c>
      <c r="J345" s="9" t="s">
        <v>940</v>
      </c>
    </row>
    <row r="346" spans="1:10">
      <c r="A346" s="7" t="s">
        <v>104</v>
      </c>
      <c r="B346" s="7" t="s">
        <v>602</v>
      </c>
      <c r="C346" s="7" t="s">
        <v>405</v>
      </c>
      <c r="D346" s="7" t="s">
        <v>602</v>
      </c>
      <c r="E346" s="7" t="s">
        <v>110</v>
      </c>
      <c r="F346" s="6" t="str">
        <f t="shared" si="15"/>
        <v>5</v>
      </c>
      <c r="G346" s="6" t="str">
        <f t="shared" si="16"/>
        <v>02</v>
      </c>
      <c r="H346" s="6" t="str">
        <f t="shared" si="17"/>
        <v>03</v>
      </c>
      <c r="I346" s="9" t="s">
        <v>1976</v>
      </c>
      <c r="J346" s="9" t="s">
        <v>941</v>
      </c>
    </row>
    <row r="347" spans="1:10">
      <c r="A347" s="7" t="s">
        <v>104</v>
      </c>
      <c r="B347" s="7" t="s">
        <v>602</v>
      </c>
      <c r="C347" s="7" t="s">
        <v>405</v>
      </c>
      <c r="D347" s="7" t="s">
        <v>602</v>
      </c>
      <c r="E347" s="7" t="s">
        <v>132</v>
      </c>
      <c r="F347" s="6" t="str">
        <f t="shared" si="15"/>
        <v>5</v>
      </c>
      <c r="G347" s="6" t="str">
        <f t="shared" si="16"/>
        <v>02</v>
      </c>
      <c r="H347" s="6" t="str">
        <f t="shared" si="17"/>
        <v>04</v>
      </c>
      <c r="I347" s="9" t="s">
        <v>1977</v>
      </c>
      <c r="J347" s="9" t="s">
        <v>942</v>
      </c>
    </row>
    <row r="348" spans="1:10">
      <c r="A348" s="7" t="s">
        <v>104</v>
      </c>
      <c r="B348" s="7" t="s">
        <v>602</v>
      </c>
      <c r="C348" s="7" t="s">
        <v>405</v>
      </c>
      <c r="D348" s="7" t="s">
        <v>602</v>
      </c>
      <c r="E348" s="7" t="s">
        <v>416</v>
      </c>
      <c r="F348" s="6" t="str">
        <f t="shared" si="15"/>
        <v>5</v>
      </c>
      <c r="G348" s="6" t="str">
        <f t="shared" si="16"/>
        <v>02</v>
      </c>
      <c r="H348" s="6" t="str">
        <f t="shared" si="17"/>
        <v>05</v>
      </c>
      <c r="I348" s="9" t="s">
        <v>1978</v>
      </c>
      <c r="J348" s="9" t="s">
        <v>943</v>
      </c>
    </row>
    <row r="349" spans="1:10">
      <c r="A349" s="7" t="s">
        <v>104</v>
      </c>
      <c r="B349" s="7" t="s">
        <v>602</v>
      </c>
      <c r="C349" s="7" t="s">
        <v>405</v>
      </c>
      <c r="D349" s="7" t="s">
        <v>602</v>
      </c>
      <c r="E349" s="7" t="s">
        <v>407</v>
      </c>
      <c r="F349" s="6" t="str">
        <f t="shared" si="15"/>
        <v>5</v>
      </c>
      <c r="G349" s="6" t="str">
        <f t="shared" si="16"/>
        <v>02</v>
      </c>
      <c r="H349" s="6" t="str">
        <f t="shared" si="17"/>
        <v>06</v>
      </c>
      <c r="I349" s="9" t="s">
        <v>1979</v>
      </c>
      <c r="J349" s="9" t="s">
        <v>944</v>
      </c>
    </row>
    <row r="350" spans="1:10">
      <c r="A350" s="7" t="s">
        <v>104</v>
      </c>
      <c r="B350" s="7" t="s">
        <v>602</v>
      </c>
      <c r="C350" s="7" t="s">
        <v>405</v>
      </c>
      <c r="D350" s="7" t="s">
        <v>602</v>
      </c>
      <c r="E350" s="7" t="s">
        <v>406</v>
      </c>
      <c r="F350" s="6" t="str">
        <f t="shared" si="15"/>
        <v>5</v>
      </c>
      <c r="G350" s="6" t="str">
        <f t="shared" si="16"/>
        <v>02</v>
      </c>
      <c r="H350" s="6" t="str">
        <f t="shared" si="17"/>
        <v>07</v>
      </c>
      <c r="I350" s="9" t="s">
        <v>1980</v>
      </c>
      <c r="J350" s="9" t="s">
        <v>945</v>
      </c>
    </row>
    <row r="351" spans="1:10">
      <c r="A351" s="7" t="s">
        <v>104</v>
      </c>
      <c r="B351" s="7" t="s">
        <v>602</v>
      </c>
      <c r="C351" s="7" t="s">
        <v>102</v>
      </c>
      <c r="D351" s="7" t="s">
        <v>602</v>
      </c>
      <c r="E351" s="7" t="s">
        <v>102</v>
      </c>
      <c r="F351" s="6" t="str">
        <f t="shared" si="15"/>
        <v>5</v>
      </c>
      <c r="G351" s="6" t="str">
        <f t="shared" si="16"/>
        <v>03</v>
      </c>
      <c r="H351" s="6" t="str">
        <f t="shared" si="17"/>
        <v>01</v>
      </c>
      <c r="I351" s="9" t="s">
        <v>1981</v>
      </c>
      <c r="J351" s="9" t="s">
        <v>946</v>
      </c>
    </row>
    <row r="352" spans="1:10">
      <c r="A352" s="7" t="s">
        <v>104</v>
      </c>
      <c r="B352" s="7" t="s">
        <v>602</v>
      </c>
      <c r="C352" s="7" t="s">
        <v>102</v>
      </c>
      <c r="D352" s="7" t="s">
        <v>602</v>
      </c>
      <c r="E352" s="7" t="s">
        <v>430</v>
      </c>
      <c r="F352" s="6" t="str">
        <f t="shared" si="15"/>
        <v>5</v>
      </c>
      <c r="G352" s="6" t="str">
        <f t="shared" si="16"/>
        <v>03</v>
      </c>
      <c r="H352" s="6" t="str">
        <f t="shared" si="17"/>
        <v>02</v>
      </c>
      <c r="I352" s="9" t="s">
        <v>1982</v>
      </c>
      <c r="J352" s="9" t="s">
        <v>947</v>
      </c>
    </row>
    <row r="353" spans="1:10">
      <c r="A353" s="7" t="s">
        <v>104</v>
      </c>
      <c r="B353" s="7" t="s">
        <v>602</v>
      </c>
      <c r="C353" s="7" t="s">
        <v>102</v>
      </c>
      <c r="D353" s="7" t="s">
        <v>602</v>
      </c>
      <c r="E353" s="7" t="s">
        <v>105</v>
      </c>
      <c r="F353" s="6" t="str">
        <f t="shared" si="15"/>
        <v>5</v>
      </c>
      <c r="G353" s="6" t="str">
        <f t="shared" si="16"/>
        <v>03</v>
      </c>
      <c r="H353" s="6" t="str">
        <f t="shared" si="17"/>
        <v>03</v>
      </c>
      <c r="I353" s="9" t="s">
        <v>1983</v>
      </c>
      <c r="J353" s="9" t="s">
        <v>948</v>
      </c>
    </row>
    <row r="354" spans="1:10">
      <c r="A354" s="7" t="s">
        <v>104</v>
      </c>
      <c r="B354" s="7" t="s">
        <v>602</v>
      </c>
      <c r="C354" s="7" t="s">
        <v>102</v>
      </c>
      <c r="D354" s="7" t="s">
        <v>602</v>
      </c>
      <c r="E354" s="7" t="s">
        <v>424</v>
      </c>
      <c r="F354" s="6" t="str">
        <f t="shared" si="15"/>
        <v>5</v>
      </c>
      <c r="G354" s="6" t="str">
        <f t="shared" si="16"/>
        <v>03</v>
      </c>
      <c r="H354" s="6" t="str">
        <f t="shared" si="17"/>
        <v>04</v>
      </c>
      <c r="I354" s="9" t="s">
        <v>1984</v>
      </c>
      <c r="J354" s="9" t="s">
        <v>949</v>
      </c>
    </row>
    <row r="355" spans="1:10">
      <c r="A355" s="7" t="s">
        <v>104</v>
      </c>
      <c r="B355" s="7" t="s">
        <v>602</v>
      </c>
      <c r="C355" s="7" t="s">
        <v>102</v>
      </c>
      <c r="D355" s="7" t="s">
        <v>602</v>
      </c>
      <c r="E355" s="7" t="s">
        <v>426</v>
      </c>
      <c r="F355" s="6" t="str">
        <f t="shared" si="15"/>
        <v>5</v>
      </c>
      <c r="G355" s="6" t="str">
        <f t="shared" si="16"/>
        <v>03</v>
      </c>
      <c r="H355" s="6" t="str">
        <f t="shared" si="17"/>
        <v>05</v>
      </c>
      <c r="I355" s="9" t="s">
        <v>1985</v>
      </c>
      <c r="J355" s="9" t="s">
        <v>950</v>
      </c>
    </row>
    <row r="356" spans="1:10">
      <c r="A356" s="7" t="s">
        <v>104</v>
      </c>
      <c r="B356" s="7" t="s">
        <v>602</v>
      </c>
      <c r="C356" s="7" t="s">
        <v>102</v>
      </c>
      <c r="D356" s="7" t="s">
        <v>602</v>
      </c>
      <c r="E356" s="7" t="s">
        <v>399</v>
      </c>
      <c r="F356" s="6" t="str">
        <f t="shared" si="15"/>
        <v>5</v>
      </c>
      <c r="G356" s="6" t="str">
        <f t="shared" si="16"/>
        <v>03</v>
      </c>
      <c r="H356" s="6" t="str">
        <f t="shared" si="17"/>
        <v>06</v>
      </c>
      <c r="I356" s="9" t="s">
        <v>1986</v>
      </c>
      <c r="J356" s="9" t="s">
        <v>951</v>
      </c>
    </row>
    <row r="357" spans="1:10">
      <c r="A357" s="7" t="s">
        <v>104</v>
      </c>
      <c r="B357" s="7" t="s">
        <v>602</v>
      </c>
      <c r="C357" s="7" t="s">
        <v>102</v>
      </c>
      <c r="D357" s="7" t="s">
        <v>602</v>
      </c>
      <c r="E357" s="7" t="s">
        <v>420</v>
      </c>
      <c r="F357" s="6" t="str">
        <f t="shared" si="15"/>
        <v>5</v>
      </c>
      <c r="G357" s="6" t="str">
        <f t="shared" si="16"/>
        <v>03</v>
      </c>
      <c r="H357" s="6" t="str">
        <f t="shared" si="17"/>
        <v>07</v>
      </c>
      <c r="I357" s="9" t="s">
        <v>1987</v>
      </c>
      <c r="J357" s="9" t="s">
        <v>952</v>
      </c>
    </row>
    <row r="358" spans="1:10">
      <c r="A358" s="7" t="s">
        <v>104</v>
      </c>
      <c r="B358" s="7" t="s">
        <v>602</v>
      </c>
      <c r="C358" s="7" t="s">
        <v>102</v>
      </c>
      <c r="D358" s="7" t="s">
        <v>602</v>
      </c>
      <c r="E358" s="7" t="s">
        <v>423</v>
      </c>
      <c r="F358" s="6" t="str">
        <f t="shared" si="15"/>
        <v>5</v>
      </c>
      <c r="G358" s="6" t="str">
        <f t="shared" si="16"/>
        <v>03</v>
      </c>
      <c r="H358" s="6" t="str">
        <f t="shared" si="17"/>
        <v>08</v>
      </c>
      <c r="I358" s="9" t="s">
        <v>1988</v>
      </c>
      <c r="J358" s="9" t="s">
        <v>953</v>
      </c>
    </row>
    <row r="359" spans="1:10">
      <c r="A359" s="7" t="s">
        <v>104</v>
      </c>
      <c r="B359" s="7" t="s">
        <v>602</v>
      </c>
      <c r="C359" s="7" t="s">
        <v>102</v>
      </c>
      <c r="D359" s="7" t="s">
        <v>602</v>
      </c>
      <c r="E359" s="7" t="s">
        <v>422</v>
      </c>
      <c r="F359" s="6" t="str">
        <f t="shared" si="15"/>
        <v>5</v>
      </c>
      <c r="G359" s="6" t="str">
        <f t="shared" si="16"/>
        <v>03</v>
      </c>
      <c r="H359" s="6" t="str">
        <f t="shared" si="17"/>
        <v>09</v>
      </c>
      <c r="I359" s="9" t="s">
        <v>1989</v>
      </c>
      <c r="J359" s="9" t="s">
        <v>954</v>
      </c>
    </row>
    <row r="360" spans="1:10">
      <c r="A360" s="7" t="s">
        <v>104</v>
      </c>
      <c r="B360" s="7" t="s">
        <v>602</v>
      </c>
      <c r="C360" s="7" t="s">
        <v>192</v>
      </c>
      <c r="D360" s="7" t="s">
        <v>602</v>
      </c>
      <c r="E360" s="7" t="s">
        <v>192</v>
      </c>
      <c r="F360" s="6" t="str">
        <f t="shared" si="15"/>
        <v>5</v>
      </c>
      <c r="G360" s="6" t="str">
        <f t="shared" si="16"/>
        <v>04</v>
      </c>
      <c r="H360" s="6" t="str">
        <f t="shared" si="17"/>
        <v>01</v>
      </c>
      <c r="I360" s="9" t="s">
        <v>1990</v>
      </c>
      <c r="J360" s="9" t="s">
        <v>955</v>
      </c>
    </row>
    <row r="361" spans="1:10">
      <c r="A361" s="7" t="s">
        <v>104</v>
      </c>
      <c r="B361" s="7" t="s">
        <v>602</v>
      </c>
      <c r="C361" s="7" t="s">
        <v>192</v>
      </c>
      <c r="D361" s="7" t="s">
        <v>602</v>
      </c>
      <c r="E361" s="7" t="s">
        <v>318</v>
      </c>
      <c r="F361" s="6" t="str">
        <f t="shared" si="15"/>
        <v>5</v>
      </c>
      <c r="G361" s="6" t="str">
        <f t="shared" si="16"/>
        <v>04</v>
      </c>
      <c r="H361" s="6" t="str">
        <f t="shared" si="17"/>
        <v>02</v>
      </c>
      <c r="I361" s="9" t="s">
        <v>1991</v>
      </c>
      <c r="J361" s="9" t="s">
        <v>956</v>
      </c>
    </row>
    <row r="362" spans="1:10">
      <c r="A362" s="7" t="s">
        <v>104</v>
      </c>
      <c r="B362" s="7" t="s">
        <v>602</v>
      </c>
      <c r="C362" s="7" t="s">
        <v>192</v>
      </c>
      <c r="D362" s="7" t="s">
        <v>602</v>
      </c>
      <c r="E362" s="7" t="s">
        <v>193</v>
      </c>
      <c r="F362" s="6" t="str">
        <f t="shared" si="15"/>
        <v>5</v>
      </c>
      <c r="G362" s="6" t="str">
        <f t="shared" si="16"/>
        <v>04</v>
      </c>
      <c r="H362" s="6" t="str">
        <f t="shared" si="17"/>
        <v>03</v>
      </c>
      <c r="I362" s="9" t="s">
        <v>1992</v>
      </c>
      <c r="J362" s="9" t="s">
        <v>957</v>
      </c>
    </row>
    <row r="363" spans="1:10">
      <c r="A363" s="7" t="s">
        <v>104</v>
      </c>
      <c r="B363" s="7" t="s">
        <v>602</v>
      </c>
      <c r="C363" s="7" t="s">
        <v>192</v>
      </c>
      <c r="D363" s="7" t="s">
        <v>602</v>
      </c>
      <c r="E363" s="7" t="s">
        <v>433</v>
      </c>
      <c r="F363" s="6" t="str">
        <f t="shared" si="15"/>
        <v>5</v>
      </c>
      <c r="G363" s="6" t="str">
        <f t="shared" si="16"/>
        <v>04</v>
      </c>
      <c r="H363" s="6" t="str">
        <f t="shared" si="17"/>
        <v>04</v>
      </c>
      <c r="I363" s="9" t="s">
        <v>1993</v>
      </c>
      <c r="J363" s="9" t="s">
        <v>958</v>
      </c>
    </row>
    <row r="364" spans="1:10">
      <c r="A364" s="7" t="s">
        <v>104</v>
      </c>
      <c r="B364" s="7" t="s">
        <v>602</v>
      </c>
      <c r="C364" s="7" t="s">
        <v>425</v>
      </c>
      <c r="D364" s="7" t="s">
        <v>602</v>
      </c>
      <c r="E364" s="7" t="s">
        <v>263</v>
      </c>
      <c r="F364" s="6" t="str">
        <f t="shared" si="15"/>
        <v>5</v>
      </c>
      <c r="G364" s="6" t="str">
        <f t="shared" si="16"/>
        <v>05</v>
      </c>
      <c r="H364" s="6" t="str">
        <f t="shared" si="17"/>
        <v>01</v>
      </c>
      <c r="I364" s="9" t="s">
        <v>1994</v>
      </c>
      <c r="J364" s="9" t="s">
        <v>959</v>
      </c>
    </row>
    <row r="365" spans="1:10">
      <c r="A365" s="7" t="s">
        <v>104</v>
      </c>
      <c r="B365" s="7" t="s">
        <v>602</v>
      </c>
      <c r="C365" s="7" t="s">
        <v>425</v>
      </c>
      <c r="D365" s="7" t="s">
        <v>602</v>
      </c>
      <c r="E365" s="7" t="s">
        <v>260</v>
      </c>
      <c r="F365" s="6" t="str">
        <f t="shared" si="15"/>
        <v>5</v>
      </c>
      <c r="G365" s="6" t="str">
        <f t="shared" si="16"/>
        <v>05</v>
      </c>
      <c r="H365" s="6" t="str">
        <f t="shared" si="17"/>
        <v>02</v>
      </c>
      <c r="I365" s="9" t="s">
        <v>1995</v>
      </c>
      <c r="J365" s="9" t="s">
        <v>960</v>
      </c>
    </row>
    <row r="366" spans="1:10">
      <c r="A366" s="7" t="s">
        <v>104</v>
      </c>
      <c r="B366" s="7" t="s">
        <v>602</v>
      </c>
      <c r="C366" s="7" t="s">
        <v>425</v>
      </c>
      <c r="D366" s="7" t="s">
        <v>602</v>
      </c>
      <c r="E366" s="7" t="s">
        <v>429</v>
      </c>
      <c r="F366" s="6" t="str">
        <f t="shared" si="15"/>
        <v>5</v>
      </c>
      <c r="G366" s="6" t="str">
        <f t="shared" si="16"/>
        <v>05</v>
      </c>
      <c r="H366" s="6" t="str">
        <f t="shared" si="17"/>
        <v>03</v>
      </c>
      <c r="I366" s="9" t="s">
        <v>1996</v>
      </c>
      <c r="J366" s="9" t="s">
        <v>961</v>
      </c>
    </row>
    <row r="367" spans="1:10">
      <c r="A367" s="7" t="s">
        <v>104</v>
      </c>
      <c r="B367" s="7" t="s">
        <v>602</v>
      </c>
      <c r="C367" s="7" t="s">
        <v>425</v>
      </c>
      <c r="D367" s="7" t="s">
        <v>602</v>
      </c>
      <c r="E367" s="7" t="s">
        <v>385</v>
      </c>
      <c r="F367" s="6" t="str">
        <f t="shared" si="15"/>
        <v>5</v>
      </c>
      <c r="G367" s="6" t="str">
        <f t="shared" si="16"/>
        <v>05</v>
      </c>
      <c r="H367" s="6" t="str">
        <f t="shared" si="17"/>
        <v>04</v>
      </c>
      <c r="I367" s="9" t="s">
        <v>1997</v>
      </c>
      <c r="J367" s="9" t="s">
        <v>962</v>
      </c>
    </row>
    <row r="368" spans="1:10">
      <c r="A368" s="7" t="s">
        <v>104</v>
      </c>
      <c r="B368" s="7" t="s">
        <v>602</v>
      </c>
      <c r="C368" s="7" t="s">
        <v>253</v>
      </c>
      <c r="D368" s="7" t="s">
        <v>602</v>
      </c>
      <c r="E368" s="7" t="s">
        <v>253</v>
      </c>
      <c r="F368" s="6" t="str">
        <f t="shared" si="15"/>
        <v>5</v>
      </c>
      <c r="G368" s="6" t="str">
        <f t="shared" si="16"/>
        <v>06</v>
      </c>
      <c r="H368" s="6" t="str">
        <f t="shared" si="17"/>
        <v>01</v>
      </c>
      <c r="I368" s="9" t="s">
        <v>1998</v>
      </c>
      <c r="J368" s="9" t="s">
        <v>963</v>
      </c>
    </row>
    <row r="369" spans="1:10">
      <c r="A369" s="7" t="s">
        <v>104</v>
      </c>
      <c r="B369" s="7" t="s">
        <v>602</v>
      </c>
      <c r="C369" s="7" t="s">
        <v>253</v>
      </c>
      <c r="D369" s="7" t="s">
        <v>602</v>
      </c>
      <c r="E369" s="7" t="s">
        <v>260</v>
      </c>
      <c r="F369" s="6" t="str">
        <f t="shared" si="15"/>
        <v>5</v>
      </c>
      <c r="G369" s="6" t="str">
        <f t="shared" si="16"/>
        <v>06</v>
      </c>
      <c r="H369" s="6" t="str">
        <f t="shared" si="17"/>
        <v>02</v>
      </c>
      <c r="I369" s="9" t="s">
        <v>1999</v>
      </c>
      <c r="J369" s="9" t="s">
        <v>964</v>
      </c>
    </row>
    <row r="370" spans="1:10">
      <c r="A370" s="7" t="s">
        <v>104</v>
      </c>
      <c r="B370" s="7" t="s">
        <v>602</v>
      </c>
      <c r="C370" s="7" t="s">
        <v>253</v>
      </c>
      <c r="D370" s="7" t="s">
        <v>602</v>
      </c>
      <c r="E370" s="7" t="s">
        <v>49</v>
      </c>
      <c r="F370" s="6" t="str">
        <f t="shared" si="15"/>
        <v>5</v>
      </c>
      <c r="G370" s="6" t="str">
        <f t="shared" si="16"/>
        <v>06</v>
      </c>
      <c r="H370" s="6" t="str">
        <f t="shared" si="17"/>
        <v>03</v>
      </c>
      <c r="I370" s="9" t="s">
        <v>2000</v>
      </c>
      <c r="J370" s="9" t="s">
        <v>965</v>
      </c>
    </row>
    <row r="371" spans="1:10">
      <c r="A371" s="7" t="s">
        <v>104</v>
      </c>
      <c r="B371" s="7" t="s">
        <v>602</v>
      </c>
      <c r="C371" s="7" t="s">
        <v>253</v>
      </c>
      <c r="D371" s="7" t="s">
        <v>602</v>
      </c>
      <c r="E371" s="7" t="s">
        <v>434</v>
      </c>
      <c r="F371" s="6" t="str">
        <f t="shared" si="15"/>
        <v>5</v>
      </c>
      <c r="G371" s="6" t="str">
        <f t="shared" si="16"/>
        <v>06</v>
      </c>
      <c r="H371" s="6" t="str">
        <f t="shared" si="17"/>
        <v>04</v>
      </c>
      <c r="I371" s="9" t="s">
        <v>2001</v>
      </c>
      <c r="J371" s="9" t="s">
        <v>966</v>
      </c>
    </row>
    <row r="372" spans="1:10">
      <c r="A372" s="7" t="s">
        <v>104</v>
      </c>
      <c r="B372" s="7" t="s">
        <v>602</v>
      </c>
      <c r="C372" s="7" t="s">
        <v>253</v>
      </c>
      <c r="D372" s="7" t="s">
        <v>602</v>
      </c>
      <c r="E372" s="7" t="s">
        <v>435</v>
      </c>
      <c r="F372" s="6" t="str">
        <f t="shared" si="15"/>
        <v>5</v>
      </c>
      <c r="G372" s="6" t="str">
        <f t="shared" si="16"/>
        <v>06</v>
      </c>
      <c r="H372" s="6" t="str">
        <f t="shared" si="17"/>
        <v>05</v>
      </c>
      <c r="I372" s="9" t="s">
        <v>2002</v>
      </c>
      <c r="J372" s="9" t="s">
        <v>967</v>
      </c>
    </row>
    <row r="373" spans="1:10">
      <c r="A373" s="7" t="s">
        <v>104</v>
      </c>
      <c r="B373" s="7" t="s">
        <v>602</v>
      </c>
      <c r="C373" s="7" t="s">
        <v>438</v>
      </c>
      <c r="D373" s="7" t="s">
        <v>602</v>
      </c>
      <c r="E373" s="7" t="s">
        <v>439</v>
      </c>
      <c r="F373" s="6" t="str">
        <f t="shared" si="15"/>
        <v>5</v>
      </c>
      <c r="G373" s="6" t="str">
        <f t="shared" si="16"/>
        <v>07</v>
      </c>
      <c r="H373" s="6" t="str">
        <f t="shared" si="17"/>
        <v>01</v>
      </c>
      <c r="I373" s="9" t="s">
        <v>2003</v>
      </c>
      <c r="J373" s="9" t="s">
        <v>968</v>
      </c>
    </row>
    <row r="374" spans="1:10">
      <c r="A374" s="7" t="s">
        <v>104</v>
      </c>
      <c r="B374" s="7" t="s">
        <v>602</v>
      </c>
      <c r="C374" s="7" t="s">
        <v>438</v>
      </c>
      <c r="D374" s="7" t="s">
        <v>602</v>
      </c>
      <c r="E374" s="7" t="s">
        <v>440</v>
      </c>
      <c r="F374" s="6" t="str">
        <f t="shared" si="15"/>
        <v>5</v>
      </c>
      <c r="G374" s="6" t="str">
        <f t="shared" si="16"/>
        <v>07</v>
      </c>
      <c r="H374" s="6" t="str">
        <f t="shared" si="17"/>
        <v>02</v>
      </c>
      <c r="I374" s="9" t="s">
        <v>2004</v>
      </c>
      <c r="J374" s="9" t="s">
        <v>969</v>
      </c>
    </row>
    <row r="375" spans="1:10">
      <c r="A375" s="7" t="s">
        <v>104</v>
      </c>
      <c r="B375" s="7" t="s">
        <v>602</v>
      </c>
      <c r="C375" s="7" t="s">
        <v>438</v>
      </c>
      <c r="D375" s="7" t="s">
        <v>602</v>
      </c>
      <c r="E375" s="7" t="s">
        <v>84</v>
      </c>
      <c r="F375" s="6" t="str">
        <f t="shared" si="15"/>
        <v>5</v>
      </c>
      <c r="G375" s="6" t="str">
        <f t="shared" si="16"/>
        <v>07</v>
      </c>
      <c r="H375" s="6" t="str">
        <f t="shared" si="17"/>
        <v>03</v>
      </c>
      <c r="I375" s="9" t="s">
        <v>2005</v>
      </c>
      <c r="J375" s="9" t="s">
        <v>970</v>
      </c>
    </row>
    <row r="376" spans="1:10">
      <c r="A376" s="7" t="s">
        <v>104</v>
      </c>
      <c r="B376" s="7" t="s">
        <v>602</v>
      </c>
      <c r="C376" s="7" t="s">
        <v>438</v>
      </c>
      <c r="D376" s="7" t="s">
        <v>602</v>
      </c>
      <c r="E376" s="7" t="s">
        <v>257</v>
      </c>
      <c r="F376" s="6" t="str">
        <f t="shared" si="15"/>
        <v>5</v>
      </c>
      <c r="G376" s="6" t="str">
        <f t="shared" si="16"/>
        <v>07</v>
      </c>
      <c r="H376" s="6" t="str">
        <f t="shared" si="17"/>
        <v>04</v>
      </c>
      <c r="I376" s="9" t="s">
        <v>2006</v>
      </c>
      <c r="J376" s="9" t="s">
        <v>971</v>
      </c>
    </row>
    <row r="377" spans="1:10">
      <c r="A377" s="7" t="s">
        <v>104</v>
      </c>
      <c r="B377" s="7" t="s">
        <v>602</v>
      </c>
      <c r="C377" s="7" t="s">
        <v>317</v>
      </c>
      <c r="D377" s="7" t="s">
        <v>602</v>
      </c>
      <c r="E377" s="7" t="s">
        <v>317</v>
      </c>
      <c r="F377" s="6" t="str">
        <f t="shared" si="15"/>
        <v>5</v>
      </c>
      <c r="G377" s="6" t="str">
        <f t="shared" si="16"/>
        <v>08</v>
      </c>
      <c r="H377" s="6" t="str">
        <f t="shared" si="17"/>
        <v>01</v>
      </c>
      <c r="I377" s="9" t="s">
        <v>2007</v>
      </c>
      <c r="J377" s="9" t="s">
        <v>972</v>
      </c>
    </row>
    <row r="378" spans="1:10">
      <c r="A378" s="7" t="s">
        <v>104</v>
      </c>
      <c r="B378" s="7" t="s">
        <v>602</v>
      </c>
      <c r="C378" s="7" t="s">
        <v>317</v>
      </c>
      <c r="D378" s="7" t="s">
        <v>602</v>
      </c>
      <c r="E378" s="7" t="s">
        <v>316</v>
      </c>
      <c r="F378" s="6" t="str">
        <f t="shared" si="15"/>
        <v>5</v>
      </c>
      <c r="G378" s="6" t="str">
        <f t="shared" si="16"/>
        <v>08</v>
      </c>
      <c r="H378" s="6" t="str">
        <f t="shared" si="17"/>
        <v>02</v>
      </c>
      <c r="I378" s="9" t="s">
        <v>2008</v>
      </c>
      <c r="J378" s="9" t="s">
        <v>973</v>
      </c>
    </row>
    <row r="379" spans="1:10">
      <c r="A379" s="7" t="s">
        <v>104</v>
      </c>
      <c r="B379" s="7" t="s">
        <v>602</v>
      </c>
      <c r="C379" s="7" t="s">
        <v>317</v>
      </c>
      <c r="D379" s="7" t="s">
        <v>602</v>
      </c>
      <c r="E379" s="7" t="s">
        <v>442</v>
      </c>
      <c r="F379" s="6" t="str">
        <f t="shared" si="15"/>
        <v>5</v>
      </c>
      <c r="G379" s="6" t="str">
        <f t="shared" si="16"/>
        <v>08</v>
      </c>
      <c r="H379" s="6" t="str">
        <f t="shared" si="17"/>
        <v>03</v>
      </c>
      <c r="I379" s="9" t="s">
        <v>2009</v>
      </c>
      <c r="J379" s="9" t="s">
        <v>974</v>
      </c>
    </row>
    <row r="380" spans="1:10">
      <c r="A380" s="7" t="s">
        <v>104</v>
      </c>
      <c r="B380" s="7" t="s">
        <v>602</v>
      </c>
      <c r="C380" s="7" t="s">
        <v>317</v>
      </c>
      <c r="D380" s="7" t="s">
        <v>602</v>
      </c>
      <c r="E380" s="7" t="s">
        <v>218</v>
      </c>
      <c r="F380" s="6" t="str">
        <f t="shared" si="15"/>
        <v>5</v>
      </c>
      <c r="G380" s="6" t="str">
        <f t="shared" si="16"/>
        <v>08</v>
      </c>
      <c r="H380" s="6" t="str">
        <f t="shared" si="17"/>
        <v>04</v>
      </c>
      <c r="I380" s="9" t="s">
        <v>2010</v>
      </c>
      <c r="J380" s="9" t="s">
        <v>975</v>
      </c>
    </row>
    <row r="381" spans="1:10">
      <c r="A381" s="7" t="s">
        <v>104</v>
      </c>
      <c r="B381" s="7" t="s">
        <v>602</v>
      </c>
      <c r="C381" s="7" t="s">
        <v>317</v>
      </c>
      <c r="D381" s="7" t="s">
        <v>602</v>
      </c>
      <c r="E381" s="7" t="s">
        <v>441</v>
      </c>
      <c r="F381" s="6" t="str">
        <f t="shared" si="15"/>
        <v>5</v>
      </c>
      <c r="G381" s="6" t="str">
        <f t="shared" si="16"/>
        <v>08</v>
      </c>
      <c r="H381" s="6" t="str">
        <f t="shared" si="17"/>
        <v>05</v>
      </c>
      <c r="I381" s="9" t="s">
        <v>2011</v>
      </c>
      <c r="J381" s="9" t="s">
        <v>976</v>
      </c>
    </row>
    <row r="382" spans="1:10">
      <c r="A382" s="7" t="s">
        <v>104</v>
      </c>
      <c r="B382" s="7" t="s">
        <v>602</v>
      </c>
      <c r="C382" s="7" t="s">
        <v>317</v>
      </c>
      <c r="D382" s="7" t="s">
        <v>602</v>
      </c>
      <c r="E382" s="7" t="s">
        <v>234</v>
      </c>
      <c r="F382" s="6" t="str">
        <f t="shared" si="15"/>
        <v>5</v>
      </c>
      <c r="G382" s="6" t="str">
        <f t="shared" si="16"/>
        <v>08</v>
      </c>
      <c r="H382" s="6" t="str">
        <f t="shared" si="17"/>
        <v>06</v>
      </c>
      <c r="I382" s="9" t="s">
        <v>2012</v>
      </c>
      <c r="J382" s="9" t="s">
        <v>977</v>
      </c>
    </row>
    <row r="383" spans="1:10">
      <c r="A383" s="7" t="s">
        <v>104</v>
      </c>
      <c r="B383" s="7" t="s">
        <v>602</v>
      </c>
      <c r="C383" s="7" t="s">
        <v>317</v>
      </c>
      <c r="D383" s="7" t="s">
        <v>602</v>
      </c>
      <c r="E383" s="7" t="s">
        <v>199</v>
      </c>
      <c r="F383" s="6" t="str">
        <f t="shared" si="15"/>
        <v>5</v>
      </c>
      <c r="G383" s="6" t="str">
        <f t="shared" si="16"/>
        <v>08</v>
      </c>
      <c r="H383" s="6" t="str">
        <f t="shared" si="17"/>
        <v>07</v>
      </c>
      <c r="I383" s="9" t="s">
        <v>2013</v>
      </c>
      <c r="J383" s="9" t="s">
        <v>978</v>
      </c>
    </row>
    <row r="384" spans="1:10">
      <c r="A384" s="7" t="s">
        <v>104</v>
      </c>
      <c r="B384" s="7" t="s">
        <v>602</v>
      </c>
      <c r="C384" s="7" t="s">
        <v>415</v>
      </c>
      <c r="D384" s="7" t="s">
        <v>602</v>
      </c>
      <c r="E384" s="7" t="s">
        <v>417</v>
      </c>
      <c r="F384" s="6" t="str">
        <f t="shared" si="15"/>
        <v>5</v>
      </c>
      <c r="G384" s="6" t="str">
        <f t="shared" si="16"/>
        <v>09</v>
      </c>
      <c r="H384" s="6" t="str">
        <f t="shared" si="17"/>
        <v>01</v>
      </c>
      <c r="I384" s="9" t="s">
        <v>2014</v>
      </c>
      <c r="J384" s="9" t="s">
        <v>979</v>
      </c>
    </row>
    <row r="385" spans="1:10">
      <c r="A385" s="7" t="s">
        <v>104</v>
      </c>
      <c r="B385" s="7" t="s">
        <v>602</v>
      </c>
      <c r="C385" s="7" t="s">
        <v>415</v>
      </c>
      <c r="D385" s="7" t="s">
        <v>602</v>
      </c>
      <c r="E385" s="7" t="s">
        <v>273</v>
      </c>
      <c r="F385" s="6" t="str">
        <f t="shared" si="15"/>
        <v>5</v>
      </c>
      <c r="G385" s="6" t="str">
        <f t="shared" si="16"/>
        <v>09</v>
      </c>
      <c r="H385" s="6" t="str">
        <f t="shared" si="17"/>
        <v>02</v>
      </c>
      <c r="I385" s="9" t="s">
        <v>2015</v>
      </c>
      <c r="J385" s="9" t="s">
        <v>980</v>
      </c>
    </row>
    <row r="386" spans="1:10">
      <c r="A386" s="7" t="s">
        <v>104</v>
      </c>
      <c r="B386" s="7" t="s">
        <v>602</v>
      </c>
      <c r="C386" s="7" t="s">
        <v>415</v>
      </c>
      <c r="D386" s="7" t="s">
        <v>602</v>
      </c>
      <c r="E386" s="7" t="s">
        <v>243</v>
      </c>
      <c r="F386" s="6" t="str">
        <f t="shared" ref="F386:F449" si="18">MID(J386,1,1)</f>
        <v>5</v>
      </c>
      <c r="G386" s="6" t="str">
        <f t="shared" ref="G386:G449" si="19">MID(J386,3,2)</f>
        <v>09</v>
      </c>
      <c r="H386" s="6" t="str">
        <f t="shared" ref="H386:H449" si="20">MID(J386,6,2)</f>
        <v>03</v>
      </c>
      <c r="I386" s="9" t="s">
        <v>2016</v>
      </c>
      <c r="J386" s="9" t="s">
        <v>981</v>
      </c>
    </row>
    <row r="387" spans="1:10">
      <c r="A387" s="7" t="s">
        <v>104</v>
      </c>
      <c r="B387" s="7" t="s">
        <v>602</v>
      </c>
      <c r="C387" s="7" t="s">
        <v>415</v>
      </c>
      <c r="D387" s="7" t="s">
        <v>602</v>
      </c>
      <c r="E387" s="7" t="s">
        <v>211</v>
      </c>
      <c r="F387" s="6" t="str">
        <f t="shared" si="18"/>
        <v>5</v>
      </c>
      <c r="G387" s="6" t="str">
        <f t="shared" si="19"/>
        <v>09</v>
      </c>
      <c r="H387" s="6" t="str">
        <f t="shared" si="20"/>
        <v>04</v>
      </c>
      <c r="I387" s="9" t="s">
        <v>2017</v>
      </c>
      <c r="J387" s="9" t="s">
        <v>982</v>
      </c>
    </row>
    <row r="388" spans="1:10">
      <c r="A388" s="7" t="s">
        <v>104</v>
      </c>
      <c r="B388" s="7" t="s">
        <v>602</v>
      </c>
      <c r="C388" s="7" t="s">
        <v>415</v>
      </c>
      <c r="D388" s="7" t="s">
        <v>602</v>
      </c>
      <c r="E388" s="7" t="s">
        <v>312</v>
      </c>
      <c r="F388" s="6" t="str">
        <f t="shared" si="18"/>
        <v>5</v>
      </c>
      <c r="G388" s="6" t="str">
        <f t="shared" si="19"/>
        <v>09</v>
      </c>
      <c r="H388" s="6" t="str">
        <f t="shared" si="20"/>
        <v>05</v>
      </c>
      <c r="I388" s="9" t="s">
        <v>2018</v>
      </c>
      <c r="J388" s="9" t="s">
        <v>983</v>
      </c>
    </row>
    <row r="389" spans="1:10">
      <c r="A389" s="7" t="s">
        <v>104</v>
      </c>
      <c r="B389" s="7" t="s">
        <v>602</v>
      </c>
      <c r="C389" s="7" t="s">
        <v>415</v>
      </c>
      <c r="D389" s="7" t="s">
        <v>602</v>
      </c>
      <c r="E389" s="7" t="s">
        <v>418</v>
      </c>
      <c r="F389" s="6" t="str">
        <f t="shared" si="18"/>
        <v>5</v>
      </c>
      <c r="G389" s="6" t="str">
        <f t="shared" si="19"/>
        <v>09</v>
      </c>
      <c r="H389" s="6" t="str">
        <f t="shared" si="20"/>
        <v>06</v>
      </c>
      <c r="I389" s="9" t="s">
        <v>2019</v>
      </c>
      <c r="J389" s="9" t="s">
        <v>984</v>
      </c>
    </row>
    <row r="390" spans="1:10">
      <c r="A390" s="7" t="s">
        <v>104</v>
      </c>
      <c r="B390" s="7" t="s">
        <v>602</v>
      </c>
      <c r="C390" s="7" t="s">
        <v>183</v>
      </c>
      <c r="D390" s="7" t="s">
        <v>602</v>
      </c>
      <c r="E390" s="7" t="s">
        <v>183</v>
      </c>
      <c r="F390" s="6" t="str">
        <f t="shared" si="18"/>
        <v>5</v>
      </c>
      <c r="G390" s="6" t="str">
        <f t="shared" si="19"/>
        <v>10</v>
      </c>
      <c r="H390" s="6" t="str">
        <f t="shared" si="20"/>
        <v>01</v>
      </c>
      <c r="I390" s="9" t="s">
        <v>2020</v>
      </c>
      <c r="J390" s="9" t="s">
        <v>985</v>
      </c>
    </row>
    <row r="391" spans="1:10">
      <c r="A391" s="7" t="s">
        <v>104</v>
      </c>
      <c r="B391" s="7" t="s">
        <v>602</v>
      </c>
      <c r="C391" s="7" t="s">
        <v>183</v>
      </c>
      <c r="D391" s="7" t="s">
        <v>602</v>
      </c>
      <c r="E391" s="7" t="s">
        <v>242</v>
      </c>
      <c r="F391" s="6" t="str">
        <f t="shared" si="18"/>
        <v>5</v>
      </c>
      <c r="G391" s="6" t="str">
        <f t="shared" si="19"/>
        <v>10</v>
      </c>
      <c r="H391" s="6" t="str">
        <f t="shared" si="20"/>
        <v>02</v>
      </c>
      <c r="I391" s="9" t="s">
        <v>2021</v>
      </c>
      <c r="J391" s="9" t="s">
        <v>986</v>
      </c>
    </row>
    <row r="392" spans="1:10">
      <c r="A392" s="7" t="s">
        <v>104</v>
      </c>
      <c r="B392" s="7" t="s">
        <v>602</v>
      </c>
      <c r="C392" s="7" t="s">
        <v>183</v>
      </c>
      <c r="D392" s="7" t="s">
        <v>602</v>
      </c>
      <c r="E392" s="7" t="s">
        <v>272</v>
      </c>
      <c r="F392" s="6" t="str">
        <f t="shared" si="18"/>
        <v>5</v>
      </c>
      <c r="G392" s="6" t="str">
        <f t="shared" si="19"/>
        <v>10</v>
      </c>
      <c r="H392" s="6" t="str">
        <f t="shared" si="20"/>
        <v>03</v>
      </c>
      <c r="I392" s="9" t="s">
        <v>2022</v>
      </c>
      <c r="J392" s="9" t="s">
        <v>987</v>
      </c>
    </row>
    <row r="393" spans="1:10">
      <c r="A393" s="7" t="s">
        <v>104</v>
      </c>
      <c r="B393" s="7" t="s">
        <v>602</v>
      </c>
      <c r="C393" s="7" t="s">
        <v>183</v>
      </c>
      <c r="D393" s="7" t="s">
        <v>602</v>
      </c>
      <c r="E393" s="7" t="s">
        <v>143</v>
      </c>
      <c r="F393" s="6" t="str">
        <f t="shared" si="18"/>
        <v>5</v>
      </c>
      <c r="G393" s="6" t="str">
        <f t="shared" si="19"/>
        <v>10</v>
      </c>
      <c r="H393" s="6" t="str">
        <f t="shared" si="20"/>
        <v>04</v>
      </c>
      <c r="I393" s="9" t="s">
        <v>2023</v>
      </c>
      <c r="J393" s="9" t="s">
        <v>988</v>
      </c>
    </row>
    <row r="394" spans="1:10">
      <c r="A394" s="7" t="s">
        <v>104</v>
      </c>
      <c r="B394" s="7" t="s">
        <v>602</v>
      </c>
      <c r="C394" s="7" t="s">
        <v>411</v>
      </c>
      <c r="D394" s="7" t="s">
        <v>602</v>
      </c>
      <c r="E394" s="7" t="s">
        <v>411</v>
      </c>
      <c r="F394" s="6" t="str">
        <f t="shared" si="18"/>
        <v>5</v>
      </c>
      <c r="G394" s="6" t="str">
        <f t="shared" si="19"/>
        <v>11</v>
      </c>
      <c r="H394" s="6" t="str">
        <f t="shared" si="20"/>
        <v>01</v>
      </c>
      <c r="I394" s="9" t="s">
        <v>2024</v>
      </c>
      <c r="J394" s="9" t="s">
        <v>989</v>
      </c>
    </row>
    <row r="395" spans="1:10">
      <c r="A395" s="7" t="s">
        <v>104</v>
      </c>
      <c r="B395" s="7" t="s">
        <v>602</v>
      </c>
      <c r="C395" s="7" t="s">
        <v>411</v>
      </c>
      <c r="D395" s="7" t="s">
        <v>602</v>
      </c>
      <c r="E395" s="7" t="s">
        <v>413</v>
      </c>
      <c r="F395" s="6" t="str">
        <f t="shared" si="18"/>
        <v>5</v>
      </c>
      <c r="G395" s="6" t="str">
        <f t="shared" si="19"/>
        <v>11</v>
      </c>
      <c r="H395" s="6" t="str">
        <f t="shared" si="20"/>
        <v>02</v>
      </c>
      <c r="I395" s="9" t="s">
        <v>2025</v>
      </c>
      <c r="J395" s="9" t="s">
        <v>990</v>
      </c>
    </row>
    <row r="396" spans="1:10">
      <c r="A396" s="7" t="s">
        <v>104</v>
      </c>
      <c r="B396" s="7" t="s">
        <v>602</v>
      </c>
      <c r="C396" s="7" t="s">
        <v>411</v>
      </c>
      <c r="D396" s="7" t="s">
        <v>602</v>
      </c>
      <c r="E396" s="7" t="s">
        <v>414</v>
      </c>
      <c r="F396" s="6" t="str">
        <f t="shared" si="18"/>
        <v>5</v>
      </c>
      <c r="G396" s="6" t="str">
        <f t="shared" si="19"/>
        <v>11</v>
      </c>
      <c r="H396" s="6" t="str">
        <f t="shared" si="20"/>
        <v>03</v>
      </c>
      <c r="I396" s="9" t="s">
        <v>2026</v>
      </c>
      <c r="J396" s="9" t="s">
        <v>991</v>
      </c>
    </row>
    <row r="397" spans="1:10">
      <c r="A397" s="7" t="s">
        <v>104</v>
      </c>
      <c r="B397" s="7" t="s">
        <v>602</v>
      </c>
      <c r="C397" s="7" t="s">
        <v>411</v>
      </c>
      <c r="D397" s="7" t="s">
        <v>602</v>
      </c>
      <c r="E397" s="7" t="s">
        <v>412</v>
      </c>
      <c r="F397" s="6" t="str">
        <f t="shared" si="18"/>
        <v>5</v>
      </c>
      <c r="G397" s="6" t="str">
        <f t="shared" si="19"/>
        <v>11</v>
      </c>
      <c r="H397" s="6" t="str">
        <f t="shared" si="20"/>
        <v>04</v>
      </c>
      <c r="I397" s="9" t="s">
        <v>2027</v>
      </c>
      <c r="J397" s="9" t="s">
        <v>992</v>
      </c>
    </row>
    <row r="398" spans="1:10">
      <c r="C398" s="7"/>
      <c r="F398" s="6" t="str">
        <f t="shared" si="18"/>
        <v>5</v>
      </c>
      <c r="G398" s="6" t="str">
        <f t="shared" si="19"/>
        <v>11</v>
      </c>
      <c r="H398" s="6" t="str">
        <f t="shared" si="20"/>
        <v>05</v>
      </c>
      <c r="I398" s="9" t="s">
        <v>2028</v>
      </c>
      <c r="J398" s="9" t="s">
        <v>2029</v>
      </c>
    </row>
    <row r="399" spans="1:10">
      <c r="A399" s="7" t="s">
        <v>74</v>
      </c>
      <c r="B399" s="7" t="s">
        <v>602</v>
      </c>
      <c r="C399" s="7" t="s">
        <v>74</v>
      </c>
      <c r="D399" s="7" t="s">
        <v>602</v>
      </c>
      <c r="E399" s="7" t="s">
        <v>74</v>
      </c>
      <c r="F399" s="6" t="str">
        <f t="shared" si="18"/>
        <v>6</v>
      </c>
      <c r="G399" s="6" t="str">
        <f t="shared" si="19"/>
        <v>01</v>
      </c>
      <c r="H399" s="6" t="str">
        <f t="shared" si="20"/>
        <v>01</v>
      </c>
      <c r="I399" s="9" t="s">
        <v>2030</v>
      </c>
      <c r="J399" s="9" t="s">
        <v>993</v>
      </c>
    </row>
    <row r="400" spans="1:10">
      <c r="A400" s="7" t="s">
        <v>74</v>
      </c>
      <c r="B400" s="7" t="s">
        <v>602</v>
      </c>
      <c r="C400" s="7" t="s">
        <v>74</v>
      </c>
      <c r="D400" s="7" t="s">
        <v>602</v>
      </c>
      <c r="E400" s="7" t="s">
        <v>444</v>
      </c>
      <c r="F400" s="6" t="str">
        <f t="shared" si="18"/>
        <v>6</v>
      </c>
      <c r="G400" s="6" t="str">
        <f t="shared" si="19"/>
        <v>01</v>
      </c>
      <c r="H400" s="6" t="str">
        <f t="shared" si="20"/>
        <v>02</v>
      </c>
      <c r="I400" s="9" t="s">
        <v>2031</v>
      </c>
      <c r="J400" s="9" t="s">
        <v>994</v>
      </c>
    </row>
    <row r="401" spans="1:10">
      <c r="A401" s="7" t="s">
        <v>74</v>
      </c>
      <c r="B401" s="7" t="s">
        <v>602</v>
      </c>
      <c r="C401" s="7" t="s">
        <v>74</v>
      </c>
      <c r="D401" s="7" t="s">
        <v>602</v>
      </c>
      <c r="E401" s="7" t="s">
        <v>447</v>
      </c>
      <c r="F401" s="6" t="str">
        <f t="shared" si="18"/>
        <v>6</v>
      </c>
      <c r="G401" s="6" t="str">
        <f t="shared" si="19"/>
        <v>01</v>
      </c>
      <c r="H401" s="6" t="str">
        <f t="shared" si="20"/>
        <v>03</v>
      </c>
      <c r="I401" s="9" t="s">
        <v>2032</v>
      </c>
      <c r="J401" s="9" t="s">
        <v>995</v>
      </c>
    </row>
    <row r="402" spans="1:10">
      <c r="A402" s="7" t="s">
        <v>74</v>
      </c>
      <c r="B402" s="7" t="s">
        <v>602</v>
      </c>
      <c r="C402" s="7" t="s">
        <v>74</v>
      </c>
      <c r="D402" s="7" t="s">
        <v>602</v>
      </c>
      <c r="E402" s="7" t="s">
        <v>419</v>
      </c>
      <c r="F402" s="6" t="str">
        <f t="shared" si="18"/>
        <v>6</v>
      </c>
      <c r="G402" s="6" t="str">
        <f t="shared" si="19"/>
        <v>01</v>
      </c>
      <c r="H402" s="6" t="str">
        <f t="shared" si="20"/>
        <v>04</v>
      </c>
      <c r="I402" s="9" t="s">
        <v>2033</v>
      </c>
      <c r="J402" s="9" t="s">
        <v>996</v>
      </c>
    </row>
    <row r="403" spans="1:10">
      <c r="A403" s="7" t="s">
        <v>74</v>
      </c>
      <c r="B403" s="7" t="s">
        <v>602</v>
      </c>
      <c r="C403" s="7" t="s">
        <v>74</v>
      </c>
      <c r="D403" s="7" t="s">
        <v>602</v>
      </c>
      <c r="E403" s="7" t="s">
        <v>448</v>
      </c>
      <c r="F403" s="6" t="str">
        <f t="shared" si="18"/>
        <v>6</v>
      </c>
      <c r="G403" s="6" t="str">
        <f t="shared" si="19"/>
        <v>01</v>
      </c>
      <c r="H403" s="6" t="str">
        <f t="shared" si="20"/>
        <v>05</v>
      </c>
      <c r="I403" s="9" t="s">
        <v>2034</v>
      </c>
      <c r="J403" s="9" t="s">
        <v>997</v>
      </c>
    </row>
    <row r="404" spans="1:10">
      <c r="A404" s="7" t="s">
        <v>74</v>
      </c>
      <c r="B404" s="7" t="s">
        <v>602</v>
      </c>
      <c r="C404" s="7" t="s">
        <v>74</v>
      </c>
      <c r="D404" s="7" t="s">
        <v>602</v>
      </c>
      <c r="E404" s="7" t="s">
        <v>445</v>
      </c>
      <c r="F404" s="6" t="str">
        <f t="shared" si="18"/>
        <v>6</v>
      </c>
      <c r="G404" s="6" t="str">
        <f t="shared" si="19"/>
        <v>01</v>
      </c>
      <c r="H404" s="6" t="str">
        <f t="shared" si="20"/>
        <v>06</v>
      </c>
      <c r="I404" s="9" t="s">
        <v>2035</v>
      </c>
      <c r="J404" s="9" t="s">
        <v>998</v>
      </c>
    </row>
    <row r="405" spans="1:10">
      <c r="A405" s="7" t="s">
        <v>74</v>
      </c>
      <c r="B405" s="7" t="s">
        <v>602</v>
      </c>
      <c r="C405" s="7" t="s">
        <v>74</v>
      </c>
      <c r="D405" s="7" t="s">
        <v>602</v>
      </c>
      <c r="E405" s="7" t="s">
        <v>449</v>
      </c>
      <c r="F405" s="6" t="str">
        <f t="shared" si="18"/>
        <v>6</v>
      </c>
      <c r="G405" s="6" t="str">
        <f t="shared" si="19"/>
        <v>01</v>
      </c>
      <c r="H405" s="6" t="str">
        <f t="shared" si="20"/>
        <v>07</v>
      </c>
      <c r="I405" s="9" t="s">
        <v>2036</v>
      </c>
      <c r="J405" s="9" t="s">
        <v>999</v>
      </c>
    </row>
    <row r="406" spans="1:10">
      <c r="A406" s="7" t="s">
        <v>74</v>
      </c>
      <c r="B406" s="7" t="s">
        <v>602</v>
      </c>
      <c r="C406" s="7" t="s">
        <v>74</v>
      </c>
      <c r="D406" s="7" t="s">
        <v>602</v>
      </c>
      <c r="E406" s="7" t="s">
        <v>297</v>
      </c>
      <c r="F406" s="6" t="str">
        <f t="shared" si="18"/>
        <v>6</v>
      </c>
      <c r="G406" s="6" t="str">
        <f t="shared" si="19"/>
        <v>01</v>
      </c>
      <c r="H406" s="6" t="str">
        <f t="shared" si="20"/>
        <v>08</v>
      </c>
      <c r="I406" s="9" t="s">
        <v>2037</v>
      </c>
      <c r="J406" s="9" t="s">
        <v>1000</v>
      </c>
    </row>
    <row r="407" spans="1:10">
      <c r="A407" s="7" t="s">
        <v>74</v>
      </c>
      <c r="B407" s="7" t="s">
        <v>602</v>
      </c>
      <c r="C407" s="7" t="s">
        <v>74</v>
      </c>
      <c r="D407" s="7" t="s">
        <v>602</v>
      </c>
      <c r="E407" s="7" t="s">
        <v>421</v>
      </c>
      <c r="F407" s="6" t="str">
        <f t="shared" si="18"/>
        <v>6</v>
      </c>
      <c r="G407" s="6" t="str">
        <f t="shared" si="19"/>
        <v>01</v>
      </c>
      <c r="H407" s="6" t="str">
        <f t="shared" si="20"/>
        <v>09</v>
      </c>
      <c r="I407" s="9" t="s">
        <v>2038</v>
      </c>
      <c r="J407" s="9" t="s">
        <v>1001</v>
      </c>
    </row>
    <row r="408" spans="1:10">
      <c r="C408" s="7"/>
      <c r="F408" s="6" t="str">
        <f t="shared" si="18"/>
        <v>6</v>
      </c>
      <c r="G408" s="6" t="str">
        <f t="shared" si="19"/>
        <v>01</v>
      </c>
      <c r="H408" s="6" t="str">
        <f t="shared" si="20"/>
        <v>10</v>
      </c>
      <c r="I408" s="9" t="s">
        <v>2039</v>
      </c>
      <c r="J408" s="9" t="s">
        <v>2040</v>
      </c>
    </row>
    <row r="409" spans="1:10">
      <c r="A409" s="7" t="s">
        <v>74</v>
      </c>
      <c r="B409" s="7" t="s">
        <v>602</v>
      </c>
      <c r="C409" s="7" t="s">
        <v>74</v>
      </c>
      <c r="D409" s="7" t="s">
        <v>602</v>
      </c>
      <c r="E409" s="7" t="s">
        <v>330</v>
      </c>
      <c r="F409" s="6" t="str">
        <f t="shared" si="18"/>
        <v>6</v>
      </c>
      <c r="G409" s="6" t="str">
        <f t="shared" si="19"/>
        <v>01</v>
      </c>
      <c r="H409" s="6" t="str">
        <f t="shared" si="20"/>
        <v>11</v>
      </c>
      <c r="I409" s="9" t="s">
        <v>2041</v>
      </c>
      <c r="J409" s="9" t="s">
        <v>1002</v>
      </c>
    </row>
    <row r="410" spans="1:10">
      <c r="A410" s="7" t="s">
        <v>74</v>
      </c>
      <c r="B410" s="7" t="s">
        <v>602</v>
      </c>
      <c r="C410" s="7" t="s">
        <v>74</v>
      </c>
      <c r="D410" s="7" t="s">
        <v>602</v>
      </c>
      <c r="E410" s="7" t="s">
        <v>443</v>
      </c>
      <c r="F410" s="6" t="str">
        <f t="shared" si="18"/>
        <v>6</v>
      </c>
      <c r="G410" s="6" t="str">
        <f t="shared" si="19"/>
        <v>01</v>
      </c>
      <c r="H410" s="6" t="str">
        <f t="shared" si="20"/>
        <v>12</v>
      </c>
      <c r="I410" s="9" t="s">
        <v>2042</v>
      </c>
      <c r="J410" s="9" t="s">
        <v>1003</v>
      </c>
    </row>
    <row r="411" spans="1:10">
      <c r="A411" s="7" t="s">
        <v>74</v>
      </c>
      <c r="B411" s="7" t="s">
        <v>602</v>
      </c>
      <c r="C411" s="7" t="s">
        <v>74</v>
      </c>
      <c r="D411" s="7" t="s">
        <v>602</v>
      </c>
      <c r="E411" s="7" t="s">
        <v>446</v>
      </c>
      <c r="F411" s="6" t="str">
        <f t="shared" si="18"/>
        <v>6</v>
      </c>
      <c r="G411" s="6" t="str">
        <f t="shared" si="19"/>
        <v>01</v>
      </c>
      <c r="H411" s="6" t="str">
        <f t="shared" si="20"/>
        <v>13</v>
      </c>
      <c r="I411" s="9" t="s">
        <v>2043</v>
      </c>
      <c r="J411" s="9" t="s">
        <v>1004</v>
      </c>
    </row>
    <row r="412" spans="1:10">
      <c r="A412" s="7" t="s">
        <v>74</v>
      </c>
      <c r="B412" s="7" t="s">
        <v>602</v>
      </c>
      <c r="C412" s="7" t="s">
        <v>74</v>
      </c>
      <c r="D412" s="7" t="s">
        <v>602</v>
      </c>
      <c r="E412" s="7" t="s">
        <v>324</v>
      </c>
      <c r="F412" s="6" t="str">
        <f t="shared" si="18"/>
        <v>6</v>
      </c>
      <c r="G412" s="6" t="str">
        <f t="shared" si="19"/>
        <v>01</v>
      </c>
      <c r="H412" s="6" t="str">
        <f t="shared" si="20"/>
        <v>14</v>
      </c>
      <c r="I412" s="9" t="s">
        <v>2044</v>
      </c>
      <c r="J412" s="9" t="s">
        <v>1005</v>
      </c>
    </row>
    <row r="413" spans="1:10">
      <c r="A413" s="7" t="s">
        <v>74</v>
      </c>
      <c r="B413" s="7" t="s">
        <v>602</v>
      </c>
      <c r="C413" s="7" t="s">
        <v>74</v>
      </c>
      <c r="D413" s="7" t="s">
        <v>602</v>
      </c>
      <c r="E413" s="7" t="s">
        <v>232</v>
      </c>
      <c r="F413" s="6" t="str">
        <f t="shared" si="18"/>
        <v>6</v>
      </c>
      <c r="G413" s="6" t="str">
        <f t="shared" si="19"/>
        <v>01</v>
      </c>
      <c r="H413" s="6" t="str">
        <f t="shared" si="20"/>
        <v>15</v>
      </c>
      <c r="I413" s="9" t="s">
        <v>2045</v>
      </c>
      <c r="J413" s="9" t="s">
        <v>1006</v>
      </c>
    </row>
    <row r="414" spans="1:10">
      <c r="A414" s="7" t="s">
        <v>74</v>
      </c>
      <c r="B414" s="7" t="s">
        <v>602</v>
      </c>
      <c r="C414" s="7" t="s">
        <v>74</v>
      </c>
      <c r="D414" s="7" t="s">
        <v>602</v>
      </c>
      <c r="E414" s="7" t="s">
        <v>427</v>
      </c>
      <c r="F414" s="6" t="str">
        <f t="shared" si="18"/>
        <v>6</v>
      </c>
      <c r="G414" s="6" t="str">
        <f t="shared" si="19"/>
        <v>01</v>
      </c>
      <c r="H414" s="6" t="str">
        <f t="shared" si="20"/>
        <v>16</v>
      </c>
      <c r="I414" s="9" t="s">
        <v>2046</v>
      </c>
      <c r="J414" s="9" t="s">
        <v>1007</v>
      </c>
    </row>
    <row r="415" spans="1:10">
      <c r="A415" s="7" t="s">
        <v>74</v>
      </c>
      <c r="B415" s="7" t="s">
        <v>602</v>
      </c>
      <c r="C415" s="7" t="s">
        <v>436</v>
      </c>
      <c r="D415" s="7" t="s">
        <v>602</v>
      </c>
      <c r="E415" s="7" t="s">
        <v>452</v>
      </c>
      <c r="F415" s="6" t="str">
        <f t="shared" si="18"/>
        <v>6</v>
      </c>
      <c r="G415" s="6" t="str">
        <f t="shared" si="19"/>
        <v>02</v>
      </c>
      <c r="H415" s="6" t="str">
        <f t="shared" si="20"/>
        <v>01</v>
      </c>
      <c r="I415" s="9" t="s">
        <v>2047</v>
      </c>
      <c r="J415" s="9" t="s">
        <v>1008</v>
      </c>
    </row>
    <row r="416" spans="1:10">
      <c r="A416" s="7" t="s">
        <v>74</v>
      </c>
      <c r="B416" s="7" t="s">
        <v>602</v>
      </c>
      <c r="C416" s="7" t="s">
        <v>436</v>
      </c>
      <c r="D416" s="7" t="s">
        <v>602</v>
      </c>
      <c r="E416" s="7" t="s">
        <v>437</v>
      </c>
      <c r="F416" s="6" t="str">
        <f t="shared" si="18"/>
        <v>6</v>
      </c>
      <c r="G416" s="6" t="str">
        <f t="shared" si="19"/>
        <v>02</v>
      </c>
      <c r="H416" s="6" t="str">
        <f t="shared" si="20"/>
        <v>02</v>
      </c>
      <c r="I416" s="9" t="s">
        <v>2048</v>
      </c>
      <c r="J416" s="9" t="s">
        <v>1009</v>
      </c>
    </row>
    <row r="417" spans="1:10">
      <c r="A417" s="7" t="s">
        <v>74</v>
      </c>
      <c r="B417" s="7" t="s">
        <v>602</v>
      </c>
      <c r="C417" s="7" t="s">
        <v>436</v>
      </c>
      <c r="D417" s="7" t="s">
        <v>602</v>
      </c>
      <c r="E417" s="7" t="s">
        <v>451</v>
      </c>
      <c r="F417" s="6" t="str">
        <f t="shared" si="18"/>
        <v>6</v>
      </c>
      <c r="G417" s="6" t="str">
        <f t="shared" si="19"/>
        <v>02</v>
      </c>
      <c r="H417" s="6" t="str">
        <f t="shared" si="20"/>
        <v>03</v>
      </c>
      <c r="I417" s="9" t="s">
        <v>2049</v>
      </c>
      <c r="J417" s="9" t="s">
        <v>1010</v>
      </c>
    </row>
    <row r="418" spans="1:10">
      <c r="A418" s="7" t="s">
        <v>74</v>
      </c>
      <c r="B418" s="7" t="s">
        <v>602</v>
      </c>
      <c r="C418" s="7" t="s">
        <v>436</v>
      </c>
      <c r="D418" s="7" t="s">
        <v>602</v>
      </c>
      <c r="E418" s="7" t="s">
        <v>82</v>
      </c>
      <c r="F418" s="6" t="str">
        <f t="shared" si="18"/>
        <v>6</v>
      </c>
      <c r="G418" s="6" t="str">
        <f t="shared" si="19"/>
        <v>02</v>
      </c>
      <c r="H418" s="6" t="str">
        <f t="shared" si="20"/>
        <v>04</v>
      </c>
      <c r="I418" s="9" t="s">
        <v>2050</v>
      </c>
      <c r="J418" s="9" t="s">
        <v>1011</v>
      </c>
    </row>
    <row r="419" spans="1:10">
      <c r="A419" s="7" t="s">
        <v>74</v>
      </c>
      <c r="B419" s="7" t="s">
        <v>602</v>
      </c>
      <c r="C419" s="7" t="s">
        <v>436</v>
      </c>
      <c r="D419" s="7" t="s">
        <v>602</v>
      </c>
      <c r="E419" s="7" t="s">
        <v>136</v>
      </c>
      <c r="F419" s="6" t="str">
        <f t="shared" si="18"/>
        <v>6</v>
      </c>
      <c r="G419" s="6" t="str">
        <f t="shared" si="19"/>
        <v>02</v>
      </c>
      <c r="H419" s="6" t="str">
        <f t="shared" si="20"/>
        <v>05</v>
      </c>
      <c r="I419" s="9" t="s">
        <v>2051</v>
      </c>
      <c r="J419" s="9" t="s">
        <v>1012</v>
      </c>
    </row>
    <row r="420" spans="1:10">
      <c r="C420" s="7"/>
      <c r="F420" s="6" t="str">
        <f t="shared" si="18"/>
        <v>6</v>
      </c>
      <c r="G420" s="6" t="str">
        <f t="shared" si="19"/>
        <v>02</v>
      </c>
      <c r="H420" s="6" t="str">
        <f t="shared" si="20"/>
        <v>06</v>
      </c>
      <c r="I420" s="9" t="s">
        <v>2052</v>
      </c>
      <c r="J420" s="9" t="s">
        <v>1137</v>
      </c>
    </row>
    <row r="421" spans="1:10">
      <c r="A421" s="7" t="s">
        <v>74</v>
      </c>
      <c r="B421" s="7" t="s">
        <v>602</v>
      </c>
      <c r="C421" s="7" t="s">
        <v>247</v>
      </c>
      <c r="D421" s="7" t="s">
        <v>602</v>
      </c>
      <c r="E421" s="7" t="s">
        <v>247</v>
      </c>
      <c r="F421" s="6" t="str">
        <f t="shared" si="18"/>
        <v>6</v>
      </c>
      <c r="G421" s="6" t="str">
        <f t="shared" si="19"/>
        <v>03</v>
      </c>
      <c r="H421" s="6" t="str">
        <f t="shared" si="20"/>
        <v>01</v>
      </c>
      <c r="I421" s="9" t="s">
        <v>2053</v>
      </c>
      <c r="J421" s="9" t="s">
        <v>1013</v>
      </c>
    </row>
    <row r="422" spans="1:10">
      <c r="A422" s="7" t="s">
        <v>74</v>
      </c>
      <c r="B422" s="7" t="s">
        <v>602</v>
      </c>
      <c r="C422" s="7" t="s">
        <v>247</v>
      </c>
      <c r="D422" s="7" t="s">
        <v>602</v>
      </c>
      <c r="E422" s="7" t="s">
        <v>251</v>
      </c>
      <c r="F422" s="6" t="str">
        <f t="shared" si="18"/>
        <v>6</v>
      </c>
      <c r="G422" s="6" t="str">
        <f t="shared" si="19"/>
        <v>03</v>
      </c>
      <c r="H422" s="6" t="str">
        <f t="shared" si="20"/>
        <v>02</v>
      </c>
      <c r="I422" s="9" t="s">
        <v>2054</v>
      </c>
      <c r="J422" s="9" t="s">
        <v>1014</v>
      </c>
    </row>
    <row r="423" spans="1:10">
      <c r="A423" s="7" t="s">
        <v>74</v>
      </c>
      <c r="B423" s="7" t="s">
        <v>602</v>
      </c>
      <c r="C423" s="7" t="s">
        <v>247</v>
      </c>
      <c r="D423" s="7" t="s">
        <v>602</v>
      </c>
      <c r="E423" s="7" t="s">
        <v>249</v>
      </c>
      <c r="F423" s="6" t="str">
        <f t="shared" si="18"/>
        <v>6</v>
      </c>
      <c r="G423" s="6" t="str">
        <f t="shared" si="19"/>
        <v>03</v>
      </c>
      <c r="H423" s="6" t="str">
        <f t="shared" si="20"/>
        <v>03</v>
      </c>
      <c r="I423" s="9" t="s">
        <v>2055</v>
      </c>
      <c r="J423" s="9" t="s">
        <v>1015</v>
      </c>
    </row>
    <row r="424" spans="1:10">
      <c r="A424" s="7" t="s">
        <v>74</v>
      </c>
      <c r="B424" s="7" t="s">
        <v>602</v>
      </c>
      <c r="C424" s="7" t="s">
        <v>247</v>
      </c>
      <c r="D424" s="7" t="s">
        <v>602</v>
      </c>
      <c r="E424" s="7" t="s">
        <v>255</v>
      </c>
      <c r="F424" s="6" t="str">
        <f t="shared" si="18"/>
        <v>6</v>
      </c>
      <c r="G424" s="6" t="str">
        <f t="shared" si="19"/>
        <v>03</v>
      </c>
      <c r="H424" s="6" t="str">
        <f t="shared" si="20"/>
        <v>04</v>
      </c>
      <c r="I424" s="9" t="s">
        <v>2056</v>
      </c>
      <c r="J424" s="9" t="s">
        <v>1016</v>
      </c>
    </row>
    <row r="425" spans="1:10">
      <c r="A425" s="7" t="s">
        <v>74</v>
      </c>
      <c r="B425" s="7" t="s">
        <v>602</v>
      </c>
      <c r="C425" s="7" t="s">
        <v>247</v>
      </c>
      <c r="D425" s="7" t="s">
        <v>602</v>
      </c>
      <c r="E425" s="7" t="s">
        <v>261</v>
      </c>
      <c r="F425" s="6" t="str">
        <f t="shared" si="18"/>
        <v>6</v>
      </c>
      <c r="G425" s="6" t="str">
        <f t="shared" si="19"/>
        <v>03</v>
      </c>
      <c r="H425" s="6" t="str">
        <f t="shared" si="20"/>
        <v>05</v>
      </c>
      <c r="I425" s="9" t="s">
        <v>2057</v>
      </c>
      <c r="J425" s="9" t="s">
        <v>1017</v>
      </c>
    </row>
    <row r="426" spans="1:10">
      <c r="A426" s="7" t="s">
        <v>74</v>
      </c>
      <c r="B426" s="7" t="s">
        <v>602</v>
      </c>
      <c r="C426" s="7" t="s">
        <v>247</v>
      </c>
      <c r="D426" s="7" t="s">
        <v>602</v>
      </c>
      <c r="E426" s="7" t="s">
        <v>262</v>
      </c>
      <c r="F426" s="6" t="str">
        <f t="shared" si="18"/>
        <v>6</v>
      </c>
      <c r="G426" s="6" t="str">
        <f t="shared" si="19"/>
        <v>03</v>
      </c>
      <c r="H426" s="6" t="str">
        <f t="shared" si="20"/>
        <v>06</v>
      </c>
      <c r="I426" s="9" t="s">
        <v>2058</v>
      </c>
      <c r="J426" s="9" t="s">
        <v>1018</v>
      </c>
    </row>
    <row r="427" spans="1:10">
      <c r="A427" s="7" t="s">
        <v>74</v>
      </c>
      <c r="B427" s="7" t="s">
        <v>602</v>
      </c>
      <c r="C427" s="7" t="s">
        <v>247</v>
      </c>
      <c r="D427" s="7" t="s">
        <v>602</v>
      </c>
      <c r="E427" s="7" t="s">
        <v>256</v>
      </c>
      <c r="F427" s="6" t="str">
        <f t="shared" si="18"/>
        <v>6</v>
      </c>
      <c r="G427" s="6" t="str">
        <f t="shared" si="19"/>
        <v>03</v>
      </c>
      <c r="H427" s="6" t="str">
        <f t="shared" si="20"/>
        <v>07</v>
      </c>
      <c r="I427" s="9" t="s">
        <v>2059</v>
      </c>
      <c r="J427" s="9" t="s">
        <v>1019</v>
      </c>
    </row>
    <row r="428" spans="1:10">
      <c r="A428" s="7" t="s">
        <v>74</v>
      </c>
      <c r="B428" s="7" t="s">
        <v>602</v>
      </c>
      <c r="C428" s="7" t="s">
        <v>247</v>
      </c>
      <c r="D428" s="7" t="s">
        <v>602</v>
      </c>
      <c r="E428" s="7" t="s">
        <v>258</v>
      </c>
      <c r="F428" s="6" t="str">
        <f t="shared" si="18"/>
        <v>6</v>
      </c>
      <c r="G428" s="6" t="str">
        <f t="shared" si="19"/>
        <v>03</v>
      </c>
      <c r="H428" s="6" t="str">
        <f t="shared" si="20"/>
        <v>08</v>
      </c>
      <c r="I428" s="9" t="s">
        <v>2060</v>
      </c>
      <c r="J428" s="9" t="s">
        <v>1020</v>
      </c>
    </row>
    <row r="429" spans="1:10">
      <c r="A429" s="7" t="s">
        <v>74</v>
      </c>
      <c r="B429" s="7" t="s">
        <v>602</v>
      </c>
      <c r="C429" s="7" t="s">
        <v>247</v>
      </c>
      <c r="D429" s="7" t="s">
        <v>602</v>
      </c>
      <c r="E429" s="7" t="s">
        <v>252</v>
      </c>
      <c r="F429" s="6" t="str">
        <f t="shared" si="18"/>
        <v>6</v>
      </c>
      <c r="G429" s="6" t="str">
        <f t="shared" si="19"/>
        <v>03</v>
      </c>
      <c r="H429" s="6" t="str">
        <f t="shared" si="20"/>
        <v>09</v>
      </c>
      <c r="I429" s="9" t="s">
        <v>2061</v>
      </c>
      <c r="J429" s="9" t="s">
        <v>1021</v>
      </c>
    </row>
    <row r="430" spans="1:10">
      <c r="A430" s="7" t="s">
        <v>74</v>
      </c>
      <c r="B430" s="7" t="s">
        <v>602</v>
      </c>
      <c r="C430" s="7" t="s">
        <v>453</v>
      </c>
      <c r="D430" s="7" t="s">
        <v>602</v>
      </c>
      <c r="E430" s="7" t="s">
        <v>408</v>
      </c>
      <c r="F430" s="6" t="str">
        <f t="shared" si="18"/>
        <v>6</v>
      </c>
      <c r="G430" s="6" t="str">
        <f t="shared" si="19"/>
        <v>04</v>
      </c>
      <c r="H430" s="6" t="str">
        <f t="shared" si="20"/>
        <v>01</v>
      </c>
      <c r="I430" s="9" t="s">
        <v>2062</v>
      </c>
      <c r="J430" s="9" t="s">
        <v>1022</v>
      </c>
    </row>
    <row r="431" spans="1:10">
      <c r="A431" s="7" t="s">
        <v>74</v>
      </c>
      <c r="B431" s="7" t="s">
        <v>602</v>
      </c>
      <c r="C431" s="7" t="s">
        <v>453</v>
      </c>
      <c r="D431" s="7" t="s">
        <v>602</v>
      </c>
      <c r="E431" s="7" t="s">
        <v>454</v>
      </c>
      <c r="F431" s="6" t="str">
        <f t="shared" si="18"/>
        <v>6</v>
      </c>
      <c r="G431" s="6" t="str">
        <f t="shared" si="19"/>
        <v>04</v>
      </c>
      <c r="H431" s="6" t="str">
        <f t="shared" si="20"/>
        <v>02</v>
      </c>
      <c r="I431" s="9" t="s">
        <v>2063</v>
      </c>
      <c r="J431" s="9" t="s">
        <v>1023</v>
      </c>
    </row>
    <row r="432" spans="1:10">
      <c r="A432" s="7" t="s">
        <v>74</v>
      </c>
      <c r="B432" s="7" t="s">
        <v>602</v>
      </c>
      <c r="C432" s="7" t="s">
        <v>453</v>
      </c>
      <c r="D432" s="7" t="s">
        <v>602</v>
      </c>
      <c r="E432" s="7" t="s">
        <v>115</v>
      </c>
      <c r="F432" s="6" t="str">
        <f t="shared" si="18"/>
        <v>6</v>
      </c>
      <c r="G432" s="6" t="str">
        <f t="shared" si="19"/>
        <v>04</v>
      </c>
      <c r="H432" s="6" t="str">
        <f t="shared" si="20"/>
        <v>03</v>
      </c>
      <c r="I432" s="9" t="s">
        <v>2064</v>
      </c>
      <c r="J432" s="9" t="s">
        <v>1024</v>
      </c>
    </row>
    <row r="433" spans="1:10">
      <c r="A433" s="7" t="s">
        <v>74</v>
      </c>
      <c r="B433" s="7" t="s">
        <v>602</v>
      </c>
      <c r="C433" s="7" t="s">
        <v>228</v>
      </c>
      <c r="D433" s="7" t="s">
        <v>602</v>
      </c>
      <c r="E433" s="7" t="s">
        <v>457</v>
      </c>
      <c r="F433" s="6" t="str">
        <f t="shared" si="18"/>
        <v>6</v>
      </c>
      <c r="G433" s="6" t="str">
        <f t="shared" si="19"/>
        <v>05</v>
      </c>
      <c r="H433" s="6" t="str">
        <f t="shared" si="20"/>
        <v>01</v>
      </c>
      <c r="I433" s="9" t="s">
        <v>2065</v>
      </c>
      <c r="J433" s="9" t="s">
        <v>1025</v>
      </c>
    </row>
    <row r="434" spans="1:10">
      <c r="A434" s="7" t="s">
        <v>74</v>
      </c>
      <c r="B434" s="7" t="s">
        <v>602</v>
      </c>
      <c r="C434" s="7" t="s">
        <v>228</v>
      </c>
      <c r="D434" s="7" t="s">
        <v>602</v>
      </c>
      <c r="E434" s="7" t="s">
        <v>460</v>
      </c>
      <c r="F434" s="6" t="str">
        <f t="shared" si="18"/>
        <v>6</v>
      </c>
      <c r="G434" s="6" t="str">
        <f t="shared" si="19"/>
        <v>05</v>
      </c>
      <c r="H434" s="6" t="str">
        <f t="shared" si="20"/>
        <v>02</v>
      </c>
      <c r="I434" s="9" t="s">
        <v>2066</v>
      </c>
      <c r="J434" s="9" t="s">
        <v>1026</v>
      </c>
    </row>
    <row r="435" spans="1:10">
      <c r="A435" s="7" t="s">
        <v>74</v>
      </c>
      <c r="B435" s="7" t="s">
        <v>602</v>
      </c>
      <c r="C435" s="7" t="s">
        <v>228</v>
      </c>
      <c r="D435" s="7" t="s">
        <v>602</v>
      </c>
      <c r="E435" s="7" t="s">
        <v>462</v>
      </c>
      <c r="F435" s="6" t="str">
        <f t="shared" si="18"/>
        <v>6</v>
      </c>
      <c r="G435" s="6" t="str">
        <f t="shared" si="19"/>
        <v>05</v>
      </c>
      <c r="H435" s="6" t="str">
        <f t="shared" si="20"/>
        <v>03</v>
      </c>
      <c r="I435" s="9" t="s">
        <v>2067</v>
      </c>
      <c r="J435" s="9" t="s">
        <v>1027</v>
      </c>
    </row>
    <row r="436" spans="1:10">
      <c r="A436" s="7" t="s">
        <v>74</v>
      </c>
      <c r="B436" s="7" t="s">
        <v>602</v>
      </c>
      <c r="C436" s="7" t="s">
        <v>228</v>
      </c>
      <c r="D436" s="7" t="s">
        <v>602</v>
      </c>
      <c r="E436" s="7" t="s">
        <v>229</v>
      </c>
      <c r="F436" s="6" t="str">
        <f t="shared" si="18"/>
        <v>6</v>
      </c>
      <c r="G436" s="6" t="str">
        <f t="shared" si="19"/>
        <v>05</v>
      </c>
      <c r="H436" s="6" t="str">
        <f t="shared" si="20"/>
        <v>04</v>
      </c>
      <c r="I436" s="9" t="s">
        <v>2068</v>
      </c>
      <c r="J436" s="9" t="s">
        <v>1028</v>
      </c>
    </row>
    <row r="437" spans="1:10">
      <c r="A437" s="7" t="s">
        <v>74</v>
      </c>
      <c r="B437" s="7" t="s">
        <v>602</v>
      </c>
      <c r="C437" s="7" t="s">
        <v>228</v>
      </c>
      <c r="D437" s="7" t="s">
        <v>602</v>
      </c>
      <c r="E437" s="7" t="s">
        <v>459</v>
      </c>
      <c r="F437" s="6" t="str">
        <f t="shared" si="18"/>
        <v>6</v>
      </c>
      <c r="G437" s="6" t="str">
        <f t="shared" si="19"/>
        <v>05</v>
      </c>
      <c r="H437" s="6" t="str">
        <f t="shared" si="20"/>
        <v>05</v>
      </c>
      <c r="I437" s="9" t="s">
        <v>2069</v>
      </c>
      <c r="J437" s="9" t="s">
        <v>1029</v>
      </c>
    </row>
    <row r="438" spans="1:10">
      <c r="A438" s="7" t="s">
        <v>74</v>
      </c>
      <c r="B438" s="7" t="s">
        <v>602</v>
      </c>
      <c r="C438" s="7" t="s">
        <v>228</v>
      </c>
      <c r="D438" s="7" t="s">
        <v>602</v>
      </c>
      <c r="E438" s="7" t="s">
        <v>573</v>
      </c>
      <c r="F438" s="6" t="str">
        <f t="shared" si="18"/>
        <v>6</v>
      </c>
      <c r="G438" s="6" t="str">
        <f t="shared" si="19"/>
        <v>05</v>
      </c>
      <c r="H438" s="6" t="str">
        <f t="shared" si="20"/>
        <v>06</v>
      </c>
      <c r="I438" s="9" t="s">
        <v>2070</v>
      </c>
      <c r="J438" s="9" t="s">
        <v>1030</v>
      </c>
    </row>
    <row r="439" spans="1:10">
      <c r="A439" s="7" t="s">
        <v>74</v>
      </c>
      <c r="B439" s="7" t="s">
        <v>602</v>
      </c>
      <c r="C439" s="7" t="s">
        <v>231</v>
      </c>
      <c r="D439" s="7" t="s">
        <v>602</v>
      </c>
      <c r="E439" s="7" t="s">
        <v>455</v>
      </c>
      <c r="F439" s="6" t="str">
        <f t="shared" si="18"/>
        <v>6</v>
      </c>
      <c r="G439" s="6" t="str">
        <f t="shared" si="19"/>
        <v>06</v>
      </c>
      <c r="H439" s="6" t="str">
        <f t="shared" si="20"/>
        <v>01</v>
      </c>
      <c r="I439" s="9" t="s">
        <v>2071</v>
      </c>
      <c r="J439" s="9" t="s">
        <v>1031</v>
      </c>
    </row>
    <row r="440" spans="1:10">
      <c r="A440" s="7" t="s">
        <v>74</v>
      </c>
      <c r="B440" s="7" t="s">
        <v>602</v>
      </c>
      <c r="C440" s="7" t="s">
        <v>231</v>
      </c>
      <c r="D440" s="7" t="s">
        <v>602</v>
      </c>
      <c r="E440" s="7" t="s">
        <v>220</v>
      </c>
      <c r="F440" s="6" t="str">
        <f t="shared" si="18"/>
        <v>6</v>
      </c>
      <c r="G440" s="6" t="str">
        <f t="shared" si="19"/>
        <v>06</v>
      </c>
      <c r="H440" s="6" t="str">
        <f t="shared" si="20"/>
        <v>02</v>
      </c>
      <c r="I440" s="9" t="s">
        <v>2072</v>
      </c>
      <c r="J440" s="9" t="s">
        <v>1032</v>
      </c>
    </row>
    <row r="441" spans="1:10">
      <c r="A441" s="7" t="s">
        <v>74</v>
      </c>
      <c r="B441" s="7" t="s">
        <v>602</v>
      </c>
      <c r="C441" s="7" t="s">
        <v>231</v>
      </c>
      <c r="D441" s="7" t="s">
        <v>602</v>
      </c>
      <c r="E441" s="7" t="s">
        <v>456</v>
      </c>
      <c r="F441" s="6" t="str">
        <f t="shared" si="18"/>
        <v>6</v>
      </c>
      <c r="G441" s="6" t="str">
        <f t="shared" si="19"/>
        <v>06</v>
      </c>
      <c r="H441" s="6" t="str">
        <f t="shared" si="20"/>
        <v>03</v>
      </c>
      <c r="I441" s="9" t="s">
        <v>2073</v>
      </c>
      <c r="J441" s="9" t="s">
        <v>1033</v>
      </c>
    </row>
    <row r="442" spans="1:10">
      <c r="A442" s="7" t="s">
        <v>74</v>
      </c>
      <c r="B442" s="7" t="s">
        <v>602</v>
      </c>
      <c r="C442" s="7" t="s">
        <v>75</v>
      </c>
      <c r="D442" s="7" t="s">
        <v>602</v>
      </c>
      <c r="E442" s="7" t="s">
        <v>75</v>
      </c>
      <c r="F442" s="6" t="str">
        <f t="shared" si="18"/>
        <v>6</v>
      </c>
      <c r="G442" s="6" t="str">
        <f t="shared" si="19"/>
        <v>07</v>
      </c>
      <c r="H442" s="6" t="str">
        <f t="shared" si="20"/>
        <v>01</v>
      </c>
      <c r="I442" s="9" t="s">
        <v>2074</v>
      </c>
      <c r="J442" s="9" t="s">
        <v>1034</v>
      </c>
    </row>
    <row r="443" spans="1:10">
      <c r="A443" s="7" t="s">
        <v>74</v>
      </c>
      <c r="B443" s="7" t="s">
        <v>602</v>
      </c>
      <c r="C443" s="7" t="s">
        <v>75</v>
      </c>
      <c r="D443" s="7" t="s">
        <v>602</v>
      </c>
      <c r="E443" s="7" t="s">
        <v>76</v>
      </c>
      <c r="F443" s="6" t="str">
        <f t="shared" si="18"/>
        <v>6</v>
      </c>
      <c r="G443" s="6" t="str">
        <f t="shared" si="19"/>
        <v>07</v>
      </c>
      <c r="H443" s="6" t="str">
        <f t="shared" si="20"/>
        <v>02</v>
      </c>
      <c r="I443" s="9" t="s">
        <v>2075</v>
      </c>
      <c r="J443" s="9" t="s">
        <v>1035</v>
      </c>
    </row>
    <row r="444" spans="1:10">
      <c r="A444" s="7" t="s">
        <v>74</v>
      </c>
      <c r="B444" s="7" t="s">
        <v>602</v>
      </c>
      <c r="C444" s="7" t="s">
        <v>75</v>
      </c>
      <c r="D444" s="7" t="s">
        <v>602</v>
      </c>
      <c r="E444" s="7" t="s">
        <v>450</v>
      </c>
      <c r="F444" s="6" t="str">
        <f t="shared" si="18"/>
        <v>6</v>
      </c>
      <c r="G444" s="6" t="str">
        <f t="shared" si="19"/>
        <v>07</v>
      </c>
      <c r="H444" s="6" t="str">
        <f t="shared" si="20"/>
        <v>03</v>
      </c>
      <c r="I444" s="9" t="s">
        <v>2076</v>
      </c>
      <c r="J444" s="9" t="s">
        <v>1036</v>
      </c>
    </row>
    <row r="445" spans="1:10">
      <c r="A445" s="7" t="s">
        <v>74</v>
      </c>
      <c r="B445" s="7" t="s">
        <v>602</v>
      </c>
      <c r="C445" s="7" t="s">
        <v>75</v>
      </c>
      <c r="D445" s="7" t="s">
        <v>602</v>
      </c>
      <c r="E445" s="7" t="s">
        <v>259</v>
      </c>
      <c r="F445" s="6" t="str">
        <f t="shared" si="18"/>
        <v>6</v>
      </c>
      <c r="G445" s="6" t="str">
        <f t="shared" si="19"/>
        <v>07</v>
      </c>
      <c r="H445" s="6" t="str">
        <f t="shared" si="20"/>
        <v>04</v>
      </c>
      <c r="I445" s="9" t="s">
        <v>2077</v>
      </c>
      <c r="J445" s="9" t="s">
        <v>1037</v>
      </c>
    </row>
    <row r="446" spans="1:10">
      <c r="A446" s="7" t="s">
        <v>74</v>
      </c>
      <c r="B446" s="7" t="s">
        <v>602</v>
      </c>
      <c r="C446" s="7" t="s">
        <v>88</v>
      </c>
      <c r="D446" s="7" t="s">
        <v>602</v>
      </c>
      <c r="E446" s="7" t="s">
        <v>326</v>
      </c>
      <c r="F446" s="6" t="str">
        <f t="shared" si="18"/>
        <v>6</v>
      </c>
      <c r="G446" s="6" t="str">
        <f t="shared" si="19"/>
        <v>08</v>
      </c>
      <c r="H446" s="6" t="str">
        <f t="shared" si="20"/>
        <v>01</v>
      </c>
      <c r="I446" s="9" t="s">
        <v>2078</v>
      </c>
      <c r="J446" s="9" t="s">
        <v>1038</v>
      </c>
    </row>
    <row r="447" spans="1:10">
      <c r="A447" s="7" t="s">
        <v>74</v>
      </c>
      <c r="B447" s="7" t="s">
        <v>602</v>
      </c>
      <c r="C447" s="7" t="s">
        <v>88</v>
      </c>
      <c r="D447" s="7" t="s">
        <v>602</v>
      </c>
      <c r="E447" s="7" t="s">
        <v>339</v>
      </c>
      <c r="F447" s="6" t="str">
        <f t="shared" si="18"/>
        <v>6</v>
      </c>
      <c r="G447" s="6" t="str">
        <f t="shared" si="19"/>
        <v>08</v>
      </c>
      <c r="H447" s="6" t="str">
        <f t="shared" si="20"/>
        <v>02</v>
      </c>
      <c r="I447" s="9" t="s">
        <v>2079</v>
      </c>
      <c r="J447" s="9" t="s">
        <v>1039</v>
      </c>
    </row>
    <row r="448" spans="1:10">
      <c r="A448" s="7" t="s">
        <v>74</v>
      </c>
      <c r="B448" s="7" t="s">
        <v>602</v>
      </c>
      <c r="C448" s="7" t="s">
        <v>88</v>
      </c>
      <c r="D448" s="7" t="s">
        <v>602</v>
      </c>
      <c r="E448" s="7" t="s">
        <v>464</v>
      </c>
      <c r="F448" s="6" t="str">
        <f t="shared" si="18"/>
        <v>6</v>
      </c>
      <c r="G448" s="6" t="str">
        <f t="shared" si="19"/>
        <v>08</v>
      </c>
      <c r="H448" s="6" t="str">
        <f t="shared" si="20"/>
        <v>03</v>
      </c>
      <c r="I448" s="9" t="s">
        <v>2080</v>
      </c>
      <c r="J448" s="9" t="s">
        <v>1040</v>
      </c>
    </row>
    <row r="449" spans="1:10">
      <c r="A449" s="7" t="s">
        <v>74</v>
      </c>
      <c r="B449" s="7" t="s">
        <v>602</v>
      </c>
      <c r="C449" s="7" t="s">
        <v>88</v>
      </c>
      <c r="D449" s="7" t="s">
        <v>602</v>
      </c>
      <c r="E449" s="7" t="s">
        <v>89</v>
      </c>
      <c r="F449" s="6" t="str">
        <f t="shared" si="18"/>
        <v>6</v>
      </c>
      <c r="G449" s="6" t="str">
        <f t="shared" si="19"/>
        <v>08</v>
      </c>
      <c r="H449" s="6" t="str">
        <f t="shared" si="20"/>
        <v>04</v>
      </c>
      <c r="I449" s="9" t="s">
        <v>2081</v>
      </c>
      <c r="J449" s="9" t="s">
        <v>1041</v>
      </c>
    </row>
    <row r="450" spans="1:10">
      <c r="A450" s="7" t="s">
        <v>74</v>
      </c>
      <c r="B450" s="7" t="s">
        <v>602</v>
      </c>
      <c r="C450" s="7" t="s">
        <v>88</v>
      </c>
      <c r="D450" s="7" t="s">
        <v>602</v>
      </c>
      <c r="E450" s="7" t="s">
        <v>461</v>
      </c>
      <c r="F450" s="6" t="str">
        <f t="shared" ref="F450:F488" si="21">MID(J450,1,1)</f>
        <v>6</v>
      </c>
      <c r="G450" s="6" t="str">
        <f t="shared" ref="G450:G488" si="22">MID(J450,3,2)</f>
        <v>08</v>
      </c>
      <c r="H450" s="6" t="str">
        <f t="shared" ref="H450:H488" si="23">MID(J450,6,2)</f>
        <v>05</v>
      </c>
      <c r="I450" s="9" t="s">
        <v>2082</v>
      </c>
      <c r="J450" s="9" t="s">
        <v>1042</v>
      </c>
    </row>
    <row r="451" spans="1:10">
      <c r="C451" s="7"/>
      <c r="F451" s="6" t="str">
        <f t="shared" si="21"/>
        <v>6</v>
      </c>
      <c r="G451" s="6" t="str">
        <f t="shared" si="22"/>
        <v>08</v>
      </c>
      <c r="H451" s="6" t="str">
        <f t="shared" si="23"/>
        <v>06</v>
      </c>
      <c r="I451" s="9" t="s">
        <v>2273</v>
      </c>
      <c r="J451" s="9" t="s">
        <v>1138</v>
      </c>
    </row>
    <row r="452" spans="1:10">
      <c r="A452" s="7" t="s">
        <v>74</v>
      </c>
      <c r="B452" s="7" t="s">
        <v>602</v>
      </c>
      <c r="C452" s="7" t="s">
        <v>154</v>
      </c>
      <c r="D452" s="7" t="s">
        <v>602</v>
      </c>
      <c r="E452" s="7" t="s">
        <v>154</v>
      </c>
      <c r="F452" s="6" t="str">
        <f t="shared" si="21"/>
        <v>6</v>
      </c>
      <c r="G452" s="6" t="str">
        <f t="shared" si="22"/>
        <v>09</v>
      </c>
      <c r="H452" s="6" t="str">
        <f t="shared" si="23"/>
        <v>01</v>
      </c>
      <c r="I452" s="9" t="s">
        <v>2083</v>
      </c>
      <c r="J452" s="9" t="s">
        <v>1043</v>
      </c>
    </row>
    <row r="453" spans="1:10">
      <c r="A453" s="7" t="s">
        <v>74</v>
      </c>
      <c r="B453" s="7" t="s">
        <v>602</v>
      </c>
      <c r="C453" s="7" t="s">
        <v>80</v>
      </c>
      <c r="D453" s="7" t="s">
        <v>602</v>
      </c>
      <c r="E453" s="7" t="s">
        <v>81</v>
      </c>
      <c r="F453" s="6" t="str">
        <f t="shared" si="21"/>
        <v>6</v>
      </c>
      <c r="G453" s="6" t="str">
        <f t="shared" si="22"/>
        <v>10</v>
      </c>
      <c r="H453" s="6" t="str">
        <f t="shared" si="23"/>
        <v>01</v>
      </c>
      <c r="I453" s="9" t="s">
        <v>2084</v>
      </c>
      <c r="J453" s="9" t="s">
        <v>1044</v>
      </c>
    </row>
    <row r="454" spans="1:10">
      <c r="A454" s="7" t="s">
        <v>74</v>
      </c>
      <c r="B454" s="7" t="s">
        <v>602</v>
      </c>
      <c r="C454" s="7" t="s">
        <v>80</v>
      </c>
      <c r="D454" s="7" t="s">
        <v>602</v>
      </c>
      <c r="E454" s="7" t="s">
        <v>348</v>
      </c>
      <c r="F454" s="6" t="str">
        <f t="shared" si="21"/>
        <v>6</v>
      </c>
      <c r="G454" s="6" t="str">
        <f t="shared" si="22"/>
        <v>10</v>
      </c>
      <c r="H454" s="6" t="str">
        <f t="shared" si="23"/>
        <v>02</v>
      </c>
      <c r="I454" s="9" t="s">
        <v>2085</v>
      </c>
      <c r="J454" s="9" t="s">
        <v>1045</v>
      </c>
    </row>
    <row r="455" spans="1:10">
      <c r="A455" s="7" t="s">
        <v>74</v>
      </c>
      <c r="B455" s="7" t="s">
        <v>602</v>
      </c>
      <c r="C455" s="7" t="s">
        <v>80</v>
      </c>
      <c r="D455" s="7" t="s">
        <v>602</v>
      </c>
      <c r="E455" s="7" t="s">
        <v>266</v>
      </c>
      <c r="F455" s="6" t="str">
        <f t="shared" si="21"/>
        <v>6</v>
      </c>
      <c r="G455" s="6" t="str">
        <f t="shared" si="22"/>
        <v>10</v>
      </c>
      <c r="H455" s="6" t="str">
        <f t="shared" si="23"/>
        <v>03</v>
      </c>
      <c r="I455" s="9" t="s">
        <v>2086</v>
      </c>
      <c r="J455" s="9" t="s">
        <v>1046</v>
      </c>
    </row>
    <row r="456" spans="1:10">
      <c r="A456" s="7" t="s">
        <v>74</v>
      </c>
      <c r="B456" s="7" t="s">
        <v>602</v>
      </c>
      <c r="C456" s="7" t="s">
        <v>80</v>
      </c>
      <c r="D456" s="7" t="s">
        <v>602</v>
      </c>
      <c r="E456" s="7" t="s">
        <v>467</v>
      </c>
      <c r="F456" s="6" t="str">
        <f t="shared" si="21"/>
        <v>6</v>
      </c>
      <c r="G456" s="6" t="str">
        <f t="shared" si="22"/>
        <v>10</v>
      </c>
      <c r="H456" s="6" t="str">
        <f t="shared" si="23"/>
        <v>04</v>
      </c>
      <c r="I456" s="9" t="s">
        <v>2087</v>
      </c>
      <c r="J456" s="9" t="s">
        <v>1047</v>
      </c>
    </row>
    <row r="457" spans="1:10">
      <c r="A457" s="7" t="s">
        <v>74</v>
      </c>
      <c r="B457" s="7" t="s">
        <v>602</v>
      </c>
      <c r="C457" s="7" t="s">
        <v>277</v>
      </c>
      <c r="D457" s="7" t="s">
        <v>602</v>
      </c>
      <c r="E457" s="7" t="s">
        <v>282</v>
      </c>
      <c r="F457" s="6" t="str">
        <f t="shared" si="21"/>
        <v>6</v>
      </c>
      <c r="G457" s="6" t="str">
        <f t="shared" si="22"/>
        <v>11</v>
      </c>
      <c r="H457" s="6" t="str">
        <f t="shared" si="23"/>
        <v>01</v>
      </c>
      <c r="I457" s="9" t="s">
        <v>2088</v>
      </c>
      <c r="J457" s="9" t="s">
        <v>1048</v>
      </c>
    </row>
    <row r="458" spans="1:10">
      <c r="A458" s="7" t="s">
        <v>74</v>
      </c>
      <c r="B458" s="7" t="s">
        <v>602</v>
      </c>
      <c r="C458" s="7" t="s">
        <v>277</v>
      </c>
      <c r="D458" s="7" t="s">
        <v>602</v>
      </c>
      <c r="E458" s="7" t="s">
        <v>278</v>
      </c>
      <c r="F458" s="6" t="str">
        <f t="shared" si="21"/>
        <v>6</v>
      </c>
      <c r="G458" s="6" t="str">
        <f t="shared" si="22"/>
        <v>11</v>
      </c>
      <c r="H458" s="6" t="str">
        <f t="shared" si="23"/>
        <v>02</v>
      </c>
      <c r="I458" s="9" t="s">
        <v>2089</v>
      </c>
      <c r="J458" s="9" t="s">
        <v>1049</v>
      </c>
    </row>
    <row r="459" spans="1:10">
      <c r="A459" s="7" t="s">
        <v>60</v>
      </c>
      <c r="B459" s="7" t="s">
        <v>602</v>
      </c>
      <c r="C459" s="7" t="s">
        <v>60</v>
      </c>
      <c r="D459" s="7" t="s">
        <v>602</v>
      </c>
      <c r="E459" s="7" t="s">
        <v>60</v>
      </c>
      <c r="F459" s="6" t="str">
        <f t="shared" si="21"/>
        <v>7</v>
      </c>
      <c r="G459" s="6" t="str">
        <f t="shared" si="22"/>
        <v>01</v>
      </c>
      <c r="H459" s="6" t="str">
        <f t="shared" si="23"/>
        <v>01</v>
      </c>
      <c r="I459" s="9" t="s">
        <v>2090</v>
      </c>
      <c r="J459" s="9" t="s">
        <v>1050</v>
      </c>
    </row>
    <row r="460" spans="1:10">
      <c r="A460" s="7" t="s">
        <v>60</v>
      </c>
      <c r="B460" s="7" t="s">
        <v>602</v>
      </c>
      <c r="C460" s="7" t="s">
        <v>60</v>
      </c>
      <c r="D460" s="7" t="s">
        <v>602</v>
      </c>
      <c r="E460" s="7" t="s">
        <v>200</v>
      </c>
      <c r="F460" s="6" t="str">
        <f t="shared" si="21"/>
        <v>7</v>
      </c>
      <c r="G460" s="6" t="str">
        <f t="shared" si="22"/>
        <v>01</v>
      </c>
      <c r="H460" s="6" t="str">
        <f t="shared" si="23"/>
        <v>02</v>
      </c>
      <c r="I460" s="9" t="s">
        <v>2091</v>
      </c>
      <c r="J460" s="9" t="s">
        <v>1051</v>
      </c>
    </row>
    <row r="461" spans="1:10">
      <c r="A461" s="7" t="s">
        <v>60</v>
      </c>
      <c r="B461" s="7" t="s">
        <v>602</v>
      </c>
      <c r="C461" s="7" t="s">
        <v>60</v>
      </c>
      <c r="D461" s="7" t="s">
        <v>602</v>
      </c>
      <c r="E461" s="7" t="s">
        <v>62</v>
      </c>
      <c r="F461" s="6" t="str">
        <f t="shared" si="21"/>
        <v>7</v>
      </c>
      <c r="G461" s="6" t="str">
        <f t="shared" si="22"/>
        <v>01</v>
      </c>
      <c r="H461" s="6" t="str">
        <f t="shared" si="23"/>
        <v>03</v>
      </c>
      <c r="I461" s="9" t="s">
        <v>2092</v>
      </c>
      <c r="J461" s="9" t="s">
        <v>1052</v>
      </c>
    </row>
    <row r="462" spans="1:10">
      <c r="A462" s="7" t="s">
        <v>60</v>
      </c>
      <c r="B462" s="7" t="s">
        <v>602</v>
      </c>
      <c r="C462" s="7" t="s">
        <v>60</v>
      </c>
      <c r="D462" s="7" t="s">
        <v>602</v>
      </c>
      <c r="E462" s="7" t="s">
        <v>469</v>
      </c>
      <c r="F462" s="6" t="str">
        <f t="shared" si="21"/>
        <v>7</v>
      </c>
      <c r="G462" s="6" t="str">
        <f t="shared" si="22"/>
        <v>01</v>
      </c>
      <c r="H462" s="6" t="str">
        <f t="shared" si="23"/>
        <v>04</v>
      </c>
      <c r="I462" s="9" t="s">
        <v>2093</v>
      </c>
      <c r="J462" s="9" t="s">
        <v>1053</v>
      </c>
    </row>
    <row r="463" spans="1:10">
      <c r="A463" s="7" t="s">
        <v>60</v>
      </c>
      <c r="B463" s="7" t="s">
        <v>602</v>
      </c>
      <c r="C463" s="7" t="s">
        <v>335</v>
      </c>
      <c r="D463" s="7" t="s">
        <v>602</v>
      </c>
      <c r="E463" s="7" t="s">
        <v>334</v>
      </c>
      <c r="F463" s="6" t="str">
        <f t="shared" si="21"/>
        <v>7</v>
      </c>
      <c r="G463" s="6" t="str">
        <f t="shared" si="22"/>
        <v>02</v>
      </c>
      <c r="H463" s="6" t="str">
        <f t="shared" si="23"/>
        <v>01</v>
      </c>
      <c r="I463" s="9" t="s">
        <v>2094</v>
      </c>
      <c r="J463" s="9" t="s">
        <v>1054</v>
      </c>
    </row>
    <row r="464" spans="1:10">
      <c r="A464" s="7" t="s">
        <v>60</v>
      </c>
      <c r="B464" s="7" t="s">
        <v>602</v>
      </c>
      <c r="C464" s="7" t="s">
        <v>335</v>
      </c>
      <c r="D464" s="7" t="s">
        <v>602</v>
      </c>
      <c r="E464" s="7" t="s">
        <v>371</v>
      </c>
      <c r="F464" s="6" t="str">
        <f t="shared" si="21"/>
        <v>7</v>
      </c>
      <c r="G464" s="6" t="str">
        <f t="shared" si="22"/>
        <v>02</v>
      </c>
      <c r="H464" s="6" t="str">
        <f t="shared" si="23"/>
        <v>02</v>
      </c>
      <c r="I464" s="9" t="s">
        <v>2095</v>
      </c>
      <c r="J464" s="9" t="s">
        <v>1055</v>
      </c>
    </row>
    <row r="465" spans="1:10">
      <c r="A465" s="7" t="s">
        <v>60</v>
      </c>
      <c r="B465" s="7" t="s">
        <v>602</v>
      </c>
      <c r="C465" s="7" t="s">
        <v>335</v>
      </c>
      <c r="D465" s="7" t="s">
        <v>602</v>
      </c>
      <c r="E465" s="7" t="s">
        <v>463</v>
      </c>
      <c r="F465" s="6" t="str">
        <f t="shared" si="21"/>
        <v>7</v>
      </c>
      <c r="G465" s="6" t="str">
        <f t="shared" si="22"/>
        <v>02</v>
      </c>
      <c r="H465" s="6" t="str">
        <f t="shared" si="23"/>
        <v>03</v>
      </c>
      <c r="I465" s="9" t="s">
        <v>2096</v>
      </c>
      <c r="J465" s="9" t="s">
        <v>1056</v>
      </c>
    </row>
    <row r="466" spans="1:10">
      <c r="A466" s="7" t="s">
        <v>60</v>
      </c>
      <c r="B466" s="7" t="s">
        <v>602</v>
      </c>
      <c r="C466" s="7" t="s">
        <v>335</v>
      </c>
      <c r="D466" s="7" t="s">
        <v>602</v>
      </c>
      <c r="E466" s="7" t="s">
        <v>356</v>
      </c>
      <c r="F466" s="6" t="str">
        <f t="shared" si="21"/>
        <v>7</v>
      </c>
      <c r="G466" s="6" t="str">
        <f t="shared" si="22"/>
        <v>02</v>
      </c>
      <c r="H466" s="6" t="str">
        <f t="shared" si="23"/>
        <v>04</v>
      </c>
      <c r="I466" s="9" t="s">
        <v>2097</v>
      </c>
      <c r="J466" s="9" t="s">
        <v>1057</v>
      </c>
    </row>
    <row r="467" spans="1:10">
      <c r="A467" s="7" t="s">
        <v>60</v>
      </c>
      <c r="B467" s="7" t="s">
        <v>602</v>
      </c>
      <c r="C467" s="7" t="s">
        <v>335</v>
      </c>
      <c r="D467" s="7" t="s">
        <v>602</v>
      </c>
      <c r="E467" s="7" t="s">
        <v>336</v>
      </c>
      <c r="F467" s="6" t="str">
        <f t="shared" si="21"/>
        <v>7</v>
      </c>
      <c r="G467" s="6" t="str">
        <f t="shared" si="22"/>
        <v>02</v>
      </c>
      <c r="H467" s="6" t="str">
        <f t="shared" si="23"/>
        <v>05</v>
      </c>
      <c r="I467" s="9" t="s">
        <v>2098</v>
      </c>
      <c r="J467" s="9" t="s">
        <v>1058</v>
      </c>
    </row>
    <row r="468" spans="1:10">
      <c r="A468" s="7" t="s">
        <v>60</v>
      </c>
      <c r="B468" s="7" t="s">
        <v>602</v>
      </c>
      <c r="C468" s="7" t="s">
        <v>335</v>
      </c>
      <c r="D468" s="7" t="s">
        <v>602</v>
      </c>
      <c r="E468" s="7" t="s">
        <v>257</v>
      </c>
      <c r="F468" s="6" t="str">
        <f t="shared" si="21"/>
        <v>7</v>
      </c>
      <c r="G468" s="6" t="str">
        <f t="shared" si="22"/>
        <v>02</v>
      </c>
      <c r="H468" s="6" t="str">
        <f t="shared" si="23"/>
        <v>06</v>
      </c>
      <c r="I468" s="9" t="s">
        <v>2099</v>
      </c>
      <c r="J468" s="9" t="s">
        <v>1059</v>
      </c>
    </row>
    <row r="469" spans="1:10">
      <c r="A469" s="7" t="s">
        <v>60</v>
      </c>
      <c r="B469" s="7" t="s">
        <v>602</v>
      </c>
      <c r="C469" s="7" t="s">
        <v>335</v>
      </c>
      <c r="D469" s="7" t="s">
        <v>602</v>
      </c>
      <c r="E469" s="7" t="s">
        <v>238</v>
      </c>
      <c r="F469" s="6" t="str">
        <f t="shared" si="21"/>
        <v>7</v>
      </c>
      <c r="G469" s="6" t="str">
        <f t="shared" si="22"/>
        <v>02</v>
      </c>
      <c r="H469" s="6" t="str">
        <f t="shared" si="23"/>
        <v>07</v>
      </c>
      <c r="I469" s="9" t="s">
        <v>2100</v>
      </c>
      <c r="J469" s="9" t="s">
        <v>1060</v>
      </c>
    </row>
    <row r="470" spans="1:10">
      <c r="A470" s="7" t="s">
        <v>60</v>
      </c>
      <c r="B470" s="7" t="s">
        <v>602</v>
      </c>
      <c r="C470" s="7" t="s">
        <v>332</v>
      </c>
      <c r="D470" s="7" t="s">
        <v>602</v>
      </c>
      <c r="E470" s="7" t="s">
        <v>332</v>
      </c>
      <c r="F470" s="6" t="str">
        <f t="shared" si="21"/>
        <v>7</v>
      </c>
      <c r="G470" s="6" t="str">
        <f t="shared" si="22"/>
        <v>03</v>
      </c>
      <c r="H470" s="6" t="str">
        <f t="shared" si="23"/>
        <v>01</v>
      </c>
      <c r="I470" s="9" t="s">
        <v>2101</v>
      </c>
      <c r="J470" s="9" t="s">
        <v>1061</v>
      </c>
    </row>
    <row r="471" spans="1:10">
      <c r="A471" s="7" t="s">
        <v>60</v>
      </c>
      <c r="B471" s="7" t="s">
        <v>602</v>
      </c>
      <c r="C471" s="7" t="s">
        <v>332</v>
      </c>
      <c r="D471" s="7" t="s">
        <v>602</v>
      </c>
      <c r="E471" s="7" t="s">
        <v>230</v>
      </c>
      <c r="F471" s="6" t="str">
        <f t="shared" si="21"/>
        <v>7</v>
      </c>
      <c r="G471" s="6" t="str">
        <f t="shared" si="22"/>
        <v>03</v>
      </c>
      <c r="H471" s="6" t="str">
        <f t="shared" si="23"/>
        <v>02</v>
      </c>
      <c r="I471" s="9" t="s">
        <v>2102</v>
      </c>
      <c r="J471" s="9" t="s">
        <v>1062</v>
      </c>
    </row>
    <row r="472" spans="1:10">
      <c r="A472" s="7" t="s">
        <v>60</v>
      </c>
      <c r="B472" s="7" t="s">
        <v>602</v>
      </c>
      <c r="C472" s="7" t="s">
        <v>332</v>
      </c>
      <c r="D472" s="7" t="s">
        <v>602</v>
      </c>
      <c r="E472" s="7" t="s">
        <v>410</v>
      </c>
      <c r="F472" s="6" t="str">
        <f t="shared" si="21"/>
        <v>7</v>
      </c>
      <c r="G472" s="6" t="str">
        <f t="shared" si="22"/>
        <v>03</v>
      </c>
      <c r="H472" s="6" t="str">
        <f t="shared" si="23"/>
        <v>03</v>
      </c>
      <c r="I472" s="9" t="s">
        <v>2103</v>
      </c>
      <c r="J472" s="9" t="s">
        <v>1063</v>
      </c>
    </row>
    <row r="473" spans="1:10">
      <c r="A473" s="7" t="s">
        <v>60</v>
      </c>
      <c r="B473" s="7" t="s">
        <v>602</v>
      </c>
      <c r="C473" s="7" t="s">
        <v>332</v>
      </c>
      <c r="D473" s="7" t="s">
        <v>602</v>
      </c>
      <c r="E473" s="7" t="s">
        <v>472</v>
      </c>
      <c r="F473" s="6" t="str">
        <f t="shared" si="21"/>
        <v>7</v>
      </c>
      <c r="G473" s="6" t="str">
        <f t="shared" si="22"/>
        <v>03</v>
      </c>
      <c r="H473" s="6" t="str">
        <f t="shared" si="23"/>
        <v>04</v>
      </c>
      <c r="I473" s="9" t="s">
        <v>2104</v>
      </c>
      <c r="J473" s="9" t="s">
        <v>1064</v>
      </c>
    </row>
    <row r="474" spans="1:10">
      <c r="A474" s="7" t="s">
        <v>60</v>
      </c>
      <c r="B474" s="7" t="s">
        <v>602</v>
      </c>
      <c r="C474" s="7" t="s">
        <v>332</v>
      </c>
      <c r="D474" s="7" t="s">
        <v>602</v>
      </c>
      <c r="E474" s="7" t="s">
        <v>333</v>
      </c>
      <c r="F474" s="6" t="str">
        <f t="shared" si="21"/>
        <v>7</v>
      </c>
      <c r="G474" s="6" t="str">
        <f t="shared" si="22"/>
        <v>03</v>
      </c>
      <c r="H474" s="6" t="str">
        <f t="shared" si="23"/>
        <v>05</v>
      </c>
      <c r="I474" s="9" t="s">
        <v>2105</v>
      </c>
      <c r="J474" s="9" t="s">
        <v>1065</v>
      </c>
    </row>
    <row r="475" spans="1:10">
      <c r="A475" s="7" t="s">
        <v>60</v>
      </c>
      <c r="B475" s="7" t="s">
        <v>602</v>
      </c>
      <c r="C475" s="7" t="s">
        <v>332</v>
      </c>
      <c r="D475" s="7" t="s">
        <v>602</v>
      </c>
      <c r="E475" s="7" t="s">
        <v>473</v>
      </c>
      <c r="F475" s="6" t="str">
        <f t="shared" si="21"/>
        <v>7</v>
      </c>
      <c r="G475" s="6" t="str">
        <f t="shared" si="22"/>
        <v>03</v>
      </c>
      <c r="H475" s="6" t="str">
        <f t="shared" si="23"/>
        <v>06</v>
      </c>
      <c r="I475" s="9" t="s">
        <v>2106</v>
      </c>
      <c r="J475" s="9" t="s">
        <v>1066</v>
      </c>
    </row>
    <row r="476" spans="1:10">
      <c r="C476" s="7"/>
      <c r="F476" s="6" t="str">
        <f t="shared" si="21"/>
        <v>7</v>
      </c>
      <c r="G476" s="6" t="str">
        <f t="shared" si="22"/>
        <v>03</v>
      </c>
      <c r="H476" s="6" t="str">
        <f t="shared" si="23"/>
        <v>07</v>
      </c>
      <c r="I476" s="9" t="s">
        <v>2222</v>
      </c>
      <c r="J476" s="9" t="s">
        <v>2223</v>
      </c>
    </row>
    <row r="477" spans="1:10">
      <c r="A477" s="7" t="s">
        <v>60</v>
      </c>
      <c r="B477" s="7" t="s">
        <v>602</v>
      </c>
      <c r="C477" s="7" t="s">
        <v>465</v>
      </c>
      <c r="D477" s="7" t="s">
        <v>602</v>
      </c>
      <c r="E477" s="7" t="s">
        <v>466</v>
      </c>
      <c r="F477" s="6" t="str">
        <f t="shared" si="21"/>
        <v>7</v>
      </c>
      <c r="G477" s="6" t="str">
        <f t="shared" si="22"/>
        <v>04</v>
      </c>
      <c r="H477" s="6" t="str">
        <f t="shared" si="23"/>
        <v>01</v>
      </c>
      <c r="I477" s="9" t="s">
        <v>2107</v>
      </c>
      <c r="J477" s="9" t="s">
        <v>1067</v>
      </c>
    </row>
    <row r="478" spans="1:10">
      <c r="A478" s="7" t="s">
        <v>60</v>
      </c>
      <c r="B478" s="7" t="s">
        <v>602</v>
      </c>
      <c r="C478" s="7" t="s">
        <v>465</v>
      </c>
      <c r="D478" s="7" t="s">
        <v>602</v>
      </c>
      <c r="E478" s="7" t="s">
        <v>474</v>
      </c>
      <c r="F478" s="6" t="str">
        <f t="shared" si="21"/>
        <v>7</v>
      </c>
      <c r="G478" s="6" t="str">
        <f t="shared" si="22"/>
        <v>04</v>
      </c>
      <c r="H478" s="6" t="str">
        <f t="shared" si="23"/>
        <v>02</v>
      </c>
      <c r="I478" s="9" t="s">
        <v>2108</v>
      </c>
      <c r="J478" s="9" t="s">
        <v>1068</v>
      </c>
    </row>
    <row r="479" spans="1:10">
      <c r="A479" s="7" t="s">
        <v>60</v>
      </c>
      <c r="B479" s="7" t="s">
        <v>602</v>
      </c>
      <c r="C479" s="7" t="s">
        <v>465</v>
      </c>
      <c r="D479" s="7" t="s">
        <v>602</v>
      </c>
      <c r="E479" s="7" t="s">
        <v>475</v>
      </c>
      <c r="F479" s="6" t="str">
        <f t="shared" si="21"/>
        <v>7</v>
      </c>
      <c r="G479" s="6" t="str">
        <f t="shared" si="22"/>
        <v>04</v>
      </c>
      <c r="H479" s="6" t="str">
        <f t="shared" si="23"/>
        <v>03</v>
      </c>
      <c r="I479" s="9" t="s">
        <v>2109</v>
      </c>
      <c r="J479" s="9" t="s">
        <v>1069</v>
      </c>
    </row>
    <row r="480" spans="1:10">
      <c r="A480" s="7" t="s">
        <v>60</v>
      </c>
      <c r="B480" s="7" t="s">
        <v>602</v>
      </c>
      <c r="C480" s="7" t="s">
        <v>465</v>
      </c>
      <c r="D480" s="7" t="s">
        <v>602</v>
      </c>
      <c r="E480" s="7" t="s">
        <v>468</v>
      </c>
      <c r="F480" s="6" t="str">
        <f t="shared" si="21"/>
        <v>7</v>
      </c>
      <c r="G480" s="6" t="str">
        <f t="shared" si="22"/>
        <v>04</v>
      </c>
      <c r="H480" s="6" t="str">
        <f t="shared" si="23"/>
        <v>04</v>
      </c>
      <c r="I480" s="9" t="s">
        <v>2110</v>
      </c>
      <c r="J480" s="9" t="s">
        <v>1070</v>
      </c>
    </row>
    <row r="481" spans="1:10">
      <c r="A481" s="7" t="s">
        <v>60</v>
      </c>
      <c r="B481" s="7" t="s">
        <v>602</v>
      </c>
      <c r="C481" s="7" t="s">
        <v>322</v>
      </c>
      <c r="D481" s="7" t="s">
        <v>602</v>
      </c>
      <c r="E481" s="7" t="s">
        <v>322</v>
      </c>
      <c r="F481" s="6" t="str">
        <f t="shared" si="21"/>
        <v>7</v>
      </c>
      <c r="G481" s="6" t="str">
        <f t="shared" si="22"/>
        <v>05</v>
      </c>
      <c r="H481" s="6" t="str">
        <f t="shared" si="23"/>
        <v>01</v>
      </c>
      <c r="I481" s="9" t="s">
        <v>2111</v>
      </c>
      <c r="J481" s="9" t="s">
        <v>1071</v>
      </c>
    </row>
    <row r="482" spans="1:10">
      <c r="A482" s="7" t="s">
        <v>60</v>
      </c>
      <c r="B482" s="7" t="s">
        <v>602</v>
      </c>
      <c r="C482" s="7" t="s">
        <v>322</v>
      </c>
      <c r="D482" s="7" t="s">
        <v>602</v>
      </c>
      <c r="E482" s="7" t="s">
        <v>471</v>
      </c>
      <c r="F482" s="6" t="str">
        <f t="shared" si="21"/>
        <v>7</v>
      </c>
      <c r="G482" s="6" t="str">
        <f t="shared" si="22"/>
        <v>05</v>
      </c>
      <c r="H482" s="6" t="str">
        <f t="shared" si="23"/>
        <v>02</v>
      </c>
      <c r="I482" s="9" t="s">
        <v>2112</v>
      </c>
      <c r="J482" s="9" t="s">
        <v>1072</v>
      </c>
    </row>
    <row r="483" spans="1:10">
      <c r="A483" s="7" t="s">
        <v>60</v>
      </c>
      <c r="B483" s="7" t="s">
        <v>602</v>
      </c>
      <c r="C483" s="7" t="s">
        <v>322</v>
      </c>
      <c r="D483" s="7" t="s">
        <v>602</v>
      </c>
      <c r="E483" s="7" t="s">
        <v>323</v>
      </c>
      <c r="F483" s="6" t="str">
        <f t="shared" si="21"/>
        <v>7</v>
      </c>
      <c r="G483" s="6" t="str">
        <f t="shared" si="22"/>
        <v>05</v>
      </c>
      <c r="H483" s="6" t="str">
        <f t="shared" si="23"/>
        <v>03</v>
      </c>
      <c r="I483" s="9" t="s">
        <v>2113</v>
      </c>
      <c r="J483" s="9" t="s">
        <v>1073</v>
      </c>
    </row>
    <row r="484" spans="1:10">
      <c r="A484" s="7" t="s">
        <v>60</v>
      </c>
      <c r="B484" s="7" t="s">
        <v>602</v>
      </c>
      <c r="C484" s="7" t="s">
        <v>293</v>
      </c>
      <c r="D484" s="7" t="s">
        <v>602</v>
      </c>
      <c r="E484" s="7" t="s">
        <v>293</v>
      </c>
      <c r="F484" s="6" t="str">
        <f t="shared" si="21"/>
        <v>7</v>
      </c>
      <c r="G484" s="6" t="str">
        <f t="shared" si="22"/>
        <v>06</v>
      </c>
      <c r="H484" s="6" t="str">
        <f t="shared" si="23"/>
        <v>01</v>
      </c>
      <c r="I484" s="9" t="s">
        <v>2114</v>
      </c>
      <c r="J484" s="9" t="s">
        <v>1074</v>
      </c>
    </row>
    <row r="485" spans="1:10">
      <c r="A485" s="7" t="s">
        <v>60</v>
      </c>
      <c r="B485" s="7" t="s">
        <v>602</v>
      </c>
      <c r="C485" s="7" t="s">
        <v>293</v>
      </c>
      <c r="D485" s="7" t="s">
        <v>602</v>
      </c>
      <c r="E485" s="7" t="s">
        <v>189</v>
      </c>
      <c r="F485" s="6" t="str">
        <f t="shared" si="21"/>
        <v>7</v>
      </c>
      <c r="G485" s="6" t="str">
        <f t="shared" si="22"/>
        <v>06</v>
      </c>
      <c r="H485" s="6" t="str">
        <f t="shared" si="23"/>
        <v>02</v>
      </c>
      <c r="I485" s="9" t="s">
        <v>2115</v>
      </c>
      <c r="J485" s="9" t="s">
        <v>1075</v>
      </c>
    </row>
    <row r="486" spans="1:10">
      <c r="A486" s="7" t="s">
        <v>60</v>
      </c>
      <c r="B486" s="7" t="s">
        <v>602</v>
      </c>
      <c r="C486" s="7" t="s">
        <v>293</v>
      </c>
      <c r="D486" s="7" t="s">
        <v>602</v>
      </c>
      <c r="E486" s="7" t="s">
        <v>458</v>
      </c>
      <c r="F486" s="6" t="str">
        <f t="shared" si="21"/>
        <v>7</v>
      </c>
      <c r="G486" s="6" t="str">
        <f t="shared" si="22"/>
        <v>06</v>
      </c>
      <c r="H486" s="6" t="str">
        <f t="shared" si="23"/>
        <v>03</v>
      </c>
      <c r="I486" s="9" t="s">
        <v>2116</v>
      </c>
      <c r="J486" s="9" t="s">
        <v>1076</v>
      </c>
    </row>
    <row r="487" spans="1:10">
      <c r="A487" s="7" t="s">
        <v>60</v>
      </c>
      <c r="B487" s="7" t="s">
        <v>602</v>
      </c>
      <c r="C487" s="7" t="s">
        <v>293</v>
      </c>
      <c r="D487" s="7" t="s">
        <v>602</v>
      </c>
      <c r="E487" s="7" t="s">
        <v>470</v>
      </c>
      <c r="F487" s="6" t="str">
        <f t="shared" si="21"/>
        <v>7</v>
      </c>
      <c r="G487" s="6" t="str">
        <f t="shared" si="22"/>
        <v>06</v>
      </c>
      <c r="H487" s="6" t="str">
        <f t="shared" si="23"/>
        <v>04</v>
      </c>
      <c r="I487" s="9" t="s">
        <v>2117</v>
      </c>
      <c r="J487" s="9" t="s">
        <v>1077</v>
      </c>
    </row>
    <row r="488" spans="1:10">
      <c r="A488" s="7" t="s">
        <v>60</v>
      </c>
      <c r="B488" s="7" t="s">
        <v>602</v>
      </c>
      <c r="C488" s="7" t="s">
        <v>293</v>
      </c>
      <c r="D488" s="7" t="s">
        <v>602</v>
      </c>
      <c r="E488" s="7" t="s">
        <v>476</v>
      </c>
      <c r="F488" s="6" t="str">
        <f t="shared" si="21"/>
        <v>7</v>
      </c>
      <c r="G488" s="6" t="str">
        <f t="shared" si="22"/>
        <v>06</v>
      </c>
      <c r="H488" s="6" t="str">
        <f t="shared" si="23"/>
        <v>05</v>
      </c>
      <c r="I488" s="9" t="s">
        <v>2118</v>
      </c>
      <c r="J488" s="9" t="s">
        <v>1078</v>
      </c>
    </row>
  </sheetData>
  <sheetProtection password="C74F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H18"/>
  <sheetViews>
    <sheetView showGridLines="0" showRuler="0" zoomScaleNormal="100" workbookViewId="0">
      <selection activeCell="B1" sqref="B1"/>
    </sheetView>
  </sheetViews>
  <sheetFormatPr baseColWidth="10" defaultRowHeight="14.25"/>
  <cols>
    <col min="1" max="1" width="6.42578125" style="24" customWidth="1"/>
    <col min="2" max="2" width="31.85546875" style="24" customWidth="1"/>
    <col min="3" max="4" width="15.140625" style="24" customWidth="1"/>
    <col min="5" max="5" width="8" style="24" customWidth="1"/>
    <col min="6" max="6" width="15.140625" style="24" customWidth="1"/>
    <col min="7" max="7" width="8" style="24" customWidth="1"/>
    <col min="8" max="16384" width="11.42578125" style="24"/>
  </cols>
  <sheetData>
    <row r="1" spans="1:8" ht="18" customHeight="1">
      <c r="B1" s="216" t="s">
        <v>1120</v>
      </c>
      <c r="D1" s="529" t="s">
        <v>1081</v>
      </c>
      <c r="E1" s="530"/>
      <c r="F1" s="530"/>
      <c r="G1" s="531"/>
      <c r="H1" s="52"/>
    </row>
    <row r="2" spans="1:8" ht="18">
      <c r="B2" s="217" t="s">
        <v>2218</v>
      </c>
      <c r="C2" s="216"/>
      <c r="D2" s="216"/>
      <c r="E2" s="216"/>
      <c r="F2" s="216"/>
      <c r="G2" s="216"/>
    </row>
    <row r="3" spans="1:8" ht="18">
      <c r="B3" s="217" t="s">
        <v>2292</v>
      </c>
      <c r="C3" s="216"/>
      <c r="D3" s="216"/>
      <c r="E3" s="216"/>
      <c r="F3" s="216"/>
      <c r="G3" s="216"/>
    </row>
    <row r="4" spans="1:8" ht="18.75" thickBot="1">
      <c r="A4" s="218"/>
      <c r="B4" s="217" t="s">
        <v>2285</v>
      </c>
      <c r="C4" s="218"/>
      <c r="D4" s="218"/>
      <c r="E4" s="218"/>
      <c r="F4" s="218"/>
      <c r="G4" s="218"/>
    </row>
    <row r="5" spans="1:8" ht="27" customHeight="1" thickTop="1" thickBot="1">
      <c r="B5" s="219" t="s">
        <v>575</v>
      </c>
      <c r="C5" s="220" t="s">
        <v>0</v>
      </c>
      <c r="D5" s="605" t="s">
        <v>481</v>
      </c>
      <c r="E5" s="606"/>
      <c r="F5" s="607" t="s">
        <v>482</v>
      </c>
      <c r="G5" s="607"/>
    </row>
    <row r="6" spans="1:8" ht="30.75" customHeight="1" thickTop="1" thickBot="1">
      <c r="B6" s="221" t="s">
        <v>2211</v>
      </c>
      <c r="C6" s="222">
        <f>SUM(C7:C9)</f>
        <v>0</v>
      </c>
      <c r="D6" s="223">
        <f>SUM(D7:D9)</f>
        <v>0</v>
      </c>
      <c r="E6" s="224" t="s">
        <v>2293</v>
      </c>
      <c r="F6" s="223">
        <f>SUM(F7:F9)</f>
        <v>0</v>
      </c>
      <c r="G6" s="225" t="s">
        <v>2293</v>
      </c>
    </row>
    <row r="7" spans="1:8" ht="28.5" customHeight="1">
      <c r="B7" s="226" t="s">
        <v>1117</v>
      </c>
      <c r="C7" s="204">
        <f t="shared" ref="C7:C9" si="0">+D7+F7</f>
        <v>0</v>
      </c>
      <c r="D7" s="227"/>
      <c r="E7" s="228" t="str">
        <f>IFERROR(IF(Portada!$O$5="",VLOOKUP(Portada!$M$2,aplazados,24,FALSE),""),"")</f>
        <v/>
      </c>
      <c r="F7" s="227"/>
      <c r="G7" s="229" t="str">
        <f>IFERROR(IF(Portada!$O$5="",VLOOKUP(Portada!$M$2,aplazados,32,FALSE),""),"")</f>
        <v/>
      </c>
    </row>
    <row r="8" spans="1:8" ht="28.5" customHeight="1">
      <c r="B8" s="226" t="s">
        <v>1125</v>
      </c>
      <c r="C8" s="230">
        <f t="shared" si="0"/>
        <v>0</v>
      </c>
      <c r="D8" s="227"/>
      <c r="E8" s="228" t="str">
        <f>IFERROR(IF(Portada!$O$5="",VLOOKUP(Portada!$M$2,aplazados,26,FALSE),""),"")</f>
        <v/>
      </c>
      <c r="F8" s="227"/>
      <c r="G8" s="229" t="str">
        <f>IFERROR(IF(Portada!$O$5="",VLOOKUP(Portada!$M$2,aplazados,33,FALSE),""),"")</f>
        <v/>
      </c>
    </row>
    <row r="9" spans="1:8" ht="28.5" customHeight="1" thickBot="1">
      <c r="B9" s="231" t="s">
        <v>1126</v>
      </c>
      <c r="C9" s="232">
        <f t="shared" si="0"/>
        <v>0</v>
      </c>
      <c r="D9" s="233"/>
      <c r="E9" s="234" t="str">
        <f>IFERROR(IF(Portada!$O$5="",VLOOKUP(Portada!$M$2,aplazados,28,FALSE),""),"")</f>
        <v/>
      </c>
      <c r="F9" s="233"/>
      <c r="G9" s="235" t="str">
        <f>IFERROR(IF(Portada!$O$5="",VLOOKUP(Portada!$M$2,aplazados,34,FALSE),""),"")</f>
        <v/>
      </c>
    </row>
    <row r="10" spans="1:8" s="239" customFormat="1" ht="9.75" customHeight="1" thickTop="1">
      <c r="A10" s="236"/>
      <c r="B10" s="237"/>
      <c r="C10" s="236"/>
      <c r="D10" s="238" t="str">
        <f>IF(OR(D7&gt;E7,D8&gt;E8,D9&gt;E9),"XX","")</f>
        <v/>
      </c>
      <c r="E10" s="236"/>
      <c r="F10" s="238" t="str">
        <f>IF(OR(F7&gt;G7,F8&gt;G8,F9&gt;G9),"XX","")</f>
        <v/>
      </c>
      <c r="G10" s="236"/>
    </row>
    <row r="11" spans="1:8" ht="30" customHeight="1">
      <c r="B11" s="574" t="str">
        <f>IF(OR(D10="XX",F10="XX"),"¡VERIFICAR!.  El dato digitado es mayor a la cifra de aplazados reportada en el Censo Escolar 2020-Informe Final.","")</f>
        <v/>
      </c>
      <c r="C11" s="574"/>
      <c r="D11" s="574"/>
      <c r="E11" s="574"/>
      <c r="F11" s="574"/>
      <c r="G11" s="574"/>
    </row>
    <row r="12" spans="1:8" ht="30" customHeight="1">
      <c r="B12" s="574"/>
      <c r="C12" s="574"/>
      <c r="D12" s="574"/>
      <c r="E12" s="574"/>
      <c r="F12" s="574"/>
      <c r="G12" s="574"/>
    </row>
    <row r="13" spans="1:8" ht="15.75">
      <c r="B13" s="26" t="s">
        <v>576</v>
      </c>
    </row>
    <row r="14" spans="1:8">
      <c r="B14" s="596"/>
      <c r="C14" s="597"/>
      <c r="D14" s="597"/>
      <c r="E14" s="597"/>
      <c r="F14" s="597"/>
      <c r="G14" s="598"/>
    </row>
    <row r="15" spans="1:8">
      <c r="B15" s="599"/>
      <c r="C15" s="600"/>
      <c r="D15" s="600"/>
      <c r="E15" s="600"/>
      <c r="F15" s="600"/>
      <c r="G15" s="601"/>
    </row>
    <row r="16" spans="1:8">
      <c r="B16" s="599"/>
      <c r="C16" s="600"/>
      <c r="D16" s="600"/>
      <c r="E16" s="600"/>
      <c r="F16" s="600"/>
      <c r="G16" s="601"/>
    </row>
    <row r="17" spans="2:7">
      <c r="B17" s="599"/>
      <c r="C17" s="600"/>
      <c r="D17" s="600"/>
      <c r="E17" s="600"/>
      <c r="F17" s="600"/>
      <c r="G17" s="601"/>
    </row>
    <row r="18" spans="2:7">
      <c r="B18" s="602"/>
      <c r="C18" s="603"/>
      <c r="D18" s="603"/>
      <c r="E18" s="603"/>
      <c r="F18" s="603"/>
      <c r="G18" s="604"/>
    </row>
  </sheetData>
  <sheetProtection password="C74F" sheet="1" objects="1" scenarios="1"/>
  <mergeCells count="5">
    <mergeCell ref="D1:G1"/>
    <mergeCell ref="B14:G18"/>
    <mergeCell ref="D5:E5"/>
    <mergeCell ref="F5:G5"/>
    <mergeCell ref="B11:G12"/>
  </mergeCells>
  <conditionalFormatting sqref="D6 C6:C9 E7:E9 G7:G9">
    <cfRule type="cellIs" dxfId="16" priority="27" operator="equal">
      <formula>0</formula>
    </cfRule>
  </conditionalFormatting>
  <conditionalFormatting sqref="F6">
    <cfRule type="cellIs" dxfId="15" priority="25" operator="equal">
      <formula>0</formula>
    </cfRule>
  </conditionalFormatting>
  <conditionalFormatting sqref="D7">
    <cfRule type="expression" dxfId="14" priority="10">
      <formula>D7&gt;E7</formula>
    </cfRule>
  </conditionalFormatting>
  <conditionalFormatting sqref="D8">
    <cfRule type="expression" dxfId="13" priority="9">
      <formula>D8&gt;E8</formula>
    </cfRule>
  </conditionalFormatting>
  <conditionalFormatting sqref="D9">
    <cfRule type="expression" dxfId="12" priority="8">
      <formula>D9&gt;E9</formula>
    </cfRule>
  </conditionalFormatting>
  <conditionalFormatting sqref="F7">
    <cfRule type="expression" dxfId="11" priority="4">
      <formula>F7&gt;G7</formula>
    </cfRule>
  </conditionalFormatting>
  <conditionalFormatting sqref="F8">
    <cfRule type="expression" dxfId="10" priority="3">
      <formula>F8&gt;G8</formula>
    </cfRule>
  </conditionalFormatting>
  <conditionalFormatting sqref="F9">
    <cfRule type="expression" dxfId="9" priority="2">
      <formula>F9&gt;G9</formula>
    </cfRule>
  </conditionalFormatting>
  <conditionalFormatting sqref="B11:G12">
    <cfRule type="notContainsBlanks" dxfId="8" priority="1">
      <formula>LEN(TRIM(B11))&gt;0</formula>
    </cfRule>
  </conditionalFormatting>
  <dataValidations count="1">
    <dataValidation type="whole" operator="greaterThanOrEqual" allowBlank="1" showInputMessage="1" showErrorMessage="1" sqref="C6:D9 F6:F9">
      <formula1>0</formula1>
    </dataValidation>
  </dataValidations>
  <printOptions horizontalCentered="1" verticalCentered="1"/>
  <pageMargins left="0.15748031496062992" right="0.15748031496062992" top="0.23622047244094491" bottom="0.19685039370078741" header="0.43307086614173229" footer="0.19685039370078741"/>
  <pageSetup orientation="landscape" r:id="rId1"/>
  <headerFooter scaleWithDoc="0">
    <oddFooter>&amp;R&amp;"Goudy,Negrita Cursiva"Sección Técnica Nocturna&amp;"Goudy,Cursiva", página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0000"/>
  </sheetPr>
  <dimension ref="A1:AH89"/>
  <sheetViews>
    <sheetView zoomScale="80" zoomScaleNormal="80" workbookViewId="0">
      <pane ySplit="2" topLeftCell="A3" activePane="bottomLeft" state="frozen"/>
      <selection pane="bottomLeft" activeCell="A3" sqref="A3:XFD4"/>
    </sheetView>
  </sheetViews>
  <sheetFormatPr baseColWidth="10" defaultRowHeight="15"/>
  <cols>
    <col min="1" max="1" width="10.140625" style="22" bestFit="1" customWidth="1"/>
    <col min="2" max="2" width="10.5703125" style="22" bestFit="1" customWidth="1"/>
    <col min="3" max="3" width="8.7109375" style="22" bestFit="1" customWidth="1"/>
    <col min="4" max="4" width="8.140625" style="22" bestFit="1" customWidth="1"/>
    <col min="5" max="5" width="5.5703125" style="22" bestFit="1" customWidth="1"/>
    <col min="6" max="6" width="7.140625" style="22" bestFit="1" customWidth="1"/>
    <col min="7" max="7" width="6.140625" style="22" bestFit="1" customWidth="1"/>
    <col min="8" max="8" width="24.140625" style="22" bestFit="1" customWidth="1"/>
    <col min="9" max="9" width="10" style="22" bestFit="1" customWidth="1"/>
    <col min="10" max="10" width="8.42578125" style="22" bestFit="1" customWidth="1"/>
    <col min="11" max="11" width="10.42578125" style="22" bestFit="1" customWidth="1"/>
    <col min="12" max="12" width="8.42578125" style="22" bestFit="1" customWidth="1"/>
    <col min="13" max="13" width="40.28515625" style="22" bestFit="1" customWidth="1"/>
    <col min="14" max="14" width="8.5703125" style="22" bestFit="1" customWidth="1"/>
    <col min="15" max="15" width="8.7109375" style="22" bestFit="1" customWidth="1"/>
    <col min="16" max="16" width="8.85546875" style="22" bestFit="1" customWidth="1"/>
    <col min="17" max="17" width="9.85546875" style="22" bestFit="1" customWidth="1"/>
    <col min="18" max="18" width="10" style="22" bestFit="1" customWidth="1"/>
    <col min="19" max="19" width="9.85546875" style="22" bestFit="1" customWidth="1"/>
    <col min="20" max="20" width="10" style="22" bestFit="1" customWidth="1"/>
    <col min="21" max="21" width="9.85546875" style="22" bestFit="1" customWidth="1"/>
    <col min="22" max="22" width="10" style="22" bestFit="1" customWidth="1"/>
    <col min="23" max="23" width="9.85546875" style="22" bestFit="1" customWidth="1"/>
    <col min="24" max="24" width="10" style="22" bestFit="1" customWidth="1"/>
    <col min="25" max="25" width="9.85546875" style="22" bestFit="1" customWidth="1"/>
    <col min="26" max="26" width="10" style="22" bestFit="1" customWidth="1"/>
    <col min="27" max="27" width="9.85546875" style="22" bestFit="1" customWidth="1"/>
    <col min="28" max="28" width="10" style="22" bestFit="1" customWidth="1"/>
    <col min="29" max="34" width="7.28515625" style="22" bestFit="1" customWidth="1"/>
    <col min="35" max="16384" width="11.42578125" style="22"/>
  </cols>
  <sheetData>
    <row r="1" spans="1:34" s="15" customFormat="1" ht="14.25">
      <c r="A1" s="15">
        <v>1</v>
      </c>
      <c r="B1" s="15">
        <v>2</v>
      </c>
      <c r="C1" s="15">
        <v>3</v>
      </c>
      <c r="D1" s="15">
        <v>4</v>
      </c>
      <c r="E1" s="15">
        <v>5</v>
      </c>
      <c r="F1" s="15">
        <v>6</v>
      </c>
      <c r="G1" s="15">
        <v>7</v>
      </c>
      <c r="H1" s="15">
        <v>8</v>
      </c>
      <c r="I1" s="15">
        <v>9</v>
      </c>
      <c r="J1" s="15">
        <v>10</v>
      </c>
      <c r="K1" s="15">
        <v>11</v>
      </c>
      <c r="L1" s="15">
        <v>12</v>
      </c>
      <c r="M1" s="15">
        <v>13</v>
      </c>
      <c r="N1" s="15">
        <v>14</v>
      </c>
      <c r="O1" s="15">
        <v>15</v>
      </c>
      <c r="P1" s="15">
        <v>16</v>
      </c>
      <c r="Q1" s="15">
        <v>17</v>
      </c>
      <c r="R1" s="15">
        <v>18</v>
      </c>
      <c r="S1" s="15">
        <v>19</v>
      </c>
      <c r="T1" s="15">
        <v>20</v>
      </c>
      <c r="U1" s="15">
        <v>21</v>
      </c>
      <c r="V1" s="15">
        <v>22</v>
      </c>
      <c r="W1" s="15">
        <v>23</v>
      </c>
      <c r="X1" s="15">
        <v>24</v>
      </c>
      <c r="Y1" s="15">
        <v>25</v>
      </c>
      <c r="Z1" s="15">
        <v>26</v>
      </c>
      <c r="AA1" s="15">
        <v>27</v>
      </c>
      <c r="AB1" s="15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6">
        <v>34</v>
      </c>
    </row>
    <row r="2" spans="1:34" s="20" customFormat="1" ht="14.25">
      <c r="A2" s="17" t="s">
        <v>24</v>
      </c>
      <c r="B2" s="17" t="s">
        <v>25</v>
      </c>
      <c r="C2" s="17" t="s">
        <v>1088</v>
      </c>
      <c r="D2" s="17" t="s">
        <v>28</v>
      </c>
      <c r="E2" s="17" t="s">
        <v>29</v>
      </c>
      <c r="F2" s="17" t="s">
        <v>30</v>
      </c>
      <c r="G2" s="17" t="s">
        <v>31</v>
      </c>
      <c r="H2" s="17" t="s">
        <v>35</v>
      </c>
      <c r="I2" s="17" t="s">
        <v>36</v>
      </c>
      <c r="J2" s="17" t="s">
        <v>1089</v>
      </c>
      <c r="K2" s="17" t="s">
        <v>1090</v>
      </c>
      <c r="L2" s="17" t="s">
        <v>1091</v>
      </c>
      <c r="M2" s="17" t="s">
        <v>26</v>
      </c>
      <c r="N2" s="18" t="s">
        <v>1092</v>
      </c>
      <c r="O2" s="18" t="s">
        <v>1093</v>
      </c>
      <c r="P2" s="18" t="s">
        <v>1094</v>
      </c>
      <c r="Q2" s="17" t="s">
        <v>1095</v>
      </c>
      <c r="R2" s="17" t="s">
        <v>1096</v>
      </c>
      <c r="S2" s="471" t="s">
        <v>1097</v>
      </c>
      <c r="T2" s="471" t="s">
        <v>1098</v>
      </c>
      <c r="U2" s="17" t="s">
        <v>1099</v>
      </c>
      <c r="V2" s="17" t="s">
        <v>1100</v>
      </c>
      <c r="W2" s="471" t="s">
        <v>1101</v>
      </c>
      <c r="X2" s="471" t="s">
        <v>1102</v>
      </c>
      <c r="Y2" s="17" t="s">
        <v>1103</v>
      </c>
      <c r="Z2" s="17" t="s">
        <v>1104</v>
      </c>
      <c r="AA2" s="17" t="s">
        <v>1105</v>
      </c>
      <c r="AB2" s="17" t="s">
        <v>1106</v>
      </c>
      <c r="AC2" s="19" t="s">
        <v>1107</v>
      </c>
      <c r="AD2" s="19" t="s">
        <v>1108</v>
      </c>
      <c r="AE2" s="19" t="s">
        <v>1109</v>
      </c>
      <c r="AF2" s="19" t="s">
        <v>1110</v>
      </c>
      <c r="AG2" s="19" t="s">
        <v>1111</v>
      </c>
      <c r="AH2" s="19" t="s">
        <v>1112</v>
      </c>
    </row>
    <row r="3" spans="1:34">
      <c r="A3" s="472" t="s">
        <v>1372</v>
      </c>
      <c r="B3" s="472" t="s">
        <v>1451</v>
      </c>
      <c r="C3" s="472" t="s">
        <v>341</v>
      </c>
      <c r="D3" s="472" t="s">
        <v>11</v>
      </c>
      <c r="E3" s="472" t="s">
        <v>43</v>
      </c>
      <c r="F3" s="472" t="s">
        <v>5</v>
      </c>
      <c r="G3" s="472" t="s">
        <v>3</v>
      </c>
      <c r="H3" s="472" t="s">
        <v>1528</v>
      </c>
      <c r="I3" s="472" t="s">
        <v>43</v>
      </c>
      <c r="J3" s="472" t="s">
        <v>43</v>
      </c>
      <c r="K3" s="472"/>
      <c r="L3" s="472"/>
      <c r="M3" s="472" t="s">
        <v>1456</v>
      </c>
      <c r="N3" s="472">
        <v>35</v>
      </c>
      <c r="O3" s="472">
        <v>18</v>
      </c>
      <c r="P3" s="472">
        <v>17</v>
      </c>
      <c r="Q3" s="472">
        <v>0</v>
      </c>
      <c r="R3" s="472">
        <v>0</v>
      </c>
      <c r="S3" s="472">
        <v>0</v>
      </c>
      <c r="T3" s="472">
        <v>0</v>
      </c>
      <c r="U3" s="472">
        <v>0</v>
      </c>
      <c r="V3" s="472">
        <v>0</v>
      </c>
      <c r="W3" s="472">
        <v>21</v>
      </c>
      <c r="X3" s="472">
        <v>12</v>
      </c>
      <c r="Y3" s="472">
        <v>14</v>
      </c>
      <c r="Z3" s="472">
        <v>6</v>
      </c>
      <c r="AA3" s="472">
        <v>0</v>
      </c>
      <c r="AB3" s="472">
        <v>0</v>
      </c>
      <c r="AC3" s="21">
        <f t="shared" ref="AC3:AC65" si="0">+Q3-R3</f>
        <v>0</v>
      </c>
      <c r="AD3" s="21">
        <f t="shared" ref="AD3:AD65" si="1">+S3-T3</f>
        <v>0</v>
      </c>
      <c r="AE3" s="21">
        <f t="shared" ref="AE3:AE65" si="2">+U3-V3</f>
        <v>0</v>
      </c>
      <c r="AF3" s="21">
        <f t="shared" ref="AF3:AF65" si="3">+W3-X3</f>
        <v>9</v>
      </c>
      <c r="AG3" s="21">
        <f t="shared" ref="AG3:AG65" si="4">+Y3-Z3</f>
        <v>8</v>
      </c>
      <c r="AH3" s="21">
        <f t="shared" ref="AH3:AH65" si="5">+AA3-AB3</f>
        <v>0</v>
      </c>
    </row>
    <row r="4" spans="1:34">
      <c r="A4" s="472" t="s">
        <v>1373</v>
      </c>
      <c r="B4" s="472" t="s">
        <v>1452</v>
      </c>
      <c r="C4" s="472" t="s">
        <v>7</v>
      </c>
      <c r="D4" s="472" t="s">
        <v>10</v>
      </c>
      <c r="E4" s="472" t="s">
        <v>52</v>
      </c>
      <c r="F4" s="472" t="s">
        <v>5</v>
      </c>
      <c r="G4" s="472" t="s">
        <v>4</v>
      </c>
      <c r="H4" s="472" t="s">
        <v>319</v>
      </c>
      <c r="I4" s="472" t="s">
        <v>43</v>
      </c>
      <c r="J4" s="472" t="s">
        <v>43</v>
      </c>
      <c r="K4" s="472"/>
      <c r="L4" s="472"/>
      <c r="M4" s="472" t="s">
        <v>1457</v>
      </c>
      <c r="N4" s="472">
        <v>51</v>
      </c>
      <c r="O4" s="472">
        <v>18</v>
      </c>
      <c r="P4" s="472">
        <v>33</v>
      </c>
      <c r="Q4" s="472">
        <v>0</v>
      </c>
      <c r="R4" s="472">
        <v>0</v>
      </c>
      <c r="S4" s="472">
        <v>0</v>
      </c>
      <c r="T4" s="472">
        <v>0</v>
      </c>
      <c r="U4" s="472">
        <v>0</v>
      </c>
      <c r="V4" s="472">
        <v>0</v>
      </c>
      <c r="W4" s="472">
        <v>40</v>
      </c>
      <c r="X4" s="472">
        <v>14</v>
      </c>
      <c r="Y4" s="472">
        <v>10</v>
      </c>
      <c r="Z4" s="472">
        <v>3</v>
      </c>
      <c r="AA4" s="472">
        <v>1</v>
      </c>
      <c r="AB4" s="472">
        <v>1</v>
      </c>
      <c r="AC4" s="21">
        <f t="shared" si="0"/>
        <v>0</v>
      </c>
      <c r="AD4" s="21">
        <f t="shared" si="1"/>
        <v>0</v>
      </c>
      <c r="AE4" s="21">
        <f t="shared" si="2"/>
        <v>0</v>
      </c>
      <c r="AF4" s="21">
        <f t="shared" si="3"/>
        <v>26</v>
      </c>
      <c r="AG4" s="21">
        <f t="shared" si="4"/>
        <v>7</v>
      </c>
      <c r="AH4" s="21">
        <f t="shared" si="5"/>
        <v>0</v>
      </c>
    </row>
    <row r="5" spans="1:34">
      <c r="A5" s="472" t="s">
        <v>1374</v>
      </c>
      <c r="B5" s="472" t="s">
        <v>1453</v>
      </c>
      <c r="C5" s="472" t="s">
        <v>19</v>
      </c>
      <c r="D5" s="472" t="s">
        <v>3</v>
      </c>
      <c r="E5" s="472" t="s">
        <v>73</v>
      </c>
      <c r="F5" s="472" t="s">
        <v>3</v>
      </c>
      <c r="G5" s="472" t="s">
        <v>13</v>
      </c>
      <c r="H5" s="472" t="s">
        <v>1230</v>
      </c>
      <c r="I5" s="472" t="s">
        <v>43</v>
      </c>
      <c r="J5" s="472" t="s">
        <v>43</v>
      </c>
      <c r="K5" s="472"/>
      <c r="L5" s="472"/>
      <c r="M5" s="472" t="s">
        <v>1458</v>
      </c>
      <c r="N5" s="472">
        <v>123</v>
      </c>
      <c r="O5" s="472">
        <v>61</v>
      </c>
      <c r="P5" s="472">
        <v>62</v>
      </c>
      <c r="Q5" s="472">
        <v>0</v>
      </c>
      <c r="R5" s="472">
        <v>0</v>
      </c>
      <c r="S5" s="472">
        <v>0</v>
      </c>
      <c r="T5" s="472">
        <v>0</v>
      </c>
      <c r="U5" s="472">
        <v>0</v>
      </c>
      <c r="V5" s="472">
        <v>0</v>
      </c>
      <c r="W5" s="472">
        <v>75</v>
      </c>
      <c r="X5" s="472">
        <v>33</v>
      </c>
      <c r="Y5" s="472">
        <v>41</v>
      </c>
      <c r="Z5" s="472">
        <v>23</v>
      </c>
      <c r="AA5" s="472">
        <v>7</v>
      </c>
      <c r="AB5" s="472">
        <v>5</v>
      </c>
      <c r="AC5" s="21">
        <f t="shared" si="0"/>
        <v>0</v>
      </c>
      <c r="AD5" s="21">
        <f t="shared" si="1"/>
        <v>0</v>
      </c>
      <c r="AE5" s="21">
        <f t="shared" si="2"/>
        <v>0</v>
      </c>
      <c r="AF5" s="21">
        <f t="shared" si="3"/>
        <v>42</v>
      </c>
      <c r="AG5" s="21">
        <f t="shared" si="4"/>
        <v>18</v>
      </c>
      <c r="AH5" s="21">
        <f t="shared" si="5"/>
        <v>2</v>
      </c>
    </row>
    <row r="6" spans="1:34">
      <c r="A6" s="472" t="s">
        <v>491</v>
      </c>
      <c r="B6" s="472" t="s">
        <v>1454</v>
      </c>
      <c r="C6" s="472" t="s">
        <v>196</v>
      </c>
      <c r="D6" s="472" t="s">
        <v>3</v>
      </c>
      <c r="E6" s="472" t="s">
        <v>61</v>
      </c>
      <c r="F6" s="472" t="s">
        <v>3</v>
      </c>
      <c r="G6" s="472" t="s">
        <v>3</v>
      </c>
      <c r="H6" s="472" t="s">
        <v>1235</v>
      </c>
      <c r="I6" s="472" t="s">
        <v>43</v>
      </c>
      <c r="J6" s="472" t="s">
        <v>43</v>
      </c>
      <c r="K6" s="472"/>
      <c r="L6" s="472"/>
      <c r="M6" s="472" t="s">
        <v>1459</v>
      </c>
      <c r="N6" s="472">
        <v>0</v>
      </c>
      <c r="O6" s="472">
        <v>0</v>
      </c>
      <c r="P6" s="472">
        <v>0</v>
      </c>
      <c r="Q6" s="472">
        <v>0</v>
      </c>
      <c r="R6" s="472">
        <v>0</v>
      </c>
      <c r="S6" s="472">
        <v>0</v>
      </c>
      <c r="T6" s="472">
        <v>0</v>
      </c>
      <c r="U6" s="472">
        <v>0</v>
      </c>
      <c r="V6" s="472">
        <v>0</v>
      </c>
      <c r="W6" s="472">
        <v>0</v>
      </c>
      <c r="X6" s="472">
        <v>0</v>
      </c>
      <c r="Y6" s="472">
        <v>0</v>
      </c>
      <c r="Z6" s="472">
        <v>0</v>
      </c>
      <c r="AA6" s="472">
        <v>0</v>
      </c>
      <c r="AB6" s="472">
        <v>0</v>
      </c>
      <c r="AC6" s="21">
        <f t="shared" si="0"/>
        <v>0</v>
      </c>
      <c r="AD6" s="21">
        <f t="shared" si="1"/>
        <v>0</v>
      </c>
      <c r="AE6" s="21">
        <f t="shared" si="2"/>
        <v>0</v>
      </c>
      <c r="AF6" s="21">
        <f t="shared" si="3"/>
        <v>0</v>
      </c>
      <c r="AG6" s="21">
        <f t="shared" si="4"/>
        <v>0</v>
      </c>
      <c r="AH6" s="21">
        <f t="shared" si="5"/>
        <v>0</v>
      </c>
    </row>
    <row r="7" spans="1:34">
      <c r="A7" s="472" t="s">
        <v>287</v>
      </c>
      <c r="B7" s="472" t="s">
        <v>1170</v>
      </c>
      <c r="C7" s="472" t="s">
        <v>13</v>
      </c>
      <c r="D7" s="472" t="s">
        <v>4</v>
      </c>
      <c r="E7" s="472" t="s">
        <v>103</v>
      </c>
      <c r="F7" s="472" t="s">
        <v>3</v>
      </c>
      <c r="G7" s="472" t="s">
        <v>3</v>
      </c>
      <c r="H7" s="472" t="s">
        <v>1529</v>
      </c>
      <c r="I7" s="472" t="s">
        <v>43</v>
      </c>
      <c r="J7" s="472" t="s">
        <v>43</v>
      </c>
      <c r="K7" s="472"/>
      <c r="L7" s="472"/>
      <c r="M7" s="472" t="s">
        <v>1460</v>
      </c>
      <c r="N7" s="472">
        <v>111</v>
      </c>
      <c r="O7" s="472">
        <v>63</v>
      </c>
      <c r="P7" s="472">
        <v>48</v>
      </c>
      <c r="Q7" s="472">
        <v>0</v>
      </c>
      <c r="R7" s="472">
        <v>0</v>
      </c>
      <c r="S7" s="472">
        <v>0</v>
      </c>
      <c r="T7" s="472">
        <v>0</v>
      </c>
      <c r="U7" s="472">
        <v>0</v>
      </c>
      <c r="V7" s="472">
        <v>0</v>
      </c>
      <c r="W7" s="472">
        <v>89</v>
      </c>
      <c r="X7" s="472">
        <v>56</v>
      </c>
      <c r="Y7" s="472">
        <v>18</v>
      </c>
      <c r="Z7" s="472">
        <v>7</v>
      </c>
      <c r="AA7" s="472">
        <v>4</v>
      </c>
      <c r="AB7" s="472">
        <v>0</v>
      </c>
      <c r="AC7" s="21">
        <f t="shared" si="0"/>
        <v>0</v>
      </c>
      <c r="AD7" s="21">
        <f t="shared" si="1"/>
        <v>0</v>
      </c>
      <c r="AE7" s="21">
        <f t="shared" si="2"/>
        <v>0</v>
      </c>
      <c r="AF7" s="21">
        <f t="shared" si="3"/>
        <v>33</v>
      </c>
      <c r="AG7" s="21">
        <f t="shared" si="4"/>
        <v>11</v>
      </c>
      <c r="AH7" s="21">
        <f t="shared" si="5"/>
        <v>4</v>
      </c>
    </row>
    <row r="8" spans="1:34">
      <c r="A8" s="472" t="s">
        <v>1375</v>
      </c>
      <c r="B8" s="472" t="s">
        <v>1200</v>
      </c>
      <c r="C8" s="472" t="s">
        <v>3</v>
      </c>
      <c r="D8" s="472" t="s">
        <v>6</v>
      </c>
      <c r="E8" s="472" t="s">
        <v>43</v>
      </c>
      <c r="F8" s="472" t="s">
        <v>63</v>
      </c>
      <c r="G8" s="472" t="s">
        <v>4</v>
      </c>
      <c r="H8" s="472" t="s">
        <v>1530</v>
      </c>
      <c r="I8" s="472" t="s">
        <v>43</v>
      </c>
      <c r="J8" s="472" t="s">
        <v>43</v>
      </c>
      <c r="K8" s="472"/>
      <c r="L8" s="472"/>
      <c r="M8" s="472" t="s">
        <v>1461</v>
      </c>
      <c r="N8" s="472">
        <v>8</v>
      </c>
      <c r="O8" s="472">
        <v>4</v>
      </c>
      <c r="P8" s="472">
        <v>4</v>
      </c>
      <c r="Q8" s="472">
        <v>0</v>
      </c>
      <c r="R8" s="472">
        <v>0</v>
      </c>
      <c r="S8" s="472">
        <v>0</v>
      </c>
      <c r="T8" s="472">
        <v>0</v>
      </c>
      <c r="U8" s="472">
        <v>0</v>
      </c>
      <c r="V8" s="472">
        <v>0</v>
      </c>
      <c r="W8" s="472">
        <v>1</v>
      </c>
      <c r="X8" s="472">
        <v>0</v>
      </c>
      <c r="Y8" s="472">
        <v>6</v>
      </c>
      <c r="Z8" s="472">
        <v>3</v>
      </c>
      <c r="AA8" s="472">
        <v>1</v>
      </c>
      <c r="AB8" s="472">
        <v>1</v>
      </c>
      <c r="AC8" s="21">
        <f t="shared" si="0"/>
        <v>0</v>
      </c>
      <c r="AD8" s="21">
        <f t="shared" si="1"/>
        <v>0</v>
      </c>
      <c r="AE8" s="21">
        <f t="shared" si="2"/>
        <v>0</v>
      </c>
      <c r="AF8" s="21">
        <f t="shared" si="3"/>
        <v>1</v>
      </c>
      <c r="AG8" s="21">
        <f t="shared" si="4"/>
        <v>3</v>
      </c>
      <c r="AH8" s="21">
        <f t="shared" si="5"/>
        <v>0</v>
      </c>
    </row>
    <row r="9" spans="1:34">
      <c r="A9" s="472" t="s">
        <v>1376</v>
      </c>
      <c r="B9" s="472" t="s">
        <v>1151</v>
      </c>
      <c r="C9" s="472" t="s">
        <v>494</v>
      </c>
      <c r="D9" s="472" t="s">
        <v>4</v>
      </c>
      <c r="E9" s="472" t="s">
        <v>43</v>
      </c>
      <c r="F9" s="472" t="s">
        <v>343</v>
      </c>
      <c r="G9" s="472" t="s">
        <v>3</v>
      </c>
      <c r="H9" s="472" t="s">
        <v>325</v>
      </c>
      <c r="I9" s="472" t="s">
        <v>43</v>
      </c>
      <c r="J9" s="472" t="s">
        <v>46</v>
      </c>
      <c r="K9" s="472"/>
      <c r="L9" s="472"/>
      <c r="M9" s="472" t="s">
        <v>1462</v>
      </c>
      <c r="N9" s="472">
        <v>31</v>
      </c>
      <c r="O9" s="472">
        <v>14</v>
      </c>
      <c r="P9" s="472">
        <v>17</v>
      </c>
      <c r="Q9" s="472">
        <v>0</v>
      </c>
      <c r="R9" s="472">
        <v>0</v>
      </c>
      <c r="S9" s="472">
        <v>0</v>
      </c>
      <c r="T9" s="472">
        <v>0</v>
      </c>
      <c r="U9" s="472">
        <v>0</v>
      </c>
      <c r="V9" s="472">
        <v>0</v>
      </c>
      <c r="W9" s="472">
        <v>17</v>
      </c>
      <c r="X9" s="472">
        <v>6</v>
      </c>
      <c r="Y9" s="472">
        <v>13</v>
      </c>
      <c r="Z9" s="472">
        <v>7</v>
      </c>
      <c r="AA9" s="472">
        <v>1</v>
      </c>
      <c r="AB9" s="472">
        <v>1</v>
      </c>
      <c r="AC9" s="21">
        <f t="shared" si="0"/>
        <v>0</v>
      </c>
      <c r="AD9" s="21">
        <f t="shared" si="1"/>
        <v>0</v>
      </c>
      <c r="AE9" s="21">
        <f t="shared" si="2"/>
        <v>0</v>
      </c>
      <c r="AF9" s="21">
        <f t="shared" si="3"/>
        <v>11</v>
      </c>
      <c r="AG9" s="21">
        <f t="shared" si="4"/>
        <v>6</v>
      </c>
      <c r="AH9" s="21">
        <f t="shared" si="5"/>
        <v>0</v>
      </c>
    </row>
    <row r="10" spans="1:34">
      <c r="A10" s="472" t="s">
        <v>1377</v>
      </c>
      <c r="B10" s="472" t="s">
        <v>1455</v>
      </c>
      <c r="C10" s="472" t="s">
        <v>493</v>
      </c>
      <c r="D10" s="472" t="s">
        <v>3</v>
      </c>
      <c r="E10" s="472" t="s">
        <v>73</v>
      </c>
      <c r="F10" s="472" t="s">
        <v>5</v>
      </c>
      <c r="G10" s="472" t="s">
        <v>3</v>
      </c>
      <c r="H10" s="472" t="s">
        <v>1232</v>
      </c>
      <c r="I10" s="472" t="s">
        <v>43</v>
      </c>
      <c r="J10" s="472" t="s">
        <v>43</v>
      </c>
      <c r="K10" s="472"/>
      <c r="L10" s="472"/>
      <c r="M10" s="472" t="s">
        <v>1463</v>
      </c>
      <c r="N10" s="472">
        <v>86</v>
      </c>
      <c r="O10" s="472">
        <v>57</v>
      </c>
      <c r="P10" s="472">
        <v>29</v>
      </c>
      <c r="Q10" s="472">
        <v>0</v>
      </c>
      <c r="R10" s="472">
        <v>0</v>
      </c>
      <c r="S10" s="472">
        <v>0</v>
      </c>
      <c r="T10" s="472">
        <v>0</v>
      </c>
      <c r="U10" s="472">
        <v>0</v>
      </c>
      <c r="V10" s="472">
        <v>0</v>
      </c>
      <c r="W10" s="472">
        <v>69</v>
      </c>
      <c r="X10" s="472">
        <v>46</v>
      </c>
      <c r="Y10" s="472">
        <v>12</v>
      </c>
      <c r="Z10" s="472">
        <v>6</v>
      </c>
      <c r="AA10" s="472">
        <v>5</v>
      </c>
      <c r="AB10" s="472">
        <v>5</v>
      </c>
      <c r="AC10" s="21">
        <f t="shared" si="0"/>
        <v>0</v>
      </c>
      <c r="AD10" s="21">
        <f t="shared" si="1"/>
        <v>0</v>
      </c>
      <c r="AE10" s="21">
        <f t="shared" si="2"/>
        <v>0</v>
      </c>
      <c r="AF10" s="21">
        <f t="shared" si="3"/>
        <v>23</v>
      </c>
      <c r="AG10" s="21">
        <f t="shared" si="4"/>
        <v>6</v>
      </c>
      <c r="AH10" s="21">
        <f t="shared" si="5"/>
        <v>0</v>
      </c>
    </row>
    <row r="11" spans="1:34">
      <c r="A11" s="472" t="s">
        <v>1378</v>
      </c>
      <c r="B11" s="472" t="s">
        <v>1146</v>
      </c>
      <c r="C11" s="472" t="s">
        <v>3</v>
      </c>
      <c r="D11" s="472" t="s">
        <v>3</v>
      </c>
      <c r="E11" s="472" t="s">
        <v>43</v>
      </c>
      <c r="F11" s="472" t="s">
        <v>3</v>
      </c>
      <c r="G11" s="472" t="s">
        <v>18</v>
      </c>
      <c r="H11" s="472" t="s">
        <v>1080</v>
      </c>
      <c r="I11" s="472" t="s">
        <v>43</v>
      </c>
      <c r="J11" s="472" t="s">
        <v>43</v>
      </c>
      <c r="K11" s="472"/>
      <c r="L11" s="472"/>
      <c r="M11" s="472" t="s">
        <v>1464</v>
      </c>
      <c r="N11" s="472">
        <v>20</v>
      </c>
      <c r="O11" s="472">
        <v>14</v>
      </c>
      <c r="P11" s="472">
        <v>6</v>
      </c>
      <c r="Q11" s="472">
        <v>0</v>
      </c>
      <c r="R11" s="472">
        <v>0</v>
      </c>
      <c r="S11" s="472">
        <v>0</v>
      </c>
      <c r="T11" s="472">
        <v>0</v>
      </c>
      <c r="U11" s="472">
        <v>0</v>
      </c>
      <c r="V11" s="472">
        <v>0</v>
      </c>
      <c r="W11" s="472">
        <v>17</v>
      </c>
      <c r="X11" s="472">
        <v>12</v>
      </c>
      <c r="Y11" s="472">
        <v>3</v>
      </c>
      <c r="Z11" s="472">
        <v>2</v>
      </c>
      <c r="AA11" s="472">
        <v>0</v>
      </c>
      <c r="AB11" s="472">
        <v>0</v>
      </c>
      <c r="AC11" s="21">
        <f t="shared" si="0"/>
        <v>0</v>
      </c>
      <c r="AD11" s="21">
        <f t="shared" si="1"/>
        <v>0</v>
      </c>
      <c r="AE11" s="21">
        <f t="shared" si="2"/>
        <v>0</v>
      </c>
      <c r="AF11" s="21">
        <f t="shared" si="3"/>
        <v>5</v>
      </c>
      <c r="AG11" s="21">
        <f t="shared" si="4"/>
        <v>1</v>
      </c>
      <c r="AH11" s="21">
        <f t="shared" si="5"/>
        <v>0</v>
      </c>
    </row>
    <row r="12" spans="1:34">
      <c r="A12" s="472" t="s">
        <v>2260</v>
      </c>
      <c r="B12" s="472" t="s">
        <v>2258</v>
      </c>
      <c r="C12" s="472" t="s">
        <v>497</v>
      </c>
      <c r="D12" s="472" t="s">
        <v>3</v>
      </c>
      <c r="E12" s="472" t="s">
        <v>73</v>
      </c>
      <c r="F12" s="472" t="s">
        <v>3</v>
      </c>
      <c r="G12" s="472" t="s">
        <v>7</v>
      </c>
      <c r="H12" s="472" t="s">
        <v>2262</v>
      </c>
      <c r="I12" s="472" t="s">
        <v>43</v>
      </c>
      <c r="J12" s="472" t="s">
        <v>46</v>
      </c>
      <c r="K12" s="472"/>
      <c r="L12" s="472"/>
      <c r="M12" s="472" t="s">
        <v>2312</v>
      </c>
      <c r="N12" s="472">
        <v>6</v>
      </c>
      <c r="O12" s="472">
        <v>1</v>
      </c>
      <c r="P12" s="472">
        <v>5</v>
      </c>
      <c r="Q12" s="472">
        <v>0</v>
      </c>
      <c r="R12" s="472">
        <v>0</v>
      </c>
      <c r="S12" s="472">
        <v>0</v>
      </c>
      <c r="T12" s="472">
        <v>0</v>
      </c>
      <c r="U12" s="472">
        <v>0</v>
      </c>
      <c r="V12" s="472">
        <v>0</v>
      </c>
      <c r="W12" s="472">
        <v>3</v>
      </c>
      <c r="X12" s="472">
        <v>0</v>
      </c>
      <c r="Y12" s="472">
        <v>3</v>
      </c>
      <c r="Z12" s="472">
        <v>1</v>
      </c>
      <c r="AA12" s="472">
        <v>0</v>
      </c>
      <c r="AB12" s="472">
        <v>0</v>
      </c>
      <c r="AC12" s="21">
        <f t="shared" si="0"/>
        <v>0</v>
      </c>
      <c r="AD12" s="21">
        <f t="shared" si="1"/>
        <v>0</v>
      </c>
      <c r="AE12" s="21">
        <f t="shared" si="2"/>
        <v>0</v>
      </c>
      <c r="AF12" s="21">
        <f t="shared" si="3"/>
        <v>3</v>
      </c>
      <c r="AG12" s="21">
        <f t="shared" si="4"/>
        <v>2</v>
      </c>
      <c r="AH12" s="21">
        <f t="shared" si="5"/>
        <v>0</v>
      </c>
    </row>
    <row r="13" spans="1:34">
      <c r="A13" s="472" t="s">
        <v>1379</v>
      </c>
      <c r="B13" s="472" t="s">
        <v>1148</v>
      </c>
      <c r="C13" s="472" t="s">
        <v>4</v>
      </c>
      <c r="D13" s="472" t="s">
        <v>3</v>
      </c>
      <c r="E13" s="472" t="s">
        <v>43</v>
      </c>
      <c r="F13" s="472" t="s">
        <v>6</v>
      </c>
      <c r="G13" s="472" t="s">
        <v>3</v>
      </c>
      <c r="H13" s="472" t="s">
        <v>1222</v>
      </c>
      <c r="I13" s="472" t="s">
        <v>43</v>
      </c>
      <c r="J13" s="472" t="s">
        <v>43</v>
      </c>
      <c r="K13" s="472"/>
      <c r="L13" s="472"/>
      <c r="M13" s="472" t="s">
        <v>1465</v>
      </c>
      <c r="N13" s="472">
        <v>10</v>
      </c>
      <c r="O13" s="472">
        <v>7</v>
      </c>
      <c r="P13" s="472">
        <v>3</v>
      </c>
      <c r="Q13" s="472">
        <v>0</v>
      </c>
      <c r="R13" s="472">
        <v>0</v>
      </c>
      <c r="S13" s="472">
        <v>0</v>
      </c>
      <c r="T13" s="472">
        <v>0</v>
      </c>
      <c r="U13" s="472">
        <v>0</v>
      </c>
      <c r="V13" s="472">
        <v>0</v>
      </c>
      <c r="W13" s="472">
        <v>7</v>
      </c>
      <c r="X13" s="472">
        <v>5</v>
      </c>
      <c r="Y13" s="472">
        <v>3</v>
      </c>
      <c r="Z13" s="472">
        <v>2</v>
      </c>
      <c r="AA13" s="472">
        <v>0</v>
      </c>
      <c r="AB13" s="472">
        <v>0</v>
      </c>
      <c r="AC13" s="21">
        <f t="shared" si="0"/>
        <v>0</v>
      </c>
      <c r="AD13" s="21">
        <f t="shared" si="1"/>
        <v>0</v>
      </c>
      <c r="AE13" s="21">
        <f t="shared" si="2"/>
        <v>0</v>
      </c>
      <c r="AF13" s="21">
        <f t="shared" si="3"/>
        <v>2</v>
      </c>
      <c r="AG13" s="21">
        <f t="shared" si="4"/>
        <v>1</v>
      </c>
      <c r="AH13" s="21">
        <f t="shared" si="5"/>
        <v>0</v>
      </c>
    </row>
    <row r="14" spans="1:34" s="23" customFormat="1">
      <c r="A14" s="472" t="s">
        <v>1380</v>
      </c>
      <c r="B14" s="472" t="s">
        <v>1194</v>
      </c>
      <c r="C14" s="472" t="s">
        <v>20</v>
      </c>
      <c r="D14" s="472" t="s">
        <v>7</v>
      </c>
      <c r="E14" s="472" t="s">
        <v>73</v>
      </c>
      <c r="F14" s="472" t="s">
        <v>18</v>
      </c>
      <c r="G14" s="472" t="s">
        <v>3</v>
      </c>
      <c r="H14" s="472" t="s">
        <v>345</v>
      </c>
      <c r="I14" s="472" t="s">
        <v>43</v>
      </c>
      <c r="J14" s="472" t="s">
        <v>43</v>
      </c>
      <c r="K14" s="472"/>
      <c r="L14" s="472"/>
      <c r="M14" s="472" t="s">
        <v>1466</v>
      </c>
      <c r="N14" s="472">
        <v>17</v>
      </c>
      <c r="O14" s="472">
        <v>4</v>
      </c>
      <c r="P14" s="472">
        <v>13</v>
      </c>
      <c r="Q14" s="472">
        <v>0</v>
      </c>
      <c r="R14" s="472">
        <v>0</v>
      </c>
      <c r="S14" s="472">
        <v>0</v>
      </c>
      <c r="T14" s="472">
        <v>0</v>
      </c>
      <c r="U14" s="472">
        <v>0</v>
      </c>
      <c r="V14" s="472">
        <v>0</v>
      </c>
      <c r="W14" s="472">
        <v>9</v>
      </c>
      <c r="X14" s="472">
        <v>3</v>
      </c>
      <c r="Y14" s="472">
        <v>3</v>
      </c>
      <c r="Z14" s="472">
        <v>1</v>
      </c>
      <c r="AA14" s="472">
        <v>5</v>
      </c>
      <c r="AB14" s="472">
        <v>0</v>
      </c>
      <c r="AC14" s="21">
        <f t="shared" si="0"/>
        <v>0</v>
      </c>
      <c r="AD14" s="21">
        <f t="shared" si="1"/>
        <v>0</v>
      </c>
      <c r="AE14" s="21">
        <f t="shared" si="2"/>
        <v>0</v>
      </c>
      <c r="AF14" s="21">
        <f t="shared" si="3"/>
        <v>6</v>
      </c>
      <c r="AG14" s="21">
        <f t="shared" si="4"/>
        <v>2</v>
      </c>
      <c r="AH14" s="21">
        <f t="shared" si="5"/>
        <v>5</v>
      </c>
    </row>
    <row r="15" spans="1:34">
      <c r="A15" s="472" t="s">
        <v>1381</v>
      </c>
      <c r="B15" s="472" t="s">
        <v>1180</v>
      </c>
      <c r="C15" s="472" t="s">
        <v>14</v>
      </c>
      <c r="D15" s="472" t="s">
        <v>7</v>
      </c>
      <c r="E15" s="472" t="s">
        <v>103</v>
      </c>
      <c r="F15" s="472" t="s">
        <v>18</v>
      </c>
      <c r="G15" s="472" t="s">
        <v>3</v>
      </c>
      <c r="H15" s="472" t="s">
        <v>1229</v>
      </c>
      <c r="I15" s="472" t="s">
        <v>43</v>
      </c>
      <c r="J15" s="472" t="s">
        <v>46</v>
      </c>
      <c r="K15" s="472"/>
      <c r="L15" s="472"/>
      <c r="M15" s="472" t="s">
        <v>1467</v>
      </c>
      <c r="N15" s="472">
        <v>7</v>
      </c>
      <c r="O15" s="472">
        <v>5</v>
      </c>
      <c r="P15" s="472">
        <v>2</v>
      </c>
      <c r="Q15" s="472">
        <v>0</v>
      </c>
      <c r="R15" s="472">
        <v>0</v>
      </c>
      <c r="S15" s="472">
        <v>0</v>
      </c>
      <c r="T15" s="472">
        <v>0</v>
      </c>
      <c r="U15" s="472">
        <v>0</v>
      </c>
      <c r="V15" s="472">
        <v>0</v>
      </c>
      <c r="W15" s="472">
        <v>7</v>
      </c>
      <c r="X15" s="472">
        <v>5</v>
      </c>
      <c r="Y15" s="472">
        <v>0</v>
      </c>
      <c r="Z15" s="472">
        <v>0</v>
      </c>
      <c r="AA15" s="472">
        <v>0</v>
      </c>
      <c r="AB15" s="472">
        <v>0</v>
      </c>
      <c r="AC15" s="21">
        <f t="shared" si="0"/>
        <v>0</v>
      </c>
      <c r="AD15" s="21">
        <f t="shared" si="1"/>
        <v>0</v>
      </c>
      <c r="AE15" s="21">
        <f t="shared" si="2"/>
        <v>0</v>
      </c>
      <c r="AF15" s="21">
        <f t="shared" si="3"/>
        <v>2</v>
      </c>
      <c r="AG15" s="21">
        <f t="shared" si="4"/>
        <v>0</v>
      </c>
      <c r="AH15" s="21">
        <f t="shared" si="5"/>
        <v>0</v>
      </c>
    </row>
    <row r="16" spans="1:34">
      <c r="A16" s="472" t="s">
        <v>1382</v>
      </c>
      <c r="B16" s="472" t="s">
        <v>1199</v>
      </c>
      <c r="C16" s="472" t="s">
        <v>3</v>
      </c>
      <c r="D16" s="472" t="s">
        <v>6</v>
      </c>
      <c r="E16" s="472" t="s">
        <v>43</v>
      </c>
      <c r="F16" s="472" t="s">
        <v>63</v>
      </c>
      <c r="G16" s="472" t="s">
        <v>6</v>
      </c>
      <c r="H16" s="472" t="s">
        <v>156</v>
      </c>
      <c r="I16" s="472" t="s">
        <v>43</v>
      </c>
      <c r="J16" s="472" t="s">
        <v>43</v>
      </c>
      <c r="K16" s="472"/>
      <c r="L16" s="472"/>
      <c r="M16" s="472" t="s">
        <v>1468</v>
      </c>
      <c r="N16" s="472">
        <v>67</v>
      </c>
      <c r="O16" s="472">
        <v>17</v>
      </c>
      <c r="P16" s="472">
        <v>50</v>
      </c>
      <c r="Q16" s="472">
        <v>0</v>
      </c>
      <c r="R16" s="472">
        <v>0</v>
      </c>
      <c r="S16" s="472">
        <v>0</v>
      </c>
      <c r="T16" s="472">
        <v>0</v>
      </c>
      <c r="U16" s="472">
        <v>0</v>
      </c>
      <c r="V16" s="472">
        <v>0</v>
      </c>
      <c r="W16" s="472">
        <v>43</v>
      </c>
      <c r="X16" s="472">
        <v>11</v>
      </c>
      <c r="Y16" s="472">
        <v>14</v>
      </c>
      <c r="Z16" s="472">
        <v>4</v>
      </c>
      <c r="AA16" s="472">
        <v>10</v>
      </c>
      <c r="AB16" s="472">
        <v>2</v>
      </c>
      <c r="AC16" s="21">
        <f t="shared" si="0"/>
        <v>0</v>
      </c>
      <c r="AD16" s="21">
        <f t="shared" si="1"/>
        <v>0</v>
      </c>
      <c r="AE16" s="21">
        <f t="shared" si="2"/>
        <v>0</v>
      </c>
      <c r="AF16" s="21">
        <f t="shared" si="3"/>
        <v>32</v>
      </c>
      <c r="AG16" s="21">
        <f t="shared" si="4"/>
        <v>10</v>
      </c>
      <c r="AH16" s="21">
        <f t="shared" si="5"/>
        <v>8</v>
      </c>
    </row>
    <row r="17" spans="1:34">
      <c r="A17" s="472" t="s">
        <v>1383</v>
      </c>
      <c r="B17" s="472" t="s">
        <v>1152</v>
      </c>
      <c r="C17" s="472" t="s">
        <v>100</v>
      </c>
      <c r="D17" s="472" t="s">
        <v>5</v>
      </c>
      <c r="E17" s="472" t="s">
        <v>43</v>
      </c>
      <c r="F17" s="472" t="s">
        <v>216</v>
      </c>
      <c r="G17" s="472" t="s">
        <v>5</v>
      </c>
      <c r="H17" s="472" t="s">
        <v>1224</v>
      </c>
      <c r="I17" s="472" t="s">
        <v>43</v>
      </c>
      <c r="J17" s="472" t="s">
        <v>43</v>
      </c>
      <c r="K17" s="472"/>
      <c r="L17" s="472"/>
      <c r="M17" s="472" t="s">
        <v>1469</v>
      </c>
      <c r="N17" s="472">
        <v>17</v>
      </c>
      <c r="O17" s="472">
        <v>7</v>
      </c>
      <c r="P17" s="472">
        <v>10</v>
      </c>
      <c r="Q17" s="472">
        <v>0</v>
      </c>
      <c r="R17" s="472">
        <v>0</v>
      </c>
      <c r="S17" s="472">
        <v>0</v>
      </c>
      <c r="T17" s="472">
        <v>0</v>
      </c>
      <c r="U17" s="472">
        <v>0</v>
      </c>
      <c r="V17" s="472">
        <v>0</v>
      </c>
      <c r="W17" s="472">
        <v>13</v>
      </c>
      <c r="X17" s="472">
        <v>3</v>
      </c>
      <c r="Y17" s="472">
        <v>4</v>
      </c>
      <c r="Z17" s="472">
        <v>4</v>
      </c>
      <c r="AA17" s="472">
        <v>0</v>
      </c>
      <c r="AB17" s="472">
        <v>0</v>
      </c>
      <c r="AC17" s="21">
        <f t="shared" si="0"/>
        <v>0</v>
      </c>
      <c r="AD17" s="21">
        <f t="shared" si="1"/>
        <v>0</v>
      </c>
      <c r="AE17" s="21">
        <f t="shared" si="2"/>
        <v>0</v>
      </c>
      <c r="AF17" s="21">
        <f t="shared" si="3"/>
        <v>10</v>
      </c>
      <c r="AG17" s="21">
        <f t="shared" si="4"/>
        <v>0</v>
      </c>
      <c r="AH17" s="21">
        <f t="shared" si="5"/>
        <v>0</v>
      </c>
    </row>
    <row r="18" spans="1:34">
      <c r="A18" s="472" t="s">
        <v>1384</v>
      </c>
      <c r="B18" s="472" t="s">
        <v>1149</v>
      </c>
      <c r="C18" s="472" t="s">
        <v>495</v>
      </c>
      <c r="D18" s="472" t="s">
        <v>3</v>
      </c>
      <c r="E18" s="472" t="s">
        <v>43</v>
      </c>
      <c r="F18" s="472" t="s">
        <v>13</v>
      </c>
      <c r="G18" s="472" t="s">
        <v>5</v>
      </c>
      <c r="H18" s="472" t="s">
        <v>1223</v>
      </c>
      <c r="I18" s="472" t="s">
        <v>43</v>
      </c>
      <c r="J18" s="472" t="s">
        <v>43</v>
      </c>
      <c r="K18" s="472"/>
      <c r="L18" s="472"/>
      <c r="M18" s="472" t="s">
        <v>1470</v>
      </c>
      <c r="N18" s="472">
        <v>0</v>
      </c>
      <c r="O18" s="472">
        <v>0</v>
      </c>
      <c r="P18" s="472">
        <v>0</v>
      </c>
      <c r="Q18" s="472">
        <v>0</v>
      </c>
      <c r="R18" s="472">
        <v>0</v>
      </c>
      <c r="S18" s="472">
        <v>0</v>
      </c>
      <c r="T18" s="472">
        <v>0</v>
      </c>
      <c r="U18" s="472">
        <v>0</v>
      </c>
      <c r="V18" s="472">
        <v>0</v>
      </c>
      <c r="W18" s="472">
        <v>0</v>
      </c>
      <c r="X18" s="472">
        <v>0</v>
      </c>
      <c r="Y18" s="472">
        <v>0</v>
      </c>
      <c r="Z18" s="472">
        <v>0</v>
      </c>
      <c r="AA18" s="472">
        <v>0</v>
      </c>
      <c r="AB18" s="472">
        <v>0</v>
      </c>
      <c r="AC18" s="21">
        <f t="shared" si="0"/>
        <v>0</v>
      </c>
      <c r="AD18" s="21">
        <f t="shared" si="1"/>
        <v>0</v>
      </c>
      <c r="AE18" s="21">
        <f t="shared" si="2"/>
        <v>0</v>
      </c>
      <c r="AF18" s="21">
        <f t="shared" si="3"/>
        <v>0</v>
      </c>
      <c r="AG18" s="21">
        <f t="shared" si="4"/>
        <v>0</v>
      </c>
      <c r="AH18" s="21">
        <f t="shared" si="5"/>
        <v>0</v>
      </c>
    </row>
    <row r="19" spans="1:34">
      <c r="A19" s="472" t="s">
        <v>1385</v>
      </c>
      <c r="B19" s="472" t="s">
        <v>1188</v>
      </c>
      <c r="C19" s="472" t="s">
        <v>92</v>
      </c>
      <c r="D19" s="472" t="s">
        <v>7</v>
      </c>
      <c r="E19" s="472" t="s">
        <v>73</v>
      </c>
      <c r="F19" s="472" t="s">
        <v>13</v>
      </c>
      <c r="G19" s="472" t="s">
        <v>3</v>
      </c>
      <c r="H19" s="472" t="s">
        <v>326</v>
      </c>
      <c r="I19" s="472" t="s">
        <v>43</v>
      </c>
      <c r="J19" s="472" t="s">
        <v>46</v>
      </c>
      <c r="K19" s="472"/>
      <c r="L19" s="472"/>
      <c r="M19" s="472" t="s">
        <v>2119</v>
      </c>
      <c r="N19" s="472">
        <v>12</v>
      </c>
      <c r="O19" s="472">
        <v>5</v>
      </c>
      <c r="P19" s="472">
        <v>7</v>
      </c>
      <c r="Q19" s="472">
        <v>0</v>
      </c>
      <c r="R19" s="472">
        <v>0</v>
      </c>
      <c r="S19" s="472">
        <v>0</v>
      </c>
      <c r="T19" s="472">
        <v>0</v>
      </c>
      <c r="U19" s="472">
        <v>0</v>
      </c>
      <c r="V19" s="472">
        <v>0</v>
      </c>
      <c r="W19" s="472">
        <v>8</v>
      </c>
      <c r="X19" s="472">
        <v>3</v>
      </c>
      <c r="Y19" s="472">
        <v>4</v>
      </c>
      <c r="Z19" s="472">
        <v>2</v>
      </c>
      <c r="AA19" s="472">
        <v>0</v>
      </c>
      <c r="AB19" s="472">
        <v>0</v>
      </c>
      <c r="AC19" s="21">
        <f t="shared" si="0"/>
        <v>0</v>
      </c>
      <c r="AD19" s="21">
        <f t="shared" si="1"/>
        <v>0</v>
      </c>
      <c r="AE19" s="21">
        <f t="shared" si="2"/>
        <v>0</v>
      </c>
      <c r="AF19" s="21">
        <f t="shared" si="3"/>
        <v>5</v>
      </c>
      <c r="AG19" s="21">
        <f t="shared" si="4"/>
        <v>2</v>
      </c>
      <c r="AH19" s="21">
        <f t="shared" si="5"/>
        <v>0</v>
      </c>
    </row>
    <row r="20" spans="1:34">
      <c r="A20" s="472" t="s">
        <v>1386</v>
      </c>
      <c r="B20" s="472" t="s">
        <v>1185</v>
      </c>
      <c r="C20" s="472" t="s">
        <v>92</v>
      </c>
      <c r="D20" s="472" t="s">
        <v>3</v>
      </c>
      <c r="E20" s="472" t="s">
        <v>73</v>
      </c>
      <c r="F20" s="472" t="s">
        <v>11</v>
      </c>
      <c r="G20" s="472" t="s">
        <v>3</v>
      </c>
      <c r="H20" s="472" t="s">
        <v>2134</v>
      </c>
      <c r="I20" s="472" t="s">
        <v>43</v>
      </c>
      <c r="J20" s="472" t="s">
        <v>43</v>
      </c>
      <c r="K20" s="472"/>
      <c r="L20" s="472"/>
      <c r="M20" s="472" t="s">
        <v>2120</v>
      </c>
      <c r="N20" s="472">
        <v>1</v>
      </c>
      <c r="O20" s="472">
        <v>1</v>
      </c>
      <c r="P20" s="472">
        <v>0</v>
      </c>
      <c r="Q20" s="472">
        <v>0</v>
      </c>
      <c r="R20" s="472">
        <v>0</v>
      </c>
      <c r="S20" s="472">
        <v>0</v>
      </c>
      <c r="T20" s="472">
        <v>0</v>
      </c>
      <c r="U20" s="472">
        <v>0</v>
      </c>
      <c r="V20" s="472">
        <v>0</v>
      </c>
      <c r="W20" s="472">
        <v>1</v>
      </c>
      <c r="X20" s="472">
        <v>1</v>
      </c>
      <c r="Y20" s="472">
        <v>0</v>
      </c>
      <c r="Z20" s="472">
        <v>0</v>
      </c>
      <c r="AA20" s="472">
        <v>0</v>
      </c>
      <c r="AB20" s="472">
        <v>0</v>
      </c>
      <c r="AC20" s="21">
        <f t="shared" si="0"/>
        <v>0</v>
      </c>
      <c r="AD20" s="21">
        <f t="shared" si="1"/>
        <v>0</v>
      </c>
      <c r="AE20" s="21">
        <f t="shared" si="2"/>
        <v>0</v>
      </c>
      <c r="AF20" s="21">
        <f t="shared" si="3"/>
        <v>0</v>
      </c>
      <c r="AG20" s="21">
        <f t="shared" si="4"/>
        <v>0</v>
      </c>
      <c r="AH20" s="21">
        <f t="shared" si="5"/>
        <v>0</v>
      </c>
    </row>
    <row r="21" spans="1:34">
      <c r="A21" s="472" t="s">
        <v>1387</v>
      </c>
      <c r="B21" s="472" t="s">
        <v>1187</v>
      </c>
      <c r="C21" s="472" t="s">
        <v>92</v>
      </c>
      <c r="D21" s="472" t="s">
        <v>6</v>
      </c>
      <c r="E21" s="472" t="s">
        <v>73</v>
      </c>
      <c r="F21" s="472" t="s">
        <v>11</v>
      </c>
      <c r="G21" s="472" t="s">
        <v>5</v>
      </c>
      <c r="H21" s="472" t="s">
        <v>2137</v>
      </c>
      <c r="I21" s="472" t="s">
        <v>43</v>
      </c>
      <c r="J21" s="472" t="s">
        <v>43</v>
      </c>
      <c r="K21" s="472"/>
      <c r="L21" s="472"/>
      <c r="M21" s="472" t="s">
        <v>2121</v>
      </c>
      <c r="N21" s="472">
        <v>23</v>
      </c>
      <c r="O21" s="472">
        <v>14</v>
      </c>
      <c r="P21" s="472">
        <v>9</v>
      </c>
      <c r="Q21" s="472">
        <v>0</v>
      </c>
      <c r="R21" s="472">
        <v>0</v>
      </c>
      <c r="S21" s="472">
        <v>0</v>
      </c>
      <c r="T21" s="472">
        <v>0</v>
      </c>
      <c r="U21" s="472">
        <v>0</v>
      </c>
      <c r="V21" s="472">
        <v>0</v>
      </c>
      <c r="W21" s="472">
        <v>16</v>
      </c>
      <c r="X21" s="472">
        <v>9</v>
      </c>
      <c r="Y21" s="472">
        <v>7</v>
      </c>
      <c r="Z21" s="472">
        <v>5</v>
      </c>
      <c r="AA21" s="472">
        <v>0</v>
      </c>
      <c r="AB21" s="472">
        <v>0</v>
      </c>
      <c r="AC21" s="21">
        <f t="shared" si="0"/>
        <v>0</v>
      </c>
      <c r="AD21" s="21">
        <f t="shared" si="1"/>
        <v>0</v>
      </c>
      <c r="AE21" s="21">
        <f t="shared" si="2"/>
        <v>0</v>
      </c>
      <c r="AF21" s="21">
        <f t="shared" si="3"/>
        <v>7</v>
      </c>
      <c r="AG21" s="21">
        <f t="shared" si="4"/>
        <v>2</v>
      </c>
      <c r="AH21" s="21">
        <f t="shared" si="5"/>
        <v>0</v>
      </c>
    </row>
    <row r="22" spans="1:34">
      <c r="A22" s="472" t="s">
        <v>1388</v>
      </c>
      <c r="B22" s="472" t="s">
        <v>1181</v>
      </c>
      <c r="C22" s="472" t="s">
        <v>497</v>
      </c>
      <c r="D22" s="472" t="s">
        <v>6</v>
      </c>
      <c r="E22" s="472" t="s">
        <v>73</v>
      </c>
      <c r="F22" s="472" t="s">
        <v>3</v>
      </c>
      <c r="G22" s="472" t="s">
        <v>6</v>
      </c>
      <c r="H22" s="472" t="s">
        <v>1231</v>
      </c>
      <c r="I22" s="472" t="s">
        <v>43</v>
      </c>
      <c r="J22" s="472" t="s">
        <v>46</v>
      </c>
      <c r="K22" s="472"/>
      <c r="L22" s="472"/>
      <c r="M22" s="472" t="s">
        <v>2122</v>
      </c>
      <c r="N22" s="472">
        <v>34</v>
      </c>
      <c r="O22" s="472">
        <v>13</v>
      </c>
      <c r="P22" s="472">
        <v>21</v>
      </c>
      <c r="Q22" s="472">
        <v>0</v>
      </c>
      <c r="R22" s="472">
        <v>0</v>
      </c>
      <c r="S22" s="472">
        <v>0</v>
      </c>
      <c r="T22" s="472">
        <v>0</v>
      </c>
      <c r="U22" s="472">
        <v>0</v>
      </c>
      <c r="V22" s="472">
        <v>0</v>
      </c>
      <c r="W22" s="472">
        <v>15</v>
      </c>
      <c r="X22" s="472">
        <v>8</v>
      </c>
      <c r="Y22" s="472">
        <v>9</v>
      </c>
      <c r="Z22" s="472">
        <v>3</v>
      </c>
      <c r="AA22" s="472">
        <v>10</v>
      </c>
      <c r="AB22" s="472">
        <v>2</v>
      </c>
      <c r="AC22" s="21">
        <f t="shared" si="0"/>
        <v>0</v>
      </c>
      <c r="AD22" s="21">
        <f t="shared" si="1"/>
        <v>0</v>
      </c>
      <c r="AE22" s="21">
        <f t="shared" si="2"/>
        <v>0</v>
      </c>
      <c r="AF22" s="21">
        <f t="shared" si="3"/>
        <v>7</v>
      </c>
      <c r="AG22" s="21">
        <f t="shared" si="4"/>
        <v>6</v>
      </c>
      <c r="AH22" s="21">
        <f t="shared" si="5"/>
        <v>8</v>
      </c>
    </row>
    <row r="23" spans="1:34">
      <c r="A23" s="472" t="s">
        <v>1389</v>
      </c>
      <c r="B23" s="472" t="s">
        <v>1158</v>
      </c>
      <c r="C23" s="472" t="s">
        <v>63</v>
      </c>
      <c r="D23" s="472" t="s">
        <v>6</v>
      </c>
      <c r="E23" s="472" t="s">
        <v>46</v>
      </c>
      <c r="F23" s="472" t="s">
        <v>15</v>
      </c>
      <c r="G23" s="472" t="s">
        <v>6</v>
      </c>
      <c r="H23" s="472" t="s">
        <v>313</v>
      </c>
      <c r="I23" s="472" t="s">
        <v>43</v>
      </c>
      <c r="J23" s="472" t="s">
        <v>46</v>
      </c>
      <c r="K23" s="472"/>
      <c r="L23" s="472"/>
      <c r="M23" s="472" t="s">
        <v>1471</v>
      </c>
      <c r="N23" s="472">
        <v>57</v>
      </c>
      <c r="O23" s="472">
        <v>26</v>
      </c>
      <c r="P23" s="472">
        <v>31</v>
      </c>
      <c r="Q23" s="472">
        <v>0</v>
      </c>
      <c r="R23" s="472">
        <v>0</v>
      </c>
      <c r="S23" s="472">
        <v>0</v>
      </c>
      <c r="T23" s="472">
        <v>0</v>
      </c>
      <c r="U23" s="472">
        <v>0</v>
      </c>
      <c r="V23" s="472">
        <v>0</v>
      </c>
      <c r="W23" s="472">
        <v>44</v>
      </c>
      <c r="X23" s="472">
        <v>20</v>
      </c>
      <c r="Y23" s="472">
        <v>7</v>
      </c>
      <c r="Z23" s="472">
        <v>2</v>
      </c>
      <c r="AA23" s="472">
        <v>6</v>
      </c>
      <c r="AB23" s="472">
        <v>4</v>
      </c>
      <c r="AC23" s="21">
        <f t="shared" si="0"/>
        <v>0</v>
      </c>
      <c r="AD23" s="21">
        <f t="shared" si="1"/>
        <v>0</v>
      </c>
      <c r="AE23" s="21">
        <f t="shared" si="2"/>
        <v>0</v>
      </c>
      <c r="AF23" s="21">
        <f t="shared" si="3"/>
        <v>24</v>
      </c>
      <c r="AG23" s="21">
        <f t="shared" si="4"/>
        <v>5</v>
      </c>
      <c r="AH23" s="21">
        <f t="shared" si="5"/>
        <v>2</v>
      </c>
    </row>
    <row r="24" spans="1:34">
      <c r="A24" s="472" t="s">
        <v>1390</v>
      </c>
      <c r="B24" s="472" t="s">
        <v>1198</v>
      </c>
      <c r="C24" s="472" t="s">
        <v>5</v>
      </c>
      <c r="D24" s="472" t="s">
        <v>4</v>
      </c>
      <c r="E24" s="472" t="s">
        <v>46</v>
      </c>
      <c r="F24" s="472" t="s">
        <v>3</v>
      </c>
      <c r="G24" s="472" t="s">
        <v>15</v>
      </c>
      <c r="H24" s="472" t="s">
        <v>1237</v>
      </c>
      <c r="I24" s="472" t="s">
        <v>43</v>
      </c>
      <c r="J24" s="472" t="s">
        <v>43</v>
      </c>
      <c r="K24" s="472"/>
      <c r="L24" s="472"/>
      <c r="M24" s="472" t="s">
        <v>1472</v>
      </c>
      <c r="N24" s="472">
        <v>16</v>
      </c>
      <c r="O24" s="472">
        <v>8</v>
      </c>
      <c r="P24" s="472">
        <v>8</v>
      </c>
      <c r="Q24" s="472">
        <v>0</v>
      </c>
      <c r="R24" s="472">
        <v>0</v>
      </c>
      <c r="S24" s="472">
        <v>0</v>
      </c>
      <c r="T24" s="472">
        <v>0</v>
      </c>
      <c r="U24" s="472">
        <v>0</v>
      </c>
      <c r="V24" s="472">
        <v>0</v>
      </c>
      <c r="W24" s="472">
        <v>11</v>
      </c>
      <c r="X24" s="472">
        <v>5</v>
      </c>
      <c r="Y24" s="472">
        <v>3</v>
      </c>
      <c r="Z24" s="472">
        <v>1</v>
      </c>
      <c r="AA24" s="472">
        <v>2</v>
      </c>
      <c r="AB24" s="472">
        <v>2</v>
      </c>
      <c r="AC24" s="21">
        <f t="shared" si="0"/>
        <v>0</v>
      </c>
      <c r="AD24" s="21">
        <f t="shared" si="1"/>
        <v>0</v>
      </c>
      <c r="AE24" s="21">
        <f t="shared" si="2"/>
        <v>0</v>
      </c>
      <c r="AF24" s="21">
        <f t="shared" si="3"/>
        <v>6</v>
      </c>
      <c r="AG24" s="21">
        <f t="shared" si="4"/>
        <v>2</v>
      </c>
      <c r="AH24" s="21">
        <f t="shared" si="5"/>
        <v>0</v>
      </c>
    </row>
    <row r="25" spans="1:34">
      <c r="A25" s="472" t="s">
        <v>1391</v>
      </c>
      <c r="B25" s="472" t="s">
        <v>1176</v>
      </c>
      <c r="C25" s="472" t="s">
        <v>15</v>
      </c>
      <c r="D25" s="472" t="s">
        <v>11</v>
      </c>
      <c r="E25" s="472" t="s">
        <v>103</v>
      </c>
      <c r="F25" s="472" t="s">
        <v>5</v>
      </c>
      <c r="G25" s="472" t="s">
        <v>11</v>
      </c>
      <c r="H25" s="472" t="s">
        <v>381</v>
      </c>
      <c r="I25" s="472" t="s">
        <v>43</v>
      </c>
      <c r="J25" s="472" t="s">
        <v>43</v>
      </c>
      <c r="K25" s="472"/>
      <c r="L25" s="472"/>
      <c r="M25" s="472" t="s">
        <v>1473</v>
      </c>
      <c r="N25" s="472">
        <v>7</v>
      </c>
      <c r="O25" s="472">
        <v>2</v>
      </c>
      <c r="P25" s="472">
        <v>5</v>
      </c>
      <c r="Q25" s="472">
        <v>0</v>
      </c>
      <c r="R25" s="472">
        <v>0</v>
      </c>
      <c r="S25" s="472">
        <v>0</v>
      </c>
      <c r="T25" s="472">
        <v>0</v>
      </c>
      <c r="U25" s="472">
        <v>0</v>
      </c>
      <c r="V25" s="472">
        <v>0</v>
      </c>
      <c r="W25" s="472">
        <v>5</v>
      </c>
      <c r="X25" s="472">
        <v>1</v>
      </c>
      <c r="Y25" s="472">
        <v>2</v>
      </c>
      <c r="Z25" s="472">
        <v>1</v>
      </c>
      <c r="AA25" s="472">
        <v>0</v>
      </c>
      <c r="AB25" s="472">
        <v>0</v>
      </c>
      <c r="AC25" s="21">
        <f t="shared" si="0"/>
        <v>0</v>
      </c>
      <c r="AD25" s="21">
        <f t="shared" si="1"/>
        <v>0</v>
      </c>
      <c r="AE25" s="21">
        <f t="shared" si="2"/>
        <v>0</v>
      </c>
      <c r="AF25" s="21">
        <f t="shared" si="3"/>
        <v>4</v>
      </c>
      <c r="AG25" s="21">
        <f t="shared" si="4"/>
        <v>1</v>
      </c>
      <c r="AH25" s="21">
        <f t="shared" si="5"/>
        <v>0</v>
      </c>
    </row>
    <row r="26" spans="1:34">
      <c r="A26" s="472" t="s">
        <v>1392</v>
      </c>
      <c r="B26" s="472" t="s">
        <v>1177</v>
      </c>
      <c r="C26" s="472" t="s">
        <v>15</v>
      </c>
      <c r="D26" s="472" t="s">
        <v>7</v>
      </c>
      <c r="E26" s="472" t="s">
        <v>103</v>
      </c>
      <c r="F26" s="472" t="s">
        <v>7</v>
      </c>
      <c r="G26" s="472" t="s">
        <v>3</v>
      </c>
      <c r="H26" s="472" t="s">
        <v>1228</v>
      </c>
      <c r="I26" s="472" t="s">
        <v>43</v>
      </c>
      <c r="J26" s="472" t="s">
        <v>43</v>
      </c>
      <c r="K26" s="472"/>
      <c r="L26" s="472"/>
      <c r="M26" s="472" t="s">
        <v>1474</v>
      </c>
      <c r="N26" s="472">
        <v>16</v>
      </c>
      <c r="O26" s="472">
        <v>6</v>
      </c>
      <c r="P26" s="472">
        <v>10</v>
      </c>
      <c r="Q26" s="472">
        <v>0</v>
      </c>
      <c r="R26" s="472">
        <v>0</v>
      </c>
      <c r="S26" s="472">
        <v>0</v>
      </c>
      <c r="T26" s="472">
        <v>0</v>
      </c>
      <c r="U26" s="472">
        <v>0</v>
      </c>
      <c r="V26" s="472">
        <v>0</v>
      </c>
      <c r="W26" s="472">
        <v>8</v>
      </c>
      <c r="X26" s="472">
        <v>4</v>
      </c>
      <c r="Y26" s="472">
        <v>5</v>
      </c>
      <c r="Z26" s="472">
        <v>2</v>
      </c>
      <c r="AA26" s="472">
        <v>3</v>
      </c>
      <c r="AB26" s="472">
        <v>0</v>
      </c>
      <c r="AC26" s="21">
        <f t="shared" si="0"/>
        <v>0</v>
      </c>
      <c r="AD26" s="21">
        <f t="shared" si="1"/>
        <v>0</v>
      </c>
      <c r="AE26" s="21">
        <f t="shared" si="2"/>
        <v>0</v>
      </c>
      <c r="AF26" s="21">
        <f t="shared" si="3"/>
        <v>4</v>
      </c>
      <c r="AG26" s="21">
        <f t="shared" si="4"/>
        <v>3</v>
      </c>
      <c r="AH26" s="21">
        <f t="shared" si="5"/>
        <v>3</v>
      </c>
    </row>
    <row r="27" spans="1:34">
      <c r="A27" s="472" t="s">
        <v>1393</v>
      </c>
      <c r="B27" s="472" t="s">
        <v>1173</v>
      </c>
      <c r="C27" s="472" t="s">
        <v>15</v>
      </c>
      <c r="D27" s="472" t="s">
        <v>11</v>
      </c>
      <c r="E27" s="472" t="s">
        <v>103</v>
      </c>
      <c r="F27" s="472" t="s">
        <v>5</v>
      </c>
      <c r="G27" s="472" t="s">
        <v>3</v>
      </c>
      <c r="H27" s="472" t="s">
        <v>1531</v>
      </c>
      <c r="I27" s="472" t="s">
        <v>43</v>
      </c>
      <c r="J27" s="472" t="s">
        <v>43</v>
      </c>
      <c r="K27" s="472"/>
      <c r="L27" s="472"/>
      <c r="M27" s="472" t="s">
        <v>1475</v>
      </c>
      <c r="N27" s="472">
        <v>4</v>
      </c>
      <c r="O27" s="472">
        <v>0</v>
      </c>
      <c r="P27" s="472">
        <v>4</v>
      </c>
      <c r="Q27" s="472">
        <v>0</v>
      </c>
      <c r="R27" s="472">
        <v>0</v>
      </c>
      <c r="S27" s="472">
        <v>0</v>
      </c>
      <c r="T27" s="472">
        <v>0</v>
      </c>
      <c r="U27" s="472">
        <v>0</v>
      </c>
      <c r="V27" s="472">
        <v>0</v>
      </c>
      <c r="W27" s="472">
        <v>0</v>
      </c>
      <c r="X27" s="472">
        <v>0</v>
      </c>
      <c r="Y27" s="472">
        <v>0</v>
      </c>
      <c r="Z27" s="472">
        <v>0</v>
      </c>
      <c r="AA27" s="472">
        <v>4</v>
      </c>
      <c r="AB27" s="472">
        <v>0</v>
      </c>
      <c r="AC27" s="21">
        <f t="shared" si="0"/>
        <v>0</v>
      </c>
      <c r="AD27" s="21">
        <f t="shared" si="1"/>
        <v>0</v>
      </c>
      <c r="AE27" s="21">
        <f t="shared" si="2"/>
        <v>0</v>
      </c>
      <c r="AF27" s="21">
        <f t="shared" si="3"/>
        <v>0</v>
      </c>
      <c r="AG27" s="21">
        <f t="shared" si="4"/>
        <v>0</v>
      </c>
      <c r="AH27" s="21">
        <f t="shared" si="5"/>
        <v>4</v>
      </c>
    </row>
    <row r="28" spans="1:34">
      <c r="A28" s="472" t="s">
        <v>1394</v>
      </c>
      <c r="B28" s="472" t="s">
        <v>1171</v>
      </c>
      <c r="C28" s="472" t="s">
        <v>14</v>
      </c>
      <c r="D28" s="472" t="s">
        <v>3</v>
      </c>
      <c r="E28" s="472" t="s">
        <v>103</v>
      </c>
      <c r="F28" s="472" t="s">
        <v>4</v>
      </c>
      <c r="G28" s="472" t="s">
        <v>3</v>
      </c>
      <c r="H28" s="472" t="s">
        <v>1226</v>
      </c>
      <c r="I28" s="472" t="s">
        <v>43</v>
      </c>
      <c r="J28" s="472" t="s">
        <v>43</v>
      </c>
      <c r="K28" s="472"/>
      <c r="L28" s="472"/>
      <c r="M28" s="472" t="s">
        <v>1476</v>
      </c>
      <c r="N28" s="472">
        <v>72</v>
      </c>
      <c r="O28" s="472">
        <v>42</v>
      </c>
      <c r="P28" s="472">
        <v>30</v>
      </c>
      <c r="Q28" s="472">
        <v>0</v>
      </c>
      <c r="R28" s="472">
        <v>0</v>
      </c>
      <c r="S28" s="472">
        <v>0</v>
      </c>
      <c r="T28" s="472">
        <v>0</v>
      </c>
      <c r="U28" s="472">
        <v>0</v>
      </c>
      <c r="V28" s="472">
        <v>0</v>
      </c>
      <c r="W28" s="472">
        <v>55</v>
      </c>
      <c r="X28" s="472">
        <v>32</v>
      </c>
      <c r="Y28" s="472">
        <v>17</v>
      </c>
      <c r="Z28" s="472">
        <v>10</v>
      </c>
      <c r="AA28" s="472">
        <v>0</v>
      </c>
      <c r="AB28" s="472">
        <v>0</v>
      </c>
      <c r="AC28" s="21">
        <f t="shared" si="0"/>
        <v>0</v>
      </c>
      <c r="AD28" s="21">
        <f t="shared" si="1"/>
        <v>0</v>
      </c>
      <c r="AE28" s="21">
        <f t="shared" si="2"/>
        <v>0</v>
      </c>
      <c r="AF28" s="21">
        <f t="shared" si="3"/>
        <v>23</v>
      </c>
      <c r="AG28" s="21">
        <f t="shared" si="4"/>
        <v>7</v>
      </c>
      <c r="AH28" s="21">
        <f t="shared" si="5"/>
        <v>0</v>
      </c>
    </row>
    <row r="29" spans="1:34">
      <c r="A29" s="472" t="s">
        <v>1395</v>
      </c>
      <c r="B29" s="472" t="s">
        <v>1169</v>
      </c>
      <c r="C29" s="472" t="s">
        <v>492</v>
      </c>
      <c r="D29" s="472" t="s">
        <v>5</v>
      </c>
      <c r="E29" s="472" t="s">
        <v>95</v>
      </c>
      <c r="F29" s="472" t="s">
        <v>15</v>
      </c>
      <c r="G29" s="472" t="s">
        <v>3</v>
      </c>
      <c r="H29" s="472" t="s">
        <v>338</v>
      </c>
      <c r="I29" s="472" t="s">
        <v>43</v>
      </c>
      <c r="J29" s="472" t="s">
        <v>46</v>
      </c>
      <c r="K29" s="472"/>
      <c r="L29" s="472"/>
      <c r="M29" s="472" t="s">
        <v>1477</v>
      </c>
      <c r="N29" s="472">
        <v>62</v>
      </c>
      <c r="O29" s="472">
        <v>30</v>
      </c>
      <c r="P29" s="472">
        <v>32</v>
      </c>
      <c r="Q29" s="472">
        <v>0</v>
      </c>
      <c r="R29" s="472">
        <v>0</v>
      </c>
      <c r="S29" s="472">
        <v>0</v>
      </c>
      <c r="T29" s="472">
        <v>0</v>
      </c>
      <c r="U29" s="472">
        <v>0</v>
      </c>
      <c r="V29" s="472">
        <v>0</v>
      </c>
      <c r="W29" s="472">
        <v>42</v>
      </c>
      <c r="X29" s="472">
        <v>19</v>
      </c>
      <c r="Y29" s="472">
        <v>12</v>
      </c>
      <c r="Z29" s="472">
        <v>8</v>
      </c>
      <c r="AA29" s="472">
        <v>8</v>
      </c>
      <c r="AB29" s="472">
        <v>3</v>
      </c>
      <c r="AC29" s="21">
        <f t="shared" si="0"/>
        <v>0</v>
      </c>
      <c r="AD29" s="21">
        <f t="shared" si="1"/>
        <v>0</v>
      </c>
      <c r="AE29" s="21">
        <f t="shared" si="2"/>
        <v>0</v>
      </c>
      <c r="AF29" s="21">
        <f t="shared" si="3"/>
        <v>23</v>
      </c>
      <c r="AG29" s="21">
        <f t="shared" si="4"/>
        <v>4</v>
      </c>
      <c r="AH29" s="21">
        <f t="shared" si="5"/>
        <v>5</v>
      </c>
    </row>
    <row r="30" spans="1:34">
      <c r="A30" s="472" t="s">
        <v>1396</v>
      </c>
      <c r="B30" s="472" t="s">
        <v>1201</v>
      </c>
      <c r="C30" s="472" t="s">
        <v>341</v>
      </c>
      <c r="D30" s="472" t="s">
        <v>4</v>
      </c>
      <c r="E30" s="472" t="s">
        <v>43</v>
      </c>
      <c r="F30" s="472" t="s">
        <v>5</v>
      </c>
      <c r="G30" s="472" t="s">
        <v>20</v>
      </c>
      <c r="H30" s="472" t="s">
        <v>1532</v>
      </c>
      <c r="I30" s="472" t="s">
        <v>43</v>
      </c>
      <c r="J30" s="472" t="s">
        <v>43</v>
      </c>
      <c r="K30" s="472"/>
      <c r="L30" s="472"/>
      <c r="M30" s="472" t="s">
        <v>1478</v>
      </c>
      <c r="N30" s="472">
        <v>86</v>
      </c>
      <c r="O30" s="472">
        <v>32</v>
      </c>
      <c r="P30" s="472">
        <v>54</v>
      </c>
      <c r="Q30" s="472">
        <v>0</v>
      </c>
      <c r="R30" s="472">
        <v>0</v>
      </c>
      <c r="S30" s="472">
        <v>0</v>
      </c>
      <c r="T30" s="472">
        <v>0</v>
      </c>
      <c r="U30" s="472">
        <v>0</v>
      </c>
      <c r="V30" s="472">
        <v>0</v>
      </c>
      <c r="W30" s="472">
        <v>62</v>
      </c>
      <c r="X30" s="472">
        <v>24</v>
      </c>
      <c r="Y30" s="472">
        <v>19</v>
      </c>
      <c r="Z30" s="472">
        <v>5</v>
      </c>
      <c r="AA30" s="472">
        <v>5</v>
      </c>
      <c r="AB30" s="472">
        <v>3</v>
      </c>
      <c r="AC30" s="21">
        <f t="shared" si="0"/>
        <v>0</v>
      </c>
      <c r="AD30" s="21">
        <f t="shared" si="1"/>
        <v>0</v>
      </c>
      <c r="AE30" s="21">
        <f t="shared" si="2"/>
        <v>0</v>
      </c>
      <c r="AF30" s="21">
        <f t="shared" si="3"/>
        <v>38</v>
      </c>
      <c r="AG30" s="21">
        <f t="shared" si="4"/>
        <v>14</v>
      </c>
      <c r="AH30" s="21">
        <f t="shared" si="5"/>
        <v>2</v>
      </c>
    </row>
    <row r="31" spans="1:34">
      <c r="A31" s="472" t="s">
        <v>1397</v>
      </c>
      <c r="B31" s="472" t="s">
        <v>1202</v>
      </c>
      <c r="C31" s="472" t="s">
        <v>495</v>
      </c>
      <c r="D31" s="472" t="s">
        <v>10</v>
      </c>
      <c r="E31" s="472" t="s">
        <v>43</v>
      </c>
      <c r="F31" s="472" t="s">
        <v>18</v>
      </c>
      <c r="G31" s="472" t="s">
        <v>6</v>
      </c>
      <c r="H31" s="472" t="s">
        <v>110</v>
      </c>
      <c r="I31" s="472" t="s">
        <v>43</v>
      </c>
      <c r="J31" s="472" t="s">
        <v>43</v>
      </c>
      <c r="K31" s="472"/>
      <c r="L31" s="472"/>
      <c r="M31" s="472" t="s">
        <v>1479</v>
      </c>
      <c r="N31" s="472">
        <v>13</v>
      </c>
      <c r="O31" s="472">
        <v>6</v>
      </c>
      <c r="P31" s="472">
        <v>7</v>
      </c>
      <c r="Q31" s="472">
        <v>0</v>
      </c>
      <c r="R31" s="472">
        <v>0</v>
      </c>
      <c r="S31" s="472">
        <v>0</v>
      </c>
      <c r="T31" s="472">
        <v>0</v>
      </c>
      <c r="U31" s="472">
        <v>0</v>
      </c>
      <c r="V31" s="472">
        <v>0</v>
      </c>
      <c r="W31" s="472">
        <v>6</v>
      </c>
      <c r="X31" s="472">
        <v>2</v>
      </c>
      <c r="Y31" s="472">
        <v>7</v>
      </c>
      <c r="Z31" s="472">
        <v>4</v>
      </c>
      <c r="AA31" s="472">
        <v>0</v>
      </c>
      <c r="AB31" s="472">
        <v>0</v>
      </c>
      <c r="AC31" s="21">
        <f t="shared" si="0"/>
        <v>0</v>
      </c>
      <c r="AD31" s="21">
        <f t="shared" si="1"/>
        <v>0</v>
      </c>
      <c r="AE31" s="21">
        <f t="shared" si="2"/>
        <v>0</v>
      </c>
      <c r="AF31" s="21">
        <f t="shared" si="3"/>
        <v>4</v>
      </c>
      <c r="AG31" s="21">
        <f t="shared" si="4"/>
        <v>3</v>
      </c>
      <c r="AH31" s="21">
        <f t="shared" si="5"/>
        <v>0</v>
      </c>
    </row>
    <row r="32" spans="1:34">
      <c r="A32" s="472" t="s">
        <v>1398</v>
      </c>
      <c r="B32" s="472" t="s">
        <v>1183</v>
      </c>
      <c r="C32" s="472" t="s">
        <v>493</v>
      </c>
      <c r="D32" s="472" t="s">
        <v>11</v>
      </c>
      <c r="E32" s="472" t="s">
        <v>73</v>
      </c>
      <c r="F32" s="472" t="s">
        <v>7</v>
      </c>
      <c r="G32" s="472" t="s">
        <v>4</v>
      </c>
      <c r="H32" s="472" t="s">
        <v>1233</v>
      </c>
      <c r="I32" s="472" t="s">
        <v>43</v>
      </c>
      <c r="J32" s="472" t="s">
        <v>46</v>
      </c>
      <c r="K32" s="472"/>
      <c r="L32" s="472"/>
      <c r="M32" s="472" t="s">
        <v>1480</v>
      </c>
      <c r="N32" s="472">
        <v>26</v>
      </c>
      <c r="O32" s="472">
        <v>11</v>
      </c>
      <c r="P32" s="472">
        <v>15</v>
      </c>
      <c r="Q32" s="472">
        <v>0</v>
      </c>
      <c r="R32" s="472">
        <v>0</v>
      </c>
      <c r="S32" s="472">
        <v>0</v>
      </c>
      <c r="T32" s="472">
        <v>0</v>
      </c>
      <c r="U32" s="472">
        <v>0</v>
      </c>
      <c r="V32" s="472">
        <v>0</v>
      </c>
      <c r="W32" s="472">
        <v>20</v>
      </c>
      <c r="X32" s="472">
        <v>8</v>
      </c>
      <c r="Y32" s="472">
        <v>6</v>
      </c>
      <c r="Z32" s="472">
        <v>3</v>
      </c>
      <c r="AA32" s="472">
        <v>0</v>
      </c>
      <c r="AB32" s="472">
        <v>0</v>
      </c>
      <c r="AC32" s="21">
        <f t="shared" si="0"/>
        <v>0</v>
      </c>
      <c r="AD32" s="21">
        <f t="shared" si="1"/>
        <v>0</v>
      </c>
      <c r="AE32" s="21">
        <f t="shared" si="2"/>
        <v>0</v>
      </c>
      <c r="AF32" s="21">
        <f t="shared" si="3"/>
        <v>12</v>
      </c>
      <c r="AG32" s="21">
        <f t="shared" si="4"/>
        <v>3</v>
      </c>
      <c r="AH32" s="21">
        <f t="shared" si="5"/>
        <v>0</v>
      </c>
    </row>
    <row r="33" spans="1:34">
      <c r="A33" s="472" t="s">
        <v>1399</v>
      </c>
      <c r="B33" s="472" t="s">
        <v>1153</v>
      </c>
      <c r="C33" s="472" t="s">
        <v>100</v>
      </c>
      <c r="D33" s="472" t="s">
        <v>11</v>
      </c>
      <c r="E33" s="472" t="s">
        <v>43</v>
      </c>
      <c r="F33" s="472" t="s">
        <v>216</v>
      </c>
      <c r="G33" s="472" t="s">
        <v>10</v>
      </c>
      <c r="H33" s="472" t="s">
        <v>82</v>
      </c>
      <c r="I33" s="472" t="s">
        <v>43</v>
      </c>
      <c r="J33" s="472" t="s">
        <v>46</v>
      </c>
      <c r="K33" s="472"/>
      <c r="L33" s="472"/>
      <c r="M33" s="472" t="s">
        <v>1481</v>
      </c>
      <c r="N33" s="472">
        <v>10</v>
      </c>
      <c r="O33" s="472">
        <v>4</v>
      </c>
      <c r="P33" s="472">
        <v>6</v>
      </c>
      <c r="Q33" s="472">
        <v>0</v>
      </c>
      <c r="R33" s="472">
        <v>0</v>
      </c>
      <c r="S33" s="472">
        <v>0</v>
      </c>
      <c r="T33" s="472">
        <v>0</v>
      </c>
      <c r="U33" s="472">
        <v>0</v>
      </c>
      <c r="V33" s="472">
        <v>0</v>
      </c>
      <c r="W33" s="472">
        <v>9</v>
      </c>
      <c r="X33" s="472">
        <v>3</v>
      </c>
      <c r="Y33" s="472">
        <v>1</v>
      </c>
      <c r="Z33" s="472">
        <v>1</v>
      </c>
      <c r="AA33" s="472">
        <v>0</v>
      </c>
      <c r="AB33" s="472">
        <v>0</v>
      </c>
      <c r="AC33" s="21">
        <f t="shared" si="0"/>
        <v>0</v>
      </c>
      <c r="AD33" s="21">
        <f t="shared" si="1"/>
        <v>0</v>
      </c>
      <c r="AE33" s="21">
        <f t="shared" si="2"/>
        <v>0</v>
      </c>
      <c r="AF33" s="21">
        <f t="shared" si="3"/>
        <v>6</v>
      </c>
      <c r="AG33" s="21">
        <f t="shared" si="4"/>
        <v>0</v>
      </c>
      <c r="AH33" s="21">
        <f t="shared" si="5"/>
        <v>0</v>
      </c>
    </row>
    <row r="34" spans="1:34">
      <c r="A34" s="472" t="s">
        <v>1400</v>
      </c>
      <c r="B34" s="472" t="s">
        <v>1154</v>
      </c>
      <c r="C34" s="472" t="s">
        <v>100</v>
      </c>
      <c r="D34" s="472" t="s">
        <v>13</v>
      </c>
      <c r="E34" s="472" t="s">
        <v>43</v>
      </c>
      <c r="F34" s="472" t="s">
        <v>216</v>
      </c>
      <c r="G34" s="472" t="s">
        <v>11</v>
      </c>
      <c r="H34" s="472" t="s">
        <v>248</v>
      </c>
      <c r="I34" s="472" t="s">
        <v>43</v>
      </c>
      <c r="J34" s="472" t="s">
        <v>46</v>
      </c>
      <c r="K34" s="472"/>
      <c r="L34" s="472"/>
      <c r="M34" s="472" t="s">
        <v>1482</v>
      </c>
      <c r="N34" s="472">
        <v>23</v>
      </c>
      <c r="O34" s="472">
        <v>18</v>
      </c>
      <c r="P34" s="472">
        <v>5</v>
      </c>
      <c r="Q34" s="472">
        <v>0</v>
      </c>
      <c r="R34" s="472">
        <v>0</v>
      </c>
      <c r="S34" s="472">
        <v>0</v>
      </c>
      <c r="T34" s="472">
        <v>0</v>
      </c>
      <c r="U34" s="472">
        <v>0</v>
      </c>
      <c r="V34" s="472">
        <v>0</v>
      </c>
      <c r="W34" s="472">
        <v>13</v>
      </c>
      <c r="X34" s="472">
        <v>9</v>
      </c>
      <c r="Y34" s="472">
        <v>7</v>
      </c>
      <c r="Z34" s="472">
        <v>6</v>
      </c>
      <c r="AA34" s="472">
        <v>3</v>
      </c>
      <c r="AB34" s="472">
        <v>3</v>
      </c>
      <c r="AC34" s="21">
        <f t="shared" si="0"/>
        <v>0</v>
      </c>
      <c r="AD34" s="21">
        <f t="shared" si="1"/>
        <v>0</v>
      </c>
      <c r="AE34" s="21">
        <f t="shared" si="2"/>
        <v>0</v>
      </c>
      <c r="AF34" s="21">
        <f t="shared" si="3"/>
        <v>4</v>
      </c>
      <c r="AG34" s="21">
        <f t="shared" si="4"/>
        <v>1</v>
      </c>
      <c r="AH34" s="21">
        <f t="shared" si="5"/>
        <v>0</v>
      </c>
    </row>
    <row r="35" spans="1:34">
      <c r="A35" s="472" t="s">
        <v>1401</v>
      </c>
      <c r="B35" s="472" t="s">
        <v>1190</v>
      </c>
      <c r="C35" s="472" t="s">
        <v>92</v>
      </c>
      <c r="D35" s="472" t="s">
        <v>15</v>
      </c>
      <c r="E35" s="472" t="s">
        <v>73</v>
      </c>
      <c r="F35" s="472" t="s">
        <v>15</v>
      </c>
      <c r="G35" s="472" t="s">
        <v>4</v>
      </c>
      <c r="H35" s="472" t="s">
        <v>348</v>
      </c>
      <c r="I35" s="472" t="s">
        <v>43</v>
      </c>
      <c r="J35" s="472" t="s">
        <v>46</v>
      </c>
      <c r="K35" s="472"/>
      <c r="L35" s="472"/>
      <c r="M35" s="472" t="s">
        <v>2123</v>
      </c>
      <c r="N35" s="472">
        <v>85</v>
      </c>
      <c r="O35" s="472">
        <v>44</v>
      </c>
      <c r="P35" s="472">
        <v>41</v>
      </c>
      <c r="Q35" s="472">
        <v>0</v>
      </c>
      <c r="R35" s="472">
        <v>0</v>
      </c>
      <c r="S35" s="472">
        <v>0</v>
      </c>
      <c r="T35" s="472">
        <v>0</v>
      </c>
      <c r="U35" s="472">
        <v>0</v>
      </c>
      <c r="V35" s="472">
        <v>0</v>
      </c>
      <c r="W35" s="472">
        <v>57</v>
      </c>
      <c r="X35" s="472">
        <v>30</v>
      </c>
      <c r="Y35" s="472">
        <v>28</v>
      </c>
      <c r="Z35" s="472">
        <v>14</v>
      </c>
      <c r="AA35" s="472">
        <v>0</v>
      </c>
      <c r="AB35" s="472">
        <v>0</v>
      </c>
      <c r="AC35" s="21">
        <f t="shared" si="0"/>
        <v>0</v>
      </c>
      <c r="AD35" s="21">
        <f t="shared" si="1"/>
        <v>0</v>
      </c>
      <c r="AE35" s="21">
        <f t="shared" si="2"/>
        <v>0</v>
      </c>
      <c r="AF35" s="21">
        <f t="shared" si="3"/>
        <v>27</v>
      </c>
      <c r="AG35" s="21">
        <f t="shared" si="4"/>
        <v>14</v>
      </c>
      <c r="AH35" s="21">
        <f t="shared" si="5"/>
        <v>0</v>
      </c>
    </row>
    <row r="36" spans="1:34">
      <c r="A36" s="472" t="s">
        <v>1402</v>
      </c>
      <c r="B36" s="472" t="s">
        <v>1205</v>
      </c>
      <c r="C36" s="472" t="s">
        <v>6</v>
      </c>
      <c r="D36" s="472" t="s">
        <v>10</v>
      </c>
      <c r="E36" s="472" t="s">
        <v>46</v>
      </c>
      <c r="F36" s="472" t="s">
        <v>11</v>
      </c>
      <c r="G36" s="472" t="s">
        <v>10</v>
      </c>
      <c r="H36" s="472" t="s">
        <v>1238</v>
      </c>
      <c r="I36" s="472" t="s">
        <v>43</v>
      </c>
      <c r="J36" s="472" t="s">
        <v>43</v>
      </c>
      <c r="K36" s="472"/>
      <c r="L36" s="472"/>
      <c r="M36" s="472" t="s">
        <v>1483</v>
      </c>
      <c r="N36" s="472">
        <v>20</v>
      </c>
      <c r="O36" s="472">
        <v>14</v>
      </c>
      <c r="P36" s="472">
        <v>6</v>
      </c>
      <c r="Q36" s="472">
        <v>0</v>
      </c>
      <c r="R36" s="472">
        <v>0</v>
      </c>
      <c r="S36" s="472">
        <v>0</v>
      </c>
      <c r="T36" s="472">
        <v>0</v>
      </c>
      <c r="U36" s="472">
        <v>0</v>
      </c>
      <c r="V36" s="472">
        <v>0</v>
      </c>
      <c r="W36" s="472">
        <v>13</v>
      </c>
      <c r="X36" s="472">
        <v>9</v>
      </c>
      <c r="Y36" s="472">
        <v>5</v>
      </c>
      <c r="Z36" s="472">
        <v>3</v>
      </c>
      <c r="AA36" s="472">
        <v>2</v>
      </c>
      <c r="AB36" s="472">
        <v>2</v>
      </c>
      <c r="AC36" s="21">
        <f t="shared" si="0"/>
        <v>0</v>
      </c>
      <c r="AD36" s="21">
        <f t="shared" si="1"/>
        <v>0</v>
      </c>
      <c r="AE36" s="21">
        <f t="shared" si="2"/>
        <v>0</v>
      </c>
      <c r="AF36" s="21">
        <f t="shared" si="3"/>
        <v>4</v>
      </c>
      <c r="AG36" s="21">
        <f t="shared" si="4"/>
        <v>2</v>
      </c>
      <c r="AH36" s="21">
        <f t="shared" si="5"/>
        <v>0</v>
      </c>
    </row>
    <row r="37" spans="1:34">
      <c r="A37" s="472" t="s">
        <v>1403</v>
      </c>
      <c r="B37" s="472" t="s">
        <v>1157</v>
      </c>
      <c r="C37" s="472" t="s">
        <v>63</v>
      </c>
      <c r="D37" s="472" t="s">
        <v>5</v>
      </c>
      <c r="E37" s="472" t="s">
        <v>46</v>
      </c>
      <c r="F37" s="472" t="s">
        <v>15</v>
      </c>
      <c r="G37" s="472" t="s">
        <v>3</v>
      </c>
      <c r="H37" s="472" t="s">
        <v>128</v>
      </c>
      <c r="I37" s="472" t="s">
        <v>43</v>
      </c>
      <c r="J37" s="472" t="s">
        <v>43</v>
      </c>
      <c r="K37" s="472"/>
      <c r="L37" s="472"/>
      <c r="M37" s="472" t="s">
        <v>1484</v>
      </c>
      <c r="N37" s="472">
        <v>21</v>
      </c>
      <c r="O37" s="472">
        <v>9</v>
      </c>
      <c r="P37" s="472">
        <v>12</v>
      </c>
      <c r="Q37" s="472">
        <v>0</v>
      </c>
      <c r="R37" s="472">
        <v>0</v>
      </c>
      <c r="S37" s="472">
        <v>0</v>
      </c>
      <c r="T37" s="472">
        <v>0</v>
      </c>
      <c r="U37" s="472">
        <v>0</v>
      </c>
      <c r="V37" s="472">
        <v>0</v>
      </c>
      <c r="W37" s="472">
        <v>17</v>
      </c>
      <c r="X37" s="472">
        <v>9</v>
      </c>
      <c r="Y37" s="472">
        <v>4</v>
      </c>
      <c r="Z37" s="472">
        <v>0</v>
      </c>
      <c r="AA37" s="472">
        <v>0</v>
      </c>
      <c r="AB37" s="472">
        <v>0</v>
      </c>
      <c r="AC37" s="21">
        <f t="shared" si="0"/>
        <v>0</v>
      </c>
      <c r="AD37" s="21">
        <f t="shared" si="1"/>
        <v>0</v>
      </c>
      <c r="AE37" s="21">
        <f t="shared" si="2"/>
        <v>0</v>
      </c>
      <c r="AF37" s="21">
        <f t="shared" si="3"/>
        <v>8</v>
      </c>
      <c r="AG37" s="21">
        <f t="shared" si="4"/>
        <v>4</v>
      </c>
      <c r="AH37" s="21">
        <f t="shared" si="5"/>
        <v>0</v>
      </c>
    </row>
    <row r="38" spans="1:34">
      <c r="A38" s="472" t="s">
        <v>1404</v>
      </c>
      <c r="B38" s="472" t="s">
        <v>1160</v>
      </c>
      <c r="C38" s="472" t="s">
        <v>63</v>
      </c>
      <c r="D38" s="472" t="s">
        <v>10</v>
      </c>
      <c r="E38" s="472" t="s">
        <v>46</v>
      </c>
      <c r="F38" s="472" t="s">
        <v>15</v>
      </c>
      <c r="G38" s="472" t="s">
        <v>11</v>
      </c>
      <c r="H38" s="472" t="s">
        <v>1225</v>
      </c>
      <c r="I38" s="472" t="s">
        <v>43</v>
      </c>
      <c r="J38" s="472" t="s">
        <v>43</v>
      </c>
      <c r="K38" s="472"/>
      <c r="L38" s="472"/>
      <c r="M38" s="472" t="s">
        <v>1485</v>
      </c>
      <c r="N38" s="472">
        <v>0</v>
      </c>
      <c r="O38" s="472">
        <v>0</v>
      </c>
      <c r="P38" s="472">
        <v>0</v>
      </c>
      <c r="Q38" s="472">
        <v>0</v>
      </c>
      <c r="R38" s="472">
        <v>0</v>
      </c>
      <c r="S38" s="472">
        <v>0</v>
      </c>
      <c r="T38" s="472">
        <v>0</v>
      </c>
      <c r="U38" s="472">
        <v>0</v>
      </c>
      <c r="V38" s="472">
        <v>0</v>
      </c>
      <c r="W38" s="472">
        <v>0</v>
      </c>
      <c r="X38" s="472">
        <v>0</v>
      </c>
      <c r="Y38" s="472">
        <v>0</v>
      </c>
      <c r="Z38" s="472">
        <v>0</v>
      </c>
      <c r="AA38" s="472">
        <v>0</v>
      </c>
      <c r="AB38" s="472">
        <v>0</v>
      </c>
      <c r="AC38" s="21">
        <f t="shared" si="0"/>
        <v>0</v>
      </c>
      <c r="AD38" s="21">
        <f t="shared" si="1"/>
        <v>0</v>
      </c>
      <c r="AE38" s="21">
        <f t="shared" si="2"/>
        <v>0</v>
      </c>
      <c r="AF38" s="21">
        <f t="shared" si="3"/>
        <v>0</v>
      </c>
      <c r="AG38" s="21">
        <f t="shared" si="4"/>
        <v>0</v>
      </c>
      <c r="AH38" s="21">
        <f t="shared" si="5"/>
        <v>0</v>
      </c>
    </row>
    <row r="39" spans="1:34">
      <c r="A39" s="472" t="s">
        <v>1405</v>
      </c>
      <c r="B39" s="472" t="s">
        <v>1193</v>
      </c>
      <c r="C39" s="472" t="s">
        <v>196</v>
      </c>
      <c r="D39" s="472" t="s">
        <v>14</v>
      </c>
      <c r="E39" s="472" t="s">
        <v>61</v>
      </c>
      <c r="F39" s="472" t="s">
        <v>7</v>
      </c>
      <c r="G39" s="472" t="s">
        <v>4</v>
      </c>
      <c r="H39" s="472" t="s">
        <v>471</v>
      </c>
      <c r="I39" s="472" t="s">
        <v>43</v>
      </c>
      <c r="J39" s="472" t="s">
        <v>43</v>
      </c>
      <c r="K39" s="472"/>
      <c r="L39" s="472"/>
      <c r="M39" s="472" t="s">
        <v>1486</v>
      </c>
      <c r="N39" s="472">
        <v>1</v>
      </c>
      <c r="O39" s="472">
        <v>1</v>
      </c>
      <c r="P39" s="472">
        <v>0</v>
      </c>
      <c r="Q39" s="472">
        <v>0</v>
      </c>
      <c r="R39" s="472">
        <v>0</v>
      </c>
      <c r="S39" s="472">
        <v>0</v>
      </c>
      <c r="T39" s="472">
        <v>0</v>
      </c>
      <c r="U39" s="472">
        <v>0</v>
      </c>
      <c r="V39" s="472">
        <v>0</v>
      </c>
      <c r="W39" s="472">
        <v>0</v>
      </c>
      <c r="X39" s="472">
        <v>0</v>
      </c>
      <c r="Y39" s="472">
        <v>0</v>
      </c>
      <c r="Z39" s="472">
        <v>0</v>
      </c>
      <c r="AA39" s="472">
        <v>1</v>
      </c>
      <c r="AB39" s="472">
        <v>1</v>
      </c>
      <c r="AC39" s="21">
        <f t="shared" si="0"/>
        <v>0</v>
      </c>
      <c r="AD39" s="21">
        <f t="shared" si="1"/>
        <v>0</v>
      </c>
      <c r="AE39" s="21">
        <f t="shared" si="2"/>
        <v>0</v>
      </c>
      <c r="AF39" s="21">
        <f t="shared" si="3"/>
        <v>0</v>
      </c>
      <c r="AG39" s="21">
        <f t="shared" si="4"/>
        <v>0</v>
      </c>
      <c r="AH39" s="21">
        <f t="shared" si="5"/>
        <v>0</v>
      </c>
    </row>
    <row r="40" spans="1:34">
      <c r="A40" s="472" t="s">
        <v>1406</v>
      </c>
      <c r="B40" s="472" t="s">
        <v>1192</v>
      </c>
      <c r="C40" s="472" t="s">
        <v>196</v>
      </c>
      <c r="D40" s="472" t="s">
        <v>6</v>
      </c>
      <c r="E40" s="472" t="s">
        <v>61</v>
      </c>
      <c r="F40" s="472" t="s">
        <v>5</v>
      </c>
      <c r="G40" s="472" t="s">
        <v>3</v>
      </c>
      <c r="H40" s="472" t="s">
        <v>260</v>
      </c>
      <c r="I40" s="472" t="s">
        <v>43</v>
      </c>
      <c r="J40" s="472" t="s">
        <v>43</v>
      </c>
      <c r="K40" s="472"/>
      <c r="L40" s="472"/>
      <c r="M40" s="472" t="s">
        <v>1487</v>
      </c>
      <c r="N40" s="472">
        <v>43</v>
      </c>
      <c r="O40" s="472">
        <v>23</v>
      </c>
      <c r="P40" s="472">
        <v>20</v>
      </c>
      <c r="Q40" s="472">
        <v>0</v>
      </c>
      <c r="R40" s="472">
        <v>0</v>
      </c>
      <c r="S40" s="472">
        <v>0</v>
      </c>
      <c r="T40" s="472">
        <v>0</v>
      </c>
      <c r="U40" s="472">
        <v>0</v>
      </c>
      <c r="V40" s="472">
        <v>0</v>
      </c>
      <c r="W40" s="472">
        <v>23</v>
      </c>
      <c r="X40" s="472">
        <v>11</v>
      </c>
      <c r="Y40" s="472">
        <v>20</v>
      </c>
      <c r="Z40" s="472">
        <v>12</v>
      </c>
      <c r="AA40" s="472">
        <v>0</v>
      </c>
      <c r="AB40" s="472">
        <v>0</v>
      </c>
      <c r="AC40" s="21">
        <f t="shared" si="0"/>
        <v>0</v>
      </c>
      <c r="AD40" s="21">
        <f t="shared" si="1"/>
        <v>0</v>
      </c>
      <c r="AE40" s="21">
        <f t="shared" si="2"/>
        <v>0</v>
      </c>
      <c r="AF40" s="21">
        <f t="shared" si="3"/>
        <v>12</v>
      </c>
      <c r="AG40" s="21">
        <f t="shared" si="4"/>
        <v>8</v>
      </c>
      <c r="AH40" s="21">
        <f t="shared" si="5"/>
        <v>0</v>
      </c>
    </row>
    <row r="41" spans="1:34">
      <c r="A41" s="472" t="s">
        <v>1407</v>
      </c>
      <c r="B41" s="472" t="s">
        <v>1156</v>
      </c>
      <c r="C41" s="472" t="s">
        <v>5</v>
      </c>
      <c r="D41" s="472" t="s">
        <v>14</v>
      </c>
      <c r="E41" s="472" t="s">
        <v>46</v>
      </c>
      <c r="F41" s="472" t="s">
        <v>6</v>
      </c>
      <c r="G41" s="472" t="s">
        <v>3</v>
      </c>
      <c r="H41" s="472" t="s">
        <v>279</v>
      </c>
      <c r="I41" s="472" t="s">
        <v>43</v>
      </c>
      <c r="J41" s="472" t="s">
        <v>46</v>
      </c>
      <c r="K41" s="472"/>
      <c r="L41" s="472"/>
      <c r="M41" s="472" t="s">
        <v>1488</v>
      </c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21">
        <f t="shared" si="0"/>
        <v>0</v>
      </c>
      <c r="AD41" s="21">
        <f t="shared" si="1"/>
        <v>0</v>
      </c>
      <c r="AE41" s="21">
        <f t="shared" si="2"/>
        <v>0</v>
      </c>
      <c r="AF41" s="21">
        <f t="shared" si="3"/>
        <v>0</v>
      </c>
      <c r="AG41" s="21">
        <f t="shared" si="4"/>
        <v>0</v>
      </c>
      <c r="AH41" s="21">
        <f t="shared" si="5"/>
        <v>0</v>
      </c>
    </row>
    <row r="42" spans="1:34">
      <c r="A42" s="472" t="s">
        <v>1408</v>
      </c>
      <c r="B42" s="472" t="s">
        <v>1172</v>
      </c>
      <c r="C42" s="472" t="s">
        <v>14</v>
      </c>
      <c r="D42" s="472" t="s">
        <v>6</v>
      </c>
      <c r="E42" s="472" t="s">
        <v>103</v>
      </c>
      <c r="F42" s="472" t="s">
        <v>4</v>
      </c>
      <c r="G42" s="472" t="s">
        <v>5</v>
      </c>
      <c r="H42" s="472" t="s">
        <v>140</v>
      </c>
      <c r="I42" s="472" t="s">
        <v>43</v>
      </c>
      <c r="J42" s="472" t="s">
        <v>46</v>
      </c>
      <c r="K42" s="472"/>
      <c r="L42" s="472"/>
      <c r="M42" s="472" t="s">
        <v>1489</v>
      </c>
      <c r="N42" s="472">
        <v>25</v>
      </c>
      <c r="O42" s="472">
        <v>16</v>
      </c>
      <c r="P42" s="472">
        <v>9</v>
      </c>
      <c r="Q42" s="472">
        <v>0</v>
      </c>
      <c r="R42" s="472">
        <v>0</v>
      </c>
      <c r="S42" s="472">
        <v>0</v>
      </c>
      <c r="T42" s="472">
        <v>0</v>
      </c>
      <c r="U42" s="472">
        <v>0</v>
      </c>
      <c r="V42" s="472">
        <v>0</v>
      </c>
      <c r="W42" s="472">
        <v>10</v>
      </c>
      <c r="X42" s="472">
        <v>8</v>
      </c>
      <c r="Y42" s="472">
        <v>6</v>
      </c>
      <c r="Z42" s="472">
        <v>4</v>
      </c>
      <c r="AA42" s="472">
        <v>9</v>
      </c>
      <c r="AB42" s="472">
        <v>4</v>
      </c>
      <c r="AC42" s="21">
        <f t="shared" si="0"/>
        <v>0</v>
      </c>
      <c r="AD42" s="21">
        <f t="shared" si="1"/>
        <v>0</v>
      </c>
      <c r="AE42" s="21">
        <f t="shared" si="2"/>
        <v>0</v>
      </c>
      <c r="AF42" s="21">
        <f t="shared" si="3"/>
        <v>2</v>
      </c>
      <c r="AG42" s="21">
        <f t="shared" si="4"/>
        <v>2</v>
      </c>
      <c r="AH42" s="21">
        <f t="shared" si="5"/>
        <v>5</v>
      </c>
    </row>
    <row r="43" spans="1:34">
      <c r="A43" s="472" t="s">
        <v>1409</v>
      </c>
      <c r="B43" s="472" t="s">
        <v>1179</v>
      </c>
      <c r="C43" s="472" t="s">
        <v>14</v>
      </c>
      <c r="D43" s="472" t="s">
        <v>11</v>
      </c>
      <c r="E43" s="472" t="s">
        <v>103</v>
      </c>
      <c r="F43" s="472" t="s">
        <v>14</v>
      </c>
      <c r="G43" s="472" t="s">
        <v>3</v>
      </c>
      <c r="H43" s="472" t="s">
        <v>417</v>
      </c>
      <c r="I43" s="472" t="s">
        <v>43</v>
      </c>
      <c r="J43" s="472" t="s">
        <v>43</v>
      </c>
      <c r="K43" s="472"/>
      <c r="L43" s="472"/>
      <c r="M43" s="472" t="s">
        <v>1490</v>
      </c>
      <c r="N43" s="472">
        <v>35</v>
      </c>
      <c r="O43" s="472">
        <v>17</v>
      </c>
      <c r="P43" s="472">
        <v>18</v>
      </c>
      <c r="Q43" s="472">
        <v>0</v>
      </c>
      <c r="R43" s="472">
        <v>0</v>
      </c>
      <c r="S43" s="472">
        <v>0</v>
      </c>
      <c r="T43" s="472">
        <v>0</v>
      </c>
      <c r="U43" s="472">
        <v>0</v>
      </c>
      <c r="V43" s="472">
        <v>0</v>
      </c>
      <c r="W43" s="472">
        <v>16</v>
      </c>
      <c r="X43" s="472">
        <v>6</v>
      </c>
      <c r="Y43" s="472">
        <v>10</v>
      </c>
      <c r="Z43" s="472">
        <v>4</v>
      </c>
      <c r="AA43" s="472">
        <v>9</v>
      </c>
      <c r="AB43" s="472">
        <v>7</v>
      </c>
      <c r="AC43" s="21">
        <f t="shared" si="0"/>
        <v>0</v>
      </c>
      <c r="AD43" s="21">
        <f t="shared" si="1"/>
        <v>0</v>
      </c>
      <c r="AE43" s="21">
        <f t="shared" si="2"/>
        <v>0</v>
      </c>
      <c r="AF43" s="21">
        <f t="shared" si="3"/>
        <v>10</v>
      </c>
      <c r="AG43" s="21">
        <f t="shared" si="4"/>
        <v>6</v>
      </c>
      <c r="AH43" s="21">
        <f t="shared" si="5"/>
        <v>2</v>
      </c>
    </row>
    <row r="44" spans="1:34">
      <c r="A44" s="472" t="s">
        <v>2261</v>
      </c>
      <c r="B44" s="472" t="s">
        <v>2259</v>
      </c>
      <c r="C44" s="472" t="s">
        <v>7</v>
      </c>
      <c r="D44" s="472" t="s">
        <v>4</v>
      </c>
      <c r="E44" s="472" t="s">
        <v>52</v>
      </c>
      <c r="F44" s="472" t="s">
        <v>3</v>
      </c>
      <c r="G44" s="472" t="s">
        <v>14</v>
      </c>
      <c r="H44" s="472" t="s">
        <v>173</v>
      </c>
      <c r="I44" s="472" t="s">
        <v>43</v>
      </c>
      <c r="J44" s="472" t="s">
        <v>43</v>
      </c>
      <c r="K44" s="472"/>
      <c r="L44" s="472"/>
      <c r="M44" s="472" t="s">
        <v>2320</v>
      </c>
      <c r="N44" s="472">
        <v>22</v>
      </c>
      <c r="O44" s="472">
        <v>17</v>
      </c>
      <c r="P44" s="472">
        <v>5</v>
      </c>
      <c r="Q44" s="472">
        <v>0</v>
      </c>
      <c r="R44" s="472">
        <v>0</v>
      </c>
      <c r="S44" s="472">
        <v>0</v>
      </c>
      <c r="T44" s="472">
        <v>0</v>
      </c>
      <c r="U44" s="472">
        <v>0</v>
      </c>
      <c r="V44" s="472">
        <v>0</v>
      </c>
      <c r="W44" s="472">
        <v>7</v>
      </c>
      <c r="X44" s="472">
        <v>4</v>
      </c>
      <c r="Y44" s="472">
        <v>10</v>
      </c>
      <c r="Z44" s="472">
        <v>8</v>
      </c>
      <c r="AA44" s="472">
        <v>5</v>
      </c>
      <c r="AB44" s="472">
        <v>5</v>
      </c>
      <c r="AC44" s="21">
        <f t="shared" si="0"/>
        <v>0</v>
      </c>
      <c r="AD44" s="21">
        <f t="shared" si="1"/>
        <v>0</v>
      </c>
      <c r="AE44" s="21">
        <f t="shared" si="2"/>
        <v>0</v>
      </c>
      <c r="AF44" s="21">
        <f t="shared" si="3"/>
        <v>3</v>
      </c>
      <c r="AG44" s="21">
        <f t="shared" si="4"/>
        <v>2</v>
      </c>
      <c r="AH44" s="21">
        <f t="shared" si="5"/>
        <v>0</v>
      </c>
    </row>
    <row r="45" spans="1:34">
      <c r="A45" s="472" t="s">
        <v>1410</v>
      </c>
      <c r="B45" s="472" t="s">
        <v>1189</v>
      </c>
      <c r="C45" s="472" t="s">
        <v>20</v>
      </c>
      <c r="D45" s="472" t="s">
        <v>6</v>
      </c>
      <c r="E45" s="472" t="s">
        <v>73</v>
      </c>
      <c r="F45" s="472" t="s">
        <v>14</v>
      </c>
      <c r="G45" s="472" t="s">
        <v>3</v>
      </c>
      <c r="H45" s="472" t="s">
        <v>154</v>
      </c>
      <c r="I45" s="472" t="s">
        <v>43</v>
      </c>
      <c r="J45" s="472" t="s">
        <v>43</v>
      </c>
      <c r="K45" s="472"/>
      <c r="L45" s="472"/>
      <c r="M45" s="472" t="s">
        <v>1491</v>
      </c>
      <c r="N45" s="472">
        <v>5</v>
      </c>
      <c r="O45" s="472">
        <v>5</v>
      </c>
      <c r="P45" s="472">
        <v>0</v>
      </c>
      <c r="Q45" s="472">
        <v>0</v>
      </c>
      <c r="R45" s="472">
        <v>0</v>
      </c>
      <c r="S45" s="472">
        <v>0</v>
      </c>
      <c r="T45" s="472">
        <v>0</v>
      </c>
      <c r="U45" s="472">
        <v>0</v>
      </c>
      <c r="V45" s="472">
        <v>0</v>
      </c>
      <c r="W45" s="472">
        <v>0</v>
      </c>
      <c r="X45" s="472">
        <v>0</v>
      </c>
      <c r="Y45" s="472">
        <v>0</v>
      </c>
      <c r="Z45" s="472">
        <v>0</v>
      </c>
      <c r="AA45" s="472">
        <v>5</v>
      </c>
      <c r="AB45" s="472">
        <v>5</v>
      </c>
      <c r="AC45" s="21">
        <f t="shared" si="0"/>
        <v>0</v>
      </c>
      <c r="AD45" s="21">
        <f t="shared" si="1"/>
        <v>0</v>
      </c>
      <c r="AE45" s="21">
        <f t="shared" si="2"/>
        <v>0</v>
      </c>
      <c r="AF45" s="21">
        <f t="shared" si="3"/>
        <v>0</v>
      </c>
      <c r="AG45" s="21">
        <f t="shared" si="4"/>
        <v>0</v>
      </c>
      <c r="AH45" s="21">
        <f t="shared" si="5"/>
        <v>0</v>
      </c>
    </row>
    <row r="46" spans="1:34">
      <c r="A46" s="472" t="s">
        <v>1411</v>
      </c>
      <c r="B46" s="472" t="s">
        <v>1164</v>
      </c>
      <c r="C46" s="472" t="s">
        <v>216</v>
      </c>
      <c r="D46" s="472" t="s">
        <v>7</v>
      </c>
      <c r="E46" s="472" t="s">
        <v>46</v>
      </c>
      <c r="F46" s="472" t="s">
        <v>92</v>
      </c>
      <c r="G46" s="472" t="s">
        <v>3</v>
      </c>
      <c r="H46" s="472" t="s">
        <v>82</v>
      </c>
      <c r="I46" s="472" t="s">
        <v>43</v>
      </c>
      <c r="J46" s="472" t="s">
        <v>46</v>
      </c>
      <c r="K46" s="472"/>
      <c r="L46" s="472"/>
      <c r="M46" s="472" t="s">
        <v>1492</v>
      </c>
      <c r="N46" s="472">
        <v>19</v>
      </c>
      <c r="O46" s="472">
        <v>7</v>
      </c>
      <c r="P46" s="472">
        <v>12</v>
      </c>
      <c r="Q46" s="472">
        <v>0</v>
      </c>
      <c r="R46" s="472">
        <v>0</v>
      </c>
      <c r="S46" s="472">
        <v>0</v>
      </c>
      <c r="T46" s="472">
        <v>0</v>
      </c>
      <c r="U46" s="472">
        <v>0</v>
      </c>
      <c r="V46" s="472">
        <v>0</v>
      </c>
      <c r="W46" s="472">
        <v>14</v>
      </c>
      <c r="X46" s="472">
        <v>4</v>
      </c>
      <c r="Y46" s="472">
        <v>5</v>
      </c>
      <c r="Z46" s="472">
        <v>3</v>
      </c>
      <c r="AA46" s="472">
        <v>0</v>
      </c>
      <c r="AB46" s="472">
        <v>0</v>
      </c>
      <c r="AC46" s="21">
        <f t="shared" si="0"/>
        <v>0</v>
      </c>
      <c r="AD46" s="21">
        <f t="shared" si="1"/>
        <v>0</v>
      </c>
      <c r="AE46" s="21">
        <f t="shared" si="2"/>
        <v>0</v>
      </c>
      <c r="AF46" s="21">
        <f t="shared" si="3"/>
        <v>10</v>
      </c>
      <c r="AG46" s="21">
        <f t="shared" si="4"/>
        <v>2</v>
      </c>
      <c r="AH46" s="21">
        <f t="shared" si="5"/>
        <v>0</v>
      </c>
    </row>
    <row r="47" spans="1:34">
      <c r="A47" s="472" t="s">
        <v>1412</v>
      </c>
      <c r="B47" s="472" t="s">
        <v>1178</v>
      </c>
      <c r="C47" s="472" t="s">
        <v>15</v>
      </c>
      <c r="D47" s="472" t="s">
        <v>10</v>
      </c>
      <c r="E47" s="472" t="s">
        <v>103</v>
      </c>
      <c r="F47" s="472" t="s">
        <v>7</v>
      </c>
      <c r="G47" s="472" t="s">
        <v>5</v>
      </c>
      <c r="H47" s="472" t="s">
        <v>429</v>
      </c>
      <c r="I47" s="472" t="s">
        <v>43</v>
      </c>
      <c r="J47" s="472" t="s">
        <v>43</v>
      </c>
      <c r="K47" s="472"/>
      <c r="L47" s="472"/>
      <c r="M47" s="472" t="s">
        <v>1493</v>
      </c>
      <c r="N47" s="472">
        <v>26</v>
      </c>
      <c r="O47" s="472">
        <v>9</v>
      </c>
      <c r="P47" s="472">
        <v>17</v>
      </c>
      <c r="Q47" s="472">
        <v>0</v>
      </c>
      <c r="R47" s="472">
        <v>0</v>
      </c>
      <c r="S47" s="472">
        <v>0</v>
      </c>
      <c r="T47" s="472">
        <v>0</v>
      </c>
      <c r="U47" s="472">
        <v>0</v>
      </c>
      <c r="V47" s="472">
        <v>0</v>
      </c>
      <c r="W47" s="472">
        <v>18</v>
      </c>
      <c r="X47" s="472">
        <v>4</v>
      </c>
      <c r="Y47" s="472">
        <v>8</v>
      </c>
      <c r="Z47" s="472">
        <v>5</v>
      </c>
      <c r="AA47" s="472">
        <v>0</v>
      </c>
      <c r="AB47" s="472">
        <v>0</v>
      </c>
      <c r="AC47" s="21">
        <f t="shared" si="0"/>
        <v>0</v>
      </c>
      <c r="AD47" s="21">
        <f t="shared" si="1"/>
        <v>0</v>
      </c>
      <c r="AE47" s="21">
        <f t="shared" si="2"/>
        <v>0</v>
      </c>
      <c r="AF47" s="21">
        <f t="shared" si="3"/>
        <v>14</v>
      </c>
      <c r="AG47" s="21">
        <f t="shared" si="4"/>
        <v>3</v>
      </c>
      <c r="AH47" s="21">
        <f t="shared" si="5"/>
        <v>0</v>
      </c>
    </row>
    <row r="48" spans="1:34">
      <c r="A48" s="472" t="s">
        <v>1413</v>
      </c>
      <c r="B48" s="472" t="s">
        <v>1162</v>
      </c>
      <c r="C48" s="472" t="s">
        <v>216</v>
      </c>
      <c r="D48" s="472" t="s">
        <v>3</v>
      </c>
      <c r="E48" s="472" t="s">
        <v>46</v>
      </c>
      <c r="F48" s="472" t="s">
        <v>20</v>
      </c>
      <c r="G48" s="472" t="s">
        <v>3</v>
      </c>
      <c r="H48" s="472" t="s">
        <v>91</v>
      </c>
      <c r="I48" s="472" t="s">
        <v>43</v>
      </c>
      <c r="J48" s="472" t="s">
        <v>46</v>
      </c>
      <c r="K48" s="472"/>
      <c r="L48" s="472"/>
      <c r="M48" s="472" t="s">
        <v>1494</v>
      </c>
      <c r="N48" s="472">
        <v>21</v>
      </c>
      <c r="O48" s="472">
        <v>5</v>
      </c>
      <c r="P48" s="472">
        <v>16</v>
      </c>
      <c r="Q48" s="472">
        <v>0</v>
      </c>
      <c r="R48" s="472">
        <v>0</v>
      </c>
      <c r="S48" s="472">
        <v>0</v>
      </c>
      <c r="T48" s="472">
        <v>0</v>
      </c>
      <c r="U48" s="472">
        <v>0</v>
      </c>
      <c r="V48" s="472">
        <v>0</v>
      </c>
      <c r="W48" s="472">
        <v>17</v>
      </c>
      <c r="X48" s="472">
        <v>4</v>
      </c>
      <c r="Y48" s="472">
        <v>2</v>
      </c>
      <c r="Z48" s="472">
        <v>0</v>
      </c>
      <c r="AA48" s="472">
        <v>2</v>
      </c>
      <c r="AB48" s="472">
        <v>1</v>
      </c>
      <c r="AC48" s="21">
        <f t="shared" si="0"/>
        <v>0</v>
      </c>
      <c r="AD48" s="21">
        <f t="shared" si="1"/>
        <v>0</v>
      </c>
      <c r="AE48" s="21">
        <f t="shared" si="2"/>
        <v>0</v>
      </c>
      <c r="AF48" s="21">
        <f t="shared" si="3"/>
        <v>13</v>
      </c>
      <c r="AG48" s="21">
        <f t="shared" si="4"/>
        <v>2</v>
      </c>
      <c r="AH48" s="21">
        <f t="shared" si="5"/>
        <v>1</v>
      </c>
    </row>
    <row r="49" spans="1:34">
      <c r="A49" s="472" t="s">
        <v>1414</v>
      </c>
      <c r="B49" s="472" t="s">
        <v>1166</v>
      </c>
      <c r="C49" s="472" t="s">
        <v>10</v>
      </c>
      <c r="D49" s="472" t="s">
        <v>5</v>
      </c>
      <c r="E49" s="472" t="s">
        <v>52</v>
      </c>
      <c r="F49" s="472" t="s">
        <v>7</v>
      </c>
      <c r="G49" s="472" t="s">
        <v>4</v>
      </c>
      <c r="H49" s="472" t="s">
        <v>246</v>
      </c>
      <c r="I49" s="472" t="s">
        <v>43</v>
      </c>
      <c r="J49" s="472" t="s">
        <v>43</v>
      </c>
      <c r="K49" s="472"/>
      <c r="L49" s="472"/>
      <c r="M49" s="472" t="s">
        <v>1495</v>
      </c>
      <c r="N49" s="472">
        <v>37</v>
      </c>
      <c r="O49" s="472">
        <v>17</v>
      </c>
      <c r="P49" s="472">
        <v>20</v>
      </c>
      <c r="Q49" s="472">
        <v>0</v>
      </c>
      <c r="R49" s="472">
        <v>0</v>
      </c>
      <c r="S49" s="472">
        <v>0</v>
      </c>
      <c r="T49" s="472">
        <v>0</v>
      </c>
      <c r="U49" s="472">
        <v>0</v>
      </c>
      <c r="V49" s="472">
        <v>0</v>
      </c>
      <c r="W49" s="472">
        <v>31</v>
      </c>
      <c r="X49" s="472">
        <v>14</v>
      </c>
      <c r="Y49" s="472">
        <v>5</v>
      </c>
      <c r="Z49" s="472">
        <v>2</v>
      </c>
      <c r="AA49" s="472">
        <v>1</v>
      </c>
      <c r="AB49" s="472">
        <v>1</v>
      </c>
      <c r="AC49" s="21">
        <f t="shared" si="0"/>
        <v>0</v>
      </c>
      <c r="AD49" s="21">
        <f t="shared" si="1"/>
        <v>0</v>
      </c>
      <c r="AE49" s="21">
        <f t="shared" si="2"/>
        <v>0</v>
      </c>
      <c r="AF49" s="21">
        <f t="shared" si="3"/>
        <v>17</v>
      </c>
      <c r="AG49" s="21">
        <f t="shared" si="4"/>
        <v>3</v>
      </c>
      <c r="AH49" s="21">
        <f t="shared" si="5"/>
        <v>0</v>
      </c>
    </row>
    <row r="50" spans="1:34">
      <c r="A50" s="472" t="s">
        <v>1415</v>
      </c>
      <c r="B50" s="472" t="s">
        <v>1174</v>
      </c>
      <c r="C50" s="472" t="s">
        <v>15</v>
      </c>
      <c r="D50" s="472" t="s">
        <v>4</v>
      </c>
      <c r="E50" s="472" t="s">
        <v>103</v>
      </c>
      <c r="F50" s="472" t="s">
        <v>5</v>
      </c>
      <c r="G50" s="472" t="s">
        <v>5</v>
      </c>
      <c r="H50" s="472" t="s">
        <v>1227</v>
      </c>
      <c r="I50" s="472" t="s">
        <v>43</v>
      </c>
      <c r="J50" s="472" t="s">
        <v>46</v>
      </c>
      <c r="K50" s="472"/>
      <c r="L50" s="472"/>
      <c r="M50" s="472" t="s">
        <v>1496</v>
      </c>
      <c r="N50" s="472">
        <v>0</v>
      </c>
      <c r="O50" s="472">
        <v>0</v>
      </c>
      <c r="P50" s="472">
        <v>0</v>
      </c>
      <c r="Q50" s="472">
        <v>0</v>
      </c>
      <c r="R50" s="472">
        <v>0</v>
      </c>
      <c r="S50" s="472">
        <v>0</v>
      </c>
      <c r="T50" s="472">
        <v>0</v>
      </c>
      <c r="U50" s="472">
        <v>0</v>
      </c>
      <c r="V50" s="472">
        <v>0</v>
      </c>
      <c r="W50" s="472">
        <v>0</v>
      </c>
      <c r="X50" s="472">
        <v>0</v>
      </c>
      <c r="Y50" s="472">
        <v>0</v>
      </c>
      <c r="Z50" s="472">
        <v>0</v>
      </c>
      <c r="AA50" s="472">
        <v>0</v>
      </c>
      <c r="AB50" s="472">
        <v>0</v>
      </c>
      <c r="AC50" s="21">
        <f t="shared" si="0"/>
        <v>0</v>
      </c>
      <c r="AD50" s="21">
        <f t="shared" si="1"/>
        <v>0</v>
      </c>
      <c r="AE50" s="21">
        <f t="shared" si="2"/>
        <v>0</v>
      </c>
      <c r="AF50" s="21">
        <f t="shared" si="3"/>
        <v>0</v>
      </c>
      <c r="AG50" s="21">
        <f t="shared" si="4"/>
        <v>0</v>
      </c>
      <c r="AH50" s="21">
        <f t="shared" si="5"/>
        <v>0</v>
      </c>
    </row>
    <row r="51" spans="1:34">
      <c r="A51" s="472" t="s">
        <v>1416</v>
      </c>
      <c r="B51" s="472" t="s">
        <v>1175</v>
      </c>
      <c r="C51" s="472" t="s">
        <v>15</v>
      </c>
      <c r="D51" s="472" t="s">
        <v>5</v>
      </c>
      <c r="E51" s="472" t="s">
        <v>103</v>
      </c>
      <c r="F51" s="472" t="s">
        <v>5</v>
      </c>
      <c r="G51" s="472" t="s">
        <v>7</v>
      </c>
      <c r="H51" s="472" t="s">
        <v>426</v>
      </c>
      <c r="I51" s="472" t="s">
        <v>43</v>
      </c>
      <c r="J51" s="472" t="s">
        <v>43</v>
      </c>
      <c r="K51" s="472"/>
      <c r="L51" s="472"/>
      <c r="M51" s="472" t="s">
        <v>1497</v>
      </c>
      <c r="N51" s="472">
        <v>72</v>
      </c>
      <c r="O51" s="472">
        <v>47</v>
      </c>
      <c r="P51" s="472">
        <v>25</v>
      </c>
      <c r="Q51" s="472">
        <v>0</v>
      </c>
      <c r="R51" s="472">
        <v>0</v>
      </c>
      <c r="S51" s="472">
        <v>0</v>
      </c>
      <c r="T51" s="472">
        <v>0</v>
      </c>
      <c r="U51" s="472">
        <v>0</v>
      </c>
      <c r="V51" s="472">
        <v>0</v>
      </c>
      <c r="W51" s="472">
        <v>66</v>
      </c>
      <c r="X51" s="472">
        <v>46</v>
      </c>
      <c r="Y51" s="472">
        <v>0</v>
      </c>
      <c r="Z51" s="472">
        <v>0</v>
      </c>
      <c r="AA51" s="472">
        <v>6</v>
      </c>
      <c r="AB51" s="472">
        <v>1</v>
      </c>
      <c r="AC51" s="21">
        <f t="shared" si="0"/>
        <v>0</v>
      </c>
      <c r="AD51" s="21">
        <f t="shared" si="1"/>
        <v>0</v>
      </c>
      <c r="AE51" s="21">
        <f t="shared" si="2"/>
        <v>0</v>
      </c>
      <c r="AF51" s="21">
        <f t="shared" si="3"/>
        <v>20</v>
      </c>
      <c r="AG51" s="21">
        <f t="shared" si="4"/>
        <v>0</v>
      </c>
      <c r="AH51" s="21">
        <f t="shared" si="5"/>
        <v>5</v>
      </c>
    </row>
    <row r="52" spans="1:34">
      <c r="A52" s="472" t="s">
        <v>1417</v>
      </c>
      <c r="B52" s="472" t="s">
        <v>1208</v>
      </c>
      <c r="C52" s="472" t="s">
        <v>495</v>
      </c>
      <c r="D52" s="472" t="s">
        <v>4</v>
      </c>
      <c r="E52" s="472" t="s">
        <v>43</v>
      </c>
      <c r="F52" s="472" t="s">
        <v>13</v>
      </c>
      <c r="G52" s="472" t="s">
        <v>11</v>
      </c>
      <c r="H52" s="472" t="s">
        <v>165</v>
      </c>
      <c r="I52" s="472" t="s">
        <v>43</v>
      </c>
      <c r="J52" s="472" t="s">
        <v>43</v>
      </c>
      <c r="K52" s="472"/>
      <c r="L52" s="472"/>
      <c r="M52" s="472" t="s">
        <v>1498</v>
      </c>
      <c r="N52" s="472">
        <v>71</v>
      </c>
      <c r="O52" s="472">
        <v>22</v>
      </c>
      <c r="P52" s="472">
        <v>49</v>
      </c>
      <c r="Q52" s="472">
        <v>0</v>
      </c>
      <c r="R52" s="472">
        <v>0</v>
      </c>
      <c r="S52" s="472">
        <v>0</v>
      </c>
      <c r="T52" s="472">
        <v>0</v>
      </c>
      <c r="U52" s="472">
        <v>0</v>
      </c>
      <c r="V52" s="472">
        <v>0</v>
      </c>
      <c r="W52" s="472">
        <v>36</v>
      </c>
      <c r="X52" s="472">
        <v>13</v>
      </c>
      <c r="Y52" s="472">
        <v>24</v>
      </c>
      <c r="Z52" s="472">
        <v>7</v>
      </c>
      <c r="AA52" s="472">
        <v>11</v>
      </c>
      <c r="AB52" s="472">
        <v>2</v>
      </c>
      <c r="AC52" s="21">
        <f t="shared" si="0"/>
        <v>0</v>
      </c>
      <c r="AD52" s="21">
        <f t="shared" si="1"/>
        <v>0</v>
      </c>
      <c r="AE52" s="21">
        <f t="shared" si="2"/>
        <v>0</v>
      </c>
      <c r="AF52" s="21">
        <f t="shared" si="3"/>
        <v>23</v>
      </c>
      <c r="AG52" s="21">
        <f t="shared" si="4"/>
        <v>17</v>
      </c>
      <c r="AH52" s="21">
        <f t="shared" si="5"/>
        <v>9</v>
      </c>
    </row>
    <row r="53" spans="1:34">
      <c r="A53" s="472" t="s">
        <v>1418</v>
      </c>
      <c r="B53" s="472" t="s">
        <v>1207</v>
      </c>
      <c r="C53" s="472" t="s">
        <v>495</v>
      </c>
      <c r="D53" s="472" t="s">
        <v>7</v>
      </c>
      <c r="E53" s="472" t="s">
        <v>43</v>
      </c>
      <c r="F53" s="472" t="s">
        <v>100</v>
      </c>
      <c r="G53" s="472" t="s">
        <v>4</v>
      </c>
      <c r="H53" s="472" t="s">
        <v>136</v>
      </c>
      <c r="I53" s="472" t="s">
        <v>43</v>
      </c>
      <c r="J53" s="472" t="s">
        <v>43</v>
      </c>
      <c r="K53" s="472"/>
      <c r="L53" s="472"/>
      <c r="M53" s="472" t="s">
        <v>1499</v>
      </c>
      <c r="N53" s="472">
        <v>0</v>
      </c>
      <c r="O53" s="472">
        <v>0</v>
      </c>
      <c r="P53" s="472">
        <v>0</v>
      </c>
      <c r="Q53" s="472">
        <v>0</v>
      </c>
      <c r="R53" s="472">
        <v>0</v>
      </c>
      <c r="S53" s="472">
        <v>0</v>
      </c>
      <c r="T53" s="472">
        <v>0</v>
      </c>
      <c r="U53" s="472">
        <v>0</v>
      </c>
      <c r="V53" s="472">
        <v>0</v>
      </c>
      <c r="W53" s="472">
        <v>0</v>
      </c>
      <c r="X53" s="472">
        <v>0</v>
      </c>
      <c r="Y53" s="472">
        <v>0</v>
      </c>
      <c r="Z53" s="472">
        <v>0</v>
      </c>
      <c r="AA53" s="472">
        <v>0</v>
      </c>
      <c r="AB53" s="472">
        <v>0</v>
      </c>
      <c r="AC53" s="21">
        <f t="shared" si="0"/>
        <v>0</v>
      </c>
      <c r="AD53" s="21">
        <f t="shared" si="1"/>
        <v>0</v>
      </c>
      <c r="AE53" s="21">
        <f t="shared" si="2"/>
        <v>0</v>
      </c>
      <c r="AF53" s="21">
        <f t="shared" si="3"/>
        <v>0</v>
      </c>
      <c r="AG53" s="21">
        <f t="shared" si="4"/>
        <v>0</v>
      </c>
      <c r="AH53" s="21">
        <f t="shared" si="5"/>
        <v>0</v>
      </c>
    </row>
    <row r="54" spans="1:34">
      <c r="A54" s="472" t="s">
        <v>1419</v>
      </c>
      <c r="B54" s="472" t="s">
        <v>1163</v>
      </c>
      <c r="C54" s="472" t="s">
        <v>63</v>
      </c>
      <c r="D54" s="472" t="s">
        <v>14</v>
      </c>
      <c r="E54" s="472" t="s">
        <v>46</v>
      </c>
      <c r="F54" s="472" t="s">
        <v>100</v>
      </c>
      <c r="G54" s="472" t="s">
        <v>3</v>
      </c>
      <c r="H54" s="472" t="s">
        <v>101</v>
      </c>
      <c r="I54" s="472" t="s">
        <v>43</v>
      </c>
      <c r="J54" s="472" t="s">
        <v>46</v>
      </c>
      <c r="K54" s="472"/>
      <c r="L54" s="472"/>
      <c r="M54" s="472" t="s">
        <v>1500</v>
      </c>
      <c r="N54" s="472">
        <v>34</v>
      </c>
      <c r="O54" s="472">
        <v>17</v>
      </c>
      <c r="P54" s="472">
        <v>17</v>
      </c>
      <c r="Q54" s="472">
        <v>0</v>
      </c>
      <c r="R54" s="472">
        <v>0</v>
      </c>
      <c r="S54" s="472">
        <v>0</v>
      </c>
      <c r="T54" s="472">
        <v>0</v>
      </c>
      <c r="U54" s="472">
        <v>0</v>
      </c>
      <c r="V54" s="472">
        <v>0</v>
      </c>
      <c r="W54" s="472">
        <v>22</v>
      </c>
      <c r="X54" s="472">
        <v>10</v>
      </c>
      <c r="Y54" s="472">
        <v>12</v>
      </c>
      <c r="Z54" s="472">
        <v>7</v>
      </c>
      <c r="AA54" s="472">
        <v>0</v>
      </c>
      <c r="AB54" s="472">
        <v>0</v>
      </c>
      <c r="AC54" s="21">
        <f t="shared" si="0"/>
        <v>0</v>
      </c>
      <c r="AD54" s="21">
        <f t="shared" si="1"/>
        <v>0</v>
      </c>
      <c r="AE54" s="21">
        <f t="shared" si="2"/>
        <v>0</v>
      </c>
      <c r="AF54" s="21">
        <f t="shared" si="3"/>
        <v>12</v>
      </c>
      <c r="AG54" s="21">
        <f t="shared" si="4"/>
        <v>5</v>
      </c>
      <c r="AH54" s="21">
        <f t="shared" si="5"/>
        <v>0</v>
      </c>
    </row>
    <row r="55" spans="1:34">
      <c r="A55" s="472" t="s">
        <v>1420</v>
      </c>
      <c r="B55" s="472" t="s">
        <v>1161</v>
      </c>
      <c r="C55" s="472" t="s">
        <v>63</v>
      </c>
      <c r="D55" s="472" t="s">
        <v>13</v>
      </c>
      <c r="E55" s="472" t="s">
        <v>46</v>
      </c>
      <c r="F55" s="472" t="s">
        <v>15</v>
      </c>
      <c r="G55" s="472" t="s">
        <v>20</v>
      </c>
      <c r="H55" s="472" t="s">
        <v>218</v>
      </c>
      <c r="I55" s="472" t="s">
        <v>43</v>
      </c>
      <c r="J55" s="472" t="s">
        <v>46</v>
      </c>
      <c r="K55" s="472"/>
      <c r="L55" s="472"/>
      <c r="M55" s="472" t="s">
        <v>1501</v>
      </c>
      <c r="N55" s="472">
        <v>8</v>
      </c>
      <c r="O55" s="472">
        <v>5</v>
      </c>
      <c r="P55" s="472">
        <v>3</v>
      </c>
      <c r="Q55" s="472">
        <v>0</v>
      </c>
      <c r="R55" s="472">
        <v>0</v>
      </c>
      <c r="S55" s="472">
        <v>0</v>
      </c>
      <c r="T55" s="472">
        <v>0</v>
      </c>
      <c r="U55" s="472">
        <v>0</v>
      </c>
      <c r="V55" s="472">
        <v>0</v>
      </c>
      <c r="W55" s="472">
        <v>4</v>
      </c>
      <c r="X55" s="472">
        <v>2</v>
      </c>
      <c r="Y55" s="472">
        <v>4</v>
      </c>
      <c r="Z55" s="472">
        <v>3</v>
      </c>
      <c r="AA55" s="472">
        <v>0</v>
      </c>
      <c r="AB55" s="472">
        <v>0</v>
      </c>
      <c r="AC55" s="21">
        <f t="shared" si="0"/>
        <v>0</v>
      </c>
      <c r="AD55" s="21">
        <f t="shared" si="1"/>
        <v>0</v>
      </c>
      <c r="AE55" s="21">
        <f t="shared" si="2"/>
        <v>0</v>
      </c>
      <c r="AF55" s="21">
        <f t="shared" si="3"/>
        <v>2</v>
      </c>
      <c r="AG55" s="21">
        <f t="shared" si="4"/>
        <v>1</v>
      </c>
      <c r="AH55" s="21">
        <f t="shared" si="5"/>
        <v>0</v>
      </c>
    </row>
    <row r="56" spans="1:34">
      <c r="A56" s="472" t="s">
        <v>1421</v>
      </c>
      <c r="B56" s="472" t="s">
        <v>1159</v>
      </c>
      <c r="C56" s="472" t="s">
        <v>63</v>
      </c>
      <c r="D56" s="472" t="s">
        <v>7</v>
      </c>
      <c r="E56" s="472" t="s">
        <v>46</v>
      </c>
      <c r="F56" s="472" t="s">
        <v>15</v>
      </c>
      <c r="G56" s="472" t="s">
        <v>10</v>
      </c>
      <c r="H56" s="472" t="s">
        <v>315</v>
      </c>
      <c r="I56" s="472" t="s">
        <v>43</v>
      </c>
      <c r="J56" s="472" t="s">
        <v>46</v>
      </c>
      <c r="K56" s="472"/>
      <c r="L56" s="472"/>
      <c r="M56" s="472" t="s">
        <v>1502</v>
      </c>
      <c r="N56" s="472">
        <v>14</v>
      </c>
      <c r="O56" s="472">
        <v>6</v>
      </c>
      <c r="P56" s="472">
        <v>8</v>
      </c>
      <c r="Q56" s="472">
        <v>0</v>
      </c>
      <c r="R56" s="472">
        <v>0</v>
      </c>
      <c r="S56" s="472">
        <v>0</v>
      </c>
      <c r="T56" s="472">
        <v>0</v>
      </c>
      <c r="U56" s="472">
        <v>0</v>
      </c>
      <c r="V56" s="472">
        <v>0</v>
      </c>
      <c r="W56" s="472">
        <v>10</v>
      </c>
      <c r="X56" s="472">
        <v>5</v>
      </c>
      <c r="Y56" s="472">
        <v>3</v>
      </c>
      <c r="Z56" s="472">
        <v>1</v>
      </c>
      <c r="AA56" s="472">
        <v>1</v>
      </c>
      <c r="AB56" s="472">
        <v>0</v>
      </c>
      <c r="AC56" s="21">
        <f t="shared" si="0"/>
        <v>0</v>
      </c>
      <c r="AD56" s="21">
        <f t="shared" si="1"/>
        <v>0</v>
      </c>
      <c r="AE56" s="21">
        <f t="shared" si="2"/>
        <v>0</v>
      </c>
      <c r="AF56" s="21">
        <f t="shared" si="3"/>
        <v>5</v>
      </c>
      <c r="AG56" s="21">
        <f t="shared" si="4"/>
        <v>2</v>
      </c>
      <c r="AH56" s="21">
        <f t="shared" si="5"/>
        <v>1</v>
      </c>
    </row>
    <row r="57" spans="1:34">
      <c r="A57" s="472" t="s">
        <v>1422</v>
      </c>
      <c r="B57" s="472" t="s">
        <v>1182</v>
      </c>
      <c r="C57" s="472" t="s">
        <v>497</v>
      </c>
      <c r="D57" s="472" t="s">
        <v>4</v>
      </c>
      <c r="E57" s="472" t="s">
        <v>73</v>
      </c>
      <c r="F57" s="472" t="s">
        <v>3</v>
      </c>
      <c r="G57" s="472" t="s">
        <v>18</v>
      </c>
      <c r="H57" s="472" t="s">
        <v>330</v>
      </c>
      <c r="I57" s="472" t="s">
        <v>43</v>
      </c>
      <c r="J57" s="472" t="s">
        <v>46</v>
      </c>
      <c r="K57" s="472"/>
      <c r="L57" s="472"/>
      <c r="M57" s="472" t="s">
        <v>2124</v>
      </c>
      <c r="N57" s="472">
        <v>69</v>
      </c>
      <c r="O57" s="472">
        <v>30</v>
      </c>
      <c r="P57" s="472">
        <v>39</v>
      </c>
      <c r="Q57" s="472">
        <v>0</v>
      </c>
      <c r="R57" s="472">
        <v>0</v>
      </c>
      <c r="S57" s="472">
        <v>0</v>
      </c>
      <c r="T57" s="472">
        <v>0</v>
      </c>
      <c r="U57" s="472">
        <v>0</v>
      </c>
      <c r="V57" s="472">
        <v>0</v>
      </c>
      <c r="W57" s="472">
        <v>52</v>
      </c>
      <c r="X57" s="472">
        <v>22</v>
      </c>
      <c r="Y57" s="472">
        <v>10</v>
      </c>
      <c r="Z57" s="472">
        <v>4</v>
      </c>
      <c r="AA57" s="472">
        <v>7</v>
      </c>
      <c r="AB57" s="472">
        <v>4</v>
      </c>
      <c r="AC57" s="21">
        <f t="shared" si="0"/>
        <v>0</v>
      </c>
      <c r="AD57" s="21">
        <f t="shared" si="1"/>
        <v>0</v>
      </c>
      <c r="AE57" s="21">
        <f t="shared" si="2"/>
        <v>0</v>
      </c>
      <c r="AF57" s="21">
        <f t="shared" si="3"/>
        <v>30</v>
      </c>
      <c r="AG57" s="21">
        <f t="shared" si="4"/>
        <v>6</v>
      </c>
      <c r="AH57" s="21">
        <f t="shared" si="5"/>
        <v>3</v>
      </c>
    </row>
    <row r="58" spans="1:34">
      <c r="A58" s="472" t="s">
        <v>1423</v>
      </c>
      <c r="B58" s="472" t="s">
        <v>1213</v>
      </c>
      <c r="C58" s="472" t="s">
        <v>6</v>
      </c>
      <c r="D58" s="472" t="s">
        <v>3</v>
      </c>
      <c r="E58" s="472" t="s">
        <v>46</v>
      </c>
      <c r="F58" s="472" t="s">
        <v>4</v>
      </c>
      <c r="G58" s="472" t="s">
        <v>10</v>
      </c>
      <c r="H58" s="472" t="s">
        <v>1241</v>
      </c>
      <c r="I58" s="472" t="s">
        <v>43</v>
      </c>
      <c r="J58" s="472" t="s">
        <v>46</v>
      </c>
      <c r="K58" s="472"/>
      <c r="L58" s="472"/>
      <c r="M58" s="472" t="s">
        <v>1503</v>
      </c>
      <c r="N58" s="472">
        <v>22</v>
      </c>
      <c r="O58" s="472">
        <v>11</v>
      </c>
      <c r="P58" s="472">
        <v>11</v>
      </c>
      <c r="Q58" s="472">
        <v>0</v>
      </c>
      <c r="R58" s="472">
        <v>0</v>
      </c>
      <c r="S58" s="472">
        <v>0</v>
      </c>
      <c r="T58" s="472">
        <v>0</v>
      </c>
      <c r="U58" s="472">
        <v>0</v>
      </c>
      <c r="V58" s="472">
        <v>0</v>
      </c>
      <c r="W58" s="472">
        <v>9</v>
      </c>
      <c r="X58" s="472">
        <v>6</v>
      </c>
      <c r="Y58" s="472">
        <v>7</v>
      </c>
      <c r="Z58" s="472">
        <v>1</v>
      </c>
      <c r="AA58" s="472">
        <v>6</v>
      </c>
      <c r="AB58" s="472">
        <v>4</v>
      </c>
      <c r="AC58" s="21">
        <f t="shared" si="0"/>
        <v>0</v>
      </c>
      <c r="AD58" s="21">
        <f t="shared" si="1"/>
        <v>0</v>
      </c>
      <c r="AE58" s="21">
        <f t="shared" si="2"/>
        <v>0</v>
      </c>
      <c r="AF58" s="21">
        <f t="shared" si="3"/>
        <v>3</v>
      </c>
      <c r="AG58" s="21">
        <f t="shared" si="4"/>
        <v>6</v>
      </c>
      <c r="AH58" s="21">
        <f t="shared" si="5"/>
        <v>2</v>
      </c>
    </row>
    <row r="59" spans="1:34">
      <c r="A59" s="472" t="s">
        <v>1424</v>
      </c>
      <c r="B59" s="472" t="s">
        <v>1155</v>
      </c>
      <c r="C59" s="472" t="s">
        <v>494</v>
      </c>
      <c r="D59" s="472" t="s">
        <v>5</v>
      </c>
      <c r="E59" s="472" t="s">
        <v>43</v>
      </c>
      <c r="F59" s="472" t="s">
        <v>341</v>
      </c>
      <c r="G59" s="472" t="s">
        <v>3</v>
      </c>
      <c r="H59" s="472" t="s">
        <v>211</v>
      </c>
      <c r="I59" s="472" t="s">
        <v>43</v>
      </c>
      <c r="J59" s="472" t="s">
        <v>43</v>
      </c>
      <c r="K59" s="472"/>
      <c r="L59" s="472"/>
      <c r="M59" s="472" t="s">
        <v>1504</v>
      </c>
      <c r="N59" s="472">
        <v>6</v>
      </c>
      <c r="O59" s="472">
        <v>3</v>
      </c>
      <c r="P59" s="472">
        <v>3</v>
      </c>
      <c r="Q59" s="472">
        <v>0</v>
      </c>
      <c r="R59" s="472">
        <v>0</v>
      </c>
      <c r="S59" s="472">
        <v>0</v>
      </c>
      <c r="T59" s="472">
        <v>0</v>
      </c>
      <c r="U59" s="472">
        <v>0</v>
      </c>
      <c r="V59" s="472">
        <v>0</v>
      </c>
      <c r="W59" s="472">
        <v>5</v>
      </c>
      <c r="X59" s="472">
        <v>3</v>
      </c>
      <c r="Y59" s="472">
        <v>1</v>
      </c>
      <c r="Z59" s="472">
        <v>0</v>
      </c>
      <c r="AA59" s="472">
        <v>0</v>
      </c>
      <c r="AB59" s="472">
        <v>0</v>
      </c>
      <c r="AC59" s="21">
        <f t="shared" si="0"/>
        <v>0</v>
      </c>
      <c r="AD59" s="21">
        <f t="shared" si="1"/>
        <v>0</v>
      </c>
      <c r="AE59" s="21">
        <f t="shared" si="2"/>
        <v>0</v>
      </c>
      <c r="AF59" s="21">
        <f t="shared" si="3"/>
        <v>2</v>
      </c>
      <c r="AG59" s="21">
        <f t="shared" si="4"/>
        <v>1</v>
      </c>
      <c r="AH59" s="21">
        <f t="shared" si="5"/>
        <v>0</v>
      </c>
    </row>
    <row r="60" spans="1:34">
      <c r="A60" s="472" t="s">
        <v>1425</v>
      </c>
      <c r="B60" s="472" t="s">
        <v>1191</v>
      </c>
      <c r="C60" s="472" t="s">
        <v>343</v>
      </c>
      <c r="D60" s="472" t="s">
        <v>3</v>
      </c>
      <c r="E60" s="472" t="s">
        <v>61</v>
      </c>
      <c r="F60" s="472" t="s">
        <v>4</v>
      </c>
      <c r="G60" s="472" t="s">
        <v>3</v>
      </c>
      <c r="H60" s="472" t="s">
        <v>334</v>
      </c>
      <c r="I60" s="472" t="s">
        <v>43</v>
      </c>
      <c r="J60" s="472" t="s">
        <v>43</v>
      </c>
      <c r="K60" s="472"/>
      <c r="L60" s="472"/>
      <c r="M60" s="472" t="s">
        <v>1505</v>
      </c>
      <c r="N60" s="472">
        <v>7</v>
      </c>
      <c r="O60" s="472">
        <v>2</v>
      </c>
      <c r="P60" s="472">
        <v>5</v>
      </c>
      <c r="Q60" s="472">
        <v>0</v>
      </c>
      <c r="R60" s="472">
        <v>0</v>
      </c>
      <c r="S60" s="472">
        <v>0</v>
      </c>
      <c r="T60" s="472">
        <v>0</v>
      </c>
      <c r="U60" s="472">
        <v>0</v>
      </c>
      <c r="V60" s="472">
        <v>0</v>
      </c>
      <c r="W60" s="472">
        <v>6</v>
      </c>
      <c r="X60" s="472">
        <v>2</v>
      </c>
      <c r="Y60" s="472">
        <v>1</v>
      </c>
      <c r="Z60" s="472">
        <v>0</v>
      </c>
      <c r="AA60" s="472">
        <v>0</v>
      </c>
      <c r="AB60" s="472">
        <v>0</v>
      </c>
      <c r="AC60" s="21">
        <f t="shared" si="0"/>
        <v>0</v>
      </c>
      <c r="AD60" s="21">
        <f t="shared" si="1"/>
        <v>0</v>
      </c>
      <c r="AE60" s="21">
        <f t="shared" si="2"/>
        <v>0</v>
      </c>
      <c r="AF60" s="21">
        <f t="shared" si="3"/>
        <v>4</v>
      </c>
      <c r="AG60" s="21">
        <f t="shared" si="4"/>
        <v>1</v>
      </c>
      <c r="AH60" s="21">
        <f t="shared" si="5"/>
        <v>0</v>
      </c>
    </row>
    <row r="61" spans="1:34">
      <c r="A61" s="472" t="s">
        <v>1426</v>
      </c>
      <c r="B61" s="472" t="s">
        <v>1150</v>
      </c>
      <c r="C61" s="472" t="s">
        <v>341</v>
      </c>
      <c r="D61" s="472" t="s">
        <v>7</v>
      </c>
      <c r="E61" s="472" t="s">
        <v>43</v>
      </c>
      <c r="F61" s="472" t="s">
        <v>19</v>
      </c>
      <c r="G61" s="472" t="s">
        <v>3</v>
      </c>
      <c r="H61" s="472" t="s">
        <v>182</v>
      </c>
      <c r="I61" s="472" t="s">
        <v>43</v>
      </c>
      <c r="J61" s="472" t="s">
        <v>46</v>
      </c>
      <c r="K61" s="472"/>
      <c r="L61" s="472"/>
      <c r="M61" s="472" t="s">
        <v>1506</v>
      </c>
      <c r="N61" s="472">
        <v>16</v>
      </c>
      <c r="O61" s="472">
        <v>11</v>
      </c>
      <c r="P61" s="472">
        <v>5</v>
      </c>
      <c r="Q61" s="472">
        <v>0</v>
      </c>
      <c r="R61" s="472">
        <v>0</v>
      </c>
      <c r="S61" s="472">
        <v>0</v>
      </c>
      <c r="T61" s="472">
        <v>0</v>
      </c>
      <c r="U61" s="472">
        <v>0</v>
      </c>
      <c r="V61" s="472">
        <v>0</v>
      </c>
      <c r="W61" s="472">
        <v>11</v>
      </c>
      <c r="X61" s="472">
        <v>7</v>
      </c>
      <c r="Y61" s="472">
        <v>5</v>
      </c>
      <c r="Z61" s="472">
        <v>4</v>
      </c>
      <c r="AA61" s="472">
        <v>0</v>
      </c>
      <c r="AB61" s="472">
        <v>0</v>
      </c>
      <c r="AC61" s="21">
        <f t="shared" si="0"/>
        <v>0</v>
      </c>
      <c r="AD61" s="21">
        <f t="shared" si="1"/>
        <v>0</v>
      </c>
      <c r="AE61" s="21">
        <f t="shared" si="2"/>
        <v>0</v>
      </c>
      <c r="AF61" s="21">
        <f t="shared" si="3"/>
        <v>4</v>
      </c>
      <c r="AG61" s="21">
        <f t="shared" si="4"/>
        <v>1</v>
      </c>
      <c r="AH61" s="21">
        <f t="shared" si="5"/>
        <v>0</v>
      </c>
    </row>
    <row r="62" spans="1:34">
      <c r="A62" s="472" t="s">
        <v>1427</v>
      </c>
      <c r="B62" s="472" t="s">
        <v>1215</v>
      </c>
      <c r="C62" s="472" t="s">
        <v>341</v>
      </c>
      <c r="D62" s="472" t="s">
        <v>5</v>
      </c>
      <c r="E62" s="472" t="s">
        <v>43</v>
      </c>
      <c r="F62" s="472" t="s">
        <v>10</v>
      </c>
      <c r="G62" s="472" t="s">
        <v>11</v>
      </c>
      <c r="H62" s="472" t="s">
        <v>1533</v>
      </c>
      <c r="I62" s="472" t="s">
        <v>43</v>
      </c>
      <c r="J62" s="472" t="s">
        <v>43</v>
      </c>
      <c r="K62" s="472"/>
      <c r="L62" s="472"/>
      <c r="M62" s="472" t="s">
        <v>1507</v>
      </c>
      <c r="N62" s="472">
        <v>10</v>
      </c>
      <c r="O62" s="472">
        <v>8</v>
      </c>
      <c r="P62" s="472">
        <v>2</v>
      </c>
      <c r="Q62" s="472">
        <v>0</v>
      </c>
      <c r="R62" s="472">
        <v>0</v>
      </c>
      <c r="S62" s="472">
        <v>0</v>
      </c>
      <c r="T62" s="472">
        <v>0</v>
      </c>
      <c r="U62" s="472">
        <v>0</v>
      </c>
      <c r="V62" s="472">
        <v>0</v>
      </c>
      <c r="W62" s="472">
        <v>7</v>
      </c>
      <c r="X62" s="472">
        <v>5</v>
      </c>
      <c r="Y62" s="472">
        <v>3</v>
      </c>
      <c r="Z62" s="472">
        <v>3</v>
      </c>
      <c r="AA62" s="472">
        <v>0</v>
      </c>
      <c r="AB62" s="472">
        <v>0</v>
      </c>
      <c r="AC62" s="21">
        <f t="shared" si="0"/>
        <v>0</v>
      </c>
      <c r="AD62" s="21">
        <f t="shared" si="1"/>
        <v>0</v>
      </c>
      <c r="AE62" s="21">
        <f t="shared" si="2"/>
        <v>0</v>
      </c>
      <c r="AF62" s="21">
        <f t="shared" si="3"/>
        <v>2</v>
      </c>
      <c r="AG62" s="21">
        <f t="shared" si="4"/>
        <v>0</v>
      </c>
      <c r="AH62" s="21">
        <f t="shared" si="5"/>
        <v>0</v>
      </c>
    </row>
    <row r="63" spans="1:34">
      <c r="A63" s="472" t="s">
        <v>1428</v>
      </c>
      <c r="B63" s="472" t="s">
        <v>1165</v>
      </c>
      <c r="C63" s="472" t="s">
        <v>341</v>
      </c>
      <c r="D63" s="472" t="s">
        <v>6</v>
      </c>
      <c r="E63" s="472" t="s">
        <v>52</v>
      </c>
      <c r="F63" s="472" t="s">
        <v>3</v>
      </c>
      <c r="G63" s="472" t="s">
        <v>11</v>
      </c>
      <c r="H63" s="472" t="s">
        <v>1534</v>
      </c>
      <c r="I63" s="472" t="s">
        <v>43</v>
      </c>
      <c r="J63" s="472" t="s">
        <v>46</v>
      </c>
      <c r="K63" s="472"/>
      <c r="L63" s="472"/>
      <c r="M63" s="472" t="s">
        <v>1508</v>
      </c>
      <c r="N63" s="472">
        <v>0</v>
      </c>
      <c r="O63" s="472">
        <v>0</v>
      </c>
      <c r="P63" s="472">
        <v>0</v>
      </c>
      <c r="Q63" s="472">
        <v>0</v>
      </c>
      <c r="R63" s="472">
        <v>0</v>
      </c>
      <c r="S63" s="472">
        <v>0</v>
      </c>
      <c r="T63" s="472">
        <v>0</v>
      </c>
      <c r="U63" s="472">
        <v>0</v>
      </c>
      <c r="V63" s="472">
        <v>0</v>
      </c>
      <c r="W63" s="472">
        <v>0</v>
      </c>
      <c r="X63" s="472">
        <v>0</v>
      </c>
      <c r="Y63" s="472">
        <v>0</v>
      </c>
      <c r="Z63" s="472">
        <v>0</v>
      </c>
      <c r="AA63" s="472">
        <v>0</v>
      </c>
      <c r="AB63" s="472">
        <v>0</v>
      </c>
      <c r="AC63" s="21">
        <f t="shared" si="0"/>
        <v>0</v>
      </c>
      <c r="AD63" s="21">
        <f t="shared" si="1"/>
        <v>0</v>
      </c>
      <c r="AE63" s="21">
        <f t="shared" si="2"/>
        <v>0</v>
      </c>
      <c r="AF63" s="21">
        <f t="shared" si="3"/>
        <v>0</v>
      </c>
      <c r="AG63" s="21">
        <f t="shared" si="4"/>
        <v>0</v>
      </c>
      <c r="AH63" s="21">
        <f t="shared" si="5"/>
        <v>0</v>
      </c>
    </row>
    <row r="64" spans="1:34">
      <c r="A64" s="472" t="s">
        <v>1429</v>
      </c>
      <c r="B64" s="472" t="s">
        <v>1147</v>
      </c>
      <c r="C64" s="472" t="s">
        <v>341</v>
      </c>
      <c r="D64" s="472" t="s">
        <v>6</v>
      </c>
      <c r="E64" s="472" t="s">
        <v>43</v>
      </c>
      <c r="F64" s="472" t="s">
        <v>5</v>
      </c>
      <c r="G64" s="472" t="s">
        <v>13</v>
      </c>
      <c r="H64" s="472" t="s">
        <v>139</v>
      </c>
      <c r="I64" s="472" t="s">
        <v>43</v>
      </c>
      <c r="J64" s="472" t="s">
        <v>46</v>
      </c>
      <c r="K64" s="472"/>
      <c r="L64" s="472"/>
      <c r="M64" s="472" t="s">
        <v>1509</v>
      </c>
      <c r="N64" s="472">
        <v>28</v>
      </c>
      <c r="O64" s="472">
        <v>19</v>
      </c>
      <c r="P64" s="472">
        <v>9</v>
      </c>
      <c r="Q64" s="472">
        <v>0</v>
      </c>
      <c r="R64" s="472">
        <v>0</v>
      </c>
      <c r="S64" s="472">
        <v>0</v>
      </c>
      <c r="T64" s="472">
        <v>0</v>
      </c>
      <c r="U64" s="472">
        <v>0</v>
      </c>
      <c r="V64" s="472">
        <v>0</v>
      </c>
      <c r="W64" s="472">
        <v>23</v>
      </c>
      <c r="X64" s="472">
        <v>14</v>
      </c>
      <c r="Y64" s="472">
        <v>5</v>
      </c>
      <c r="Z64" s="472">
        <v>5</v>
      </c>
      <c r="AA64" s="472">
        <v>0</v>
      </c>
      <c r="AB64" s="472">
        <v>0</v>
      </c>
      <c r="AC64" s="21">
        <f t="shared" si="0"/>
        <v>0</v>
      </c>
      <c r="AD64" s="21">
        <f t="shared" si="1"/>
        <v>0</v>
      </c>
      <c r="AE64" s="21">
        <f t="shared" si="2"/>
        <v>0</v>
      </c>
      <c r="AF64" s="21">
        <f t="shared" si="3"/>
        <v>9</v>
      </c>
      <c r="AG64" s="21">
        <f t="shared" si="4"/>
        <v>0</v>
      </c>
      <c r="AH64" s="21">
        <f t="shared" si="5"/>
        <v>0</v>
      </c>
    </row>
    <row r="65" spans="1:34">
      <c r="A65" s="472" t="s">
        <v>1430</v>
      </c>
      <c r="B65" s="472" t="s">
        <v>1167</v>
      </c>
      <c r="C65" s="472" t="s">
        <v>7</v>
      </c>
      <c r="D65" s="472" t="s">
        <v>6</v>
      </c>
      <c r="E65" s="472" t="s">
        <v>52</v>
      </c>
      <c r="F65" s="472" t="s">
        <v>10</v>
      </c>
      <c r="G65" s="472" t="s">
        <v>3</v>
      </c>
      <c r="H65" s="472" t="s">
        <v>359</v>
      </c>
      <c r="I65" s="472" t="s">
        <v>43</v>
      </c>
      <c r="J65" s="472" t="s">
        <v>43</v>
      </c>
      <c r="K65" s="472"/>
      <c r="L65" s="472"/>
      <c r="M65" s="472" t="s">
        <v>1510</v>
      </c>
      <c r="N65" s="472">
        <v>21</v>
      </c>
      <c r="O65" s="472">
        <v>9</v>
      </c>
      <c r="P65" s="472">
        <v>12</v>
      </c>
      <c r="Q65" s="472">
        <v>0</v>
      </c>
      <c r="R65" s="472">
        <v>0</v>
      </c>
      <c r="S65" s="472">
        <v>0</v>
      </c>
      <c r="T65" s="472">
        <v>0</v>
      </c>
      <c r="U65" s="472">
        <v>0</v>
      </c>
      <c r="V65" s="472">
        <v>0</v>
      </c>
      <c r="W65" s="472">
        <v>17</v>
      </c>
      <c r="X65" s="472">
        <v>7</v>
      </c>
      <c r="Y65" s="472">
        <v>3</v>
      </c>
      <c r="Z65" s="472">
        <v>1</v>
      </c>
      <c r="AA65" s="472">
        <v>1</v>
      </c>
      <c r="AB65" s="472">
        <v>1</v>
      </c>
      <c r="AC65" s="21">
        <f t="shared" si="0"/>
        <v>0</v>
      </c>
      <c r="AD65" s="21">
        <f t="shared" si="1"/>
        <v>0</v>
      </c>
      <c r="AE65" s="21">
        <f t="shared" si="2"/>
        <v>0</v>
      </c>
      <c r="AF65" s="21">
        <f t="shared" si="3"/>
        <v>10</v>
      </c>
      <c r="AG65" s="21">
        <f t="shared" si="4"/>
        <v>2</v>
      </c>
      <c r="AH65" s="21">
        <f t="shared" si="5"/>
        <v>0</v>
      </c>
    </row>
    <row r="66" spans="1:34">
      <c r="A66" s="472" t="s">
        <v>1431</v>
      </c>
      <c r="B66" s="472" t="s">
        <v>1206</v>
      </c>
      <c r="C66" s="472" t="s">
        <v>7</v>
      </c>
      <c r="D66" s="472" t="s">
        <v>7</v>
      </c>
      <c r="E66" s="472" t="s">
        <v>52</v>
      </c>
      <c r="F66" s="472" t="s">
        <v>4</v>
      </c>
      <c r="G66" s="472" t="s">
        <v>7</v>
      </c>
      <c r="H66" s="472" t="s">
        <v>329</v>
      </c>
      <c r="I66" s="472" t="s">
        <v>43</v>
      </c>
      <c r="J66" s="472" t="s">
        <v>43</v>
      </c>
      <c r="K66" s="472"/>
      <c r="L66" s="472"/>
      <c r="M66" s="472" t="s">
        <v>1511</v>
      </c>
      <c r="N66" s="472">
        <v>53</v>
      </c>
      <c r="O66" s="472">
        <v>19</v>
      </c>
      <c r="P66" s="472">
        <v>34</v>
      </c>
      <c r="Q66" s="472">
        <v>0</v>
      </c>
      <c r="R66" s="472">
        <v>0</v>
      </c>
      <c r="S66" s="472">
        <v>0</v>
      </c>
      <c r="T66" s="472">
        <v>0</v>
      </c>
      <c r="U66" s="472">
        <v>0</v>
      </c>
      <c r="V66" s="472">
        <v>0</v>
      </c>
      <c r="W66" s="472">
        <v>39</v>
      </c>
      <c r="X66" s="472">
        <v>12</v>
      </c>
      <c r="Y66" s="472">
        <v>10</v>
      </c>
      <c r="Z66" s="472">
        <v>3</v>
      </c>
      <c r="AA66" s="472">
        <v>4</v>
      </c>
      <c r="AB66" s="472">
        <v>4</v>
      </c>
      <c r="AC66" s="21">
        <f t="shared" ref="AC66:AC89" si="6">+Q66-R66</f>
        <v>0</v>
      </c>
      <c r="AD66" s="21">
        <f t="shared" ref="AD66:AD89" si="7">+S66-T66</f>
        <v>0</v>
      </c>
      <c r="AE66" s="21">
        <f t="shared" ref="AE66:AE89" si="8">+U66-V66</f>
        <v>0</v>
      </c>
      <c r="AF66" s="21">
        <f t="shared" ref="AF66:AF89" si="9">+W66-X66</f>
        <v>27</v>
      </c>
      <c r="AG66" s="21">
        <f t="shared" ref="AG66:AG89" si="10">+Y66-Z66</f>
        <v>7</v>
      </c>
      <c r="AH66" s="21">
        <f t="shared" ref="AH66:AH89" si="11">+AA66-AB66</f>
        <v>0</v>
      </c>
    </row>
    <row r="67" spans="1:34">
      <c r="A67" s="472" t="s">
        <v>1432</v>
      </c>
      <c r="B67" s="472" t="s">
        <v>1197</v>
      </c>
      <c r="C67" s="472" t="s">
        <v>18</v>
      </c>
      <c r="D67" s="472" t="s">
        <v>5</v>
      </c>
      <c r="E67" s="472" t="s">
        <v>103</v>
      </c>
      <c r="F67" s="472" t="s">
        <v>13</v>
      </c>
      <c r="G67" s="472" t="s">
        <v>5</v>
      </c>
      <c r="H67" s="472" t="s">
        <v>442</v>
      </c>
      <c r="I67" s="472" t="s">
        <v>43</v>
      </c>
      <c r="J67" s="472" t="s">
        <v>46</v>
      </c>
      <c r="K67" s="472"/>
      <c r="L67" s="472"/>
      <c r="M67" s="472" t="s">
        <v>1512</v>
      </c>
      <c r="N67" s="472">
        <v>33</v>
      </c>
      <c r="O67" s="472">
        <v>20</v>
      </c>
      <c r="P67" s="472">
        <v>13</v>
      </c>
      <c r="Q67" s="472">
        <v>0</v>
      </c>
      <c r="R67" s="472">
        <v>0</v>
      </c>
      <c r="S67" s="472">
        <v>0</v>
      </c>
      <c r="T67" s="472">
        <v>0</v>
      </c>
      <c r="U67" s="472">
        <v>0</v>
      </c>
      <c r="V67" s="472">
        <v>0</v>
      </c>
      <c r="W67" s="472">
        <v>29</v>
      </c>
      <c r="X67" s="472">
        <v>17</v>
      </c>
      <c r="Y67" s="472">
        <v>1</v>
      </c>
      <c r="Z67" s="472">
        <v>0</v>
      </c>
      <c r="AA67" s="472">
        <v>3</v>
      </c>
      <c r="AB67" s="472">
        <v>3</v>
      </c>
      <c r="AC67" s="21">
        <f t="shared" si="6"/>
        <v>0</v>
      </c>
      <c r="AD67" s="21">
        <f t="shared" si="7"/>
        <v>0</v>
      </c>
      <c r="AE67" s="21">
        <f t="shared" si="8"/>
        <v>0</v>
      </c>
      <c r="AF67" s="21">
        <f t="shared" si="9"/>
        <v>12</v>
      </c>
      <c r="AG67" s="21">
        <f t="shared" si="10"/>
        <v>1</v>
      </c>
      <c r="AH67" s="21">
        <f t="shared" si="11"/>
        <v>0</v>
      </c>
    </row>
    <row r="68" spans="1:34">
      <c r="A68" s="472" t="s">
        <v>1433</v>
      </c>
      <c r="B68" s="472" t="s">
        <v>1195</v>
      </c>
      <c r="C68" s="472" t="s">
        <v>18</v>
      </c>
      <c r="D68" s="472" t="s">
        <v>4</v>
      </c>
      <c r="E68" s="472" t="s">
        <v>103</v>
      </c>
      <c r="F68" s="472" t="s">
        <v>11</v>
      </c>
      <c r="G68" s="472" t="s">
        <v>3</v>
      </c>
      <c r="H68" s="472" t="s">
        <v>1236</v>
      </c>
      <c r="I68" s="472" t="s">
        <v>43</v>
      </c>
      <c r="J68" s="472" t="s">
        <v>46</v>
      </c>
      <c r="K68" s="472"/>
      <c r="L68" s="472"/>
      <c r="M68" s="472" t="s">
        <v>1513</v>
      </c>
      <c r="N68" s="472">
        <v>12</v>
      </c>
      <c r="O68" s="472">
        <v>2</v>
      </c>
      <c r="P68" s="472">
        <v>10</v>
      </c>
      <c r="Q68" s="472">
        <v>0</v>
      </c>
      <c r="R68" s="472">
        <v>0</v>
      </c>
      <c r="S68" s="472">
        <v>0</v>
      </c>
      <c r="T68" s="472">
        <v>0</v>
      </c>
      <c r="U68" s="472">
        <v>0</v>
      </c>
      <c r="V68" s="472">
        <v>0</v>
      </c>
      <c r="W68" s="472">
        <v>8</v>
      </c>
      <c r="X68" s="472">
        <v>1</v>
      </c>
      <c r="Y68" s="472">
        <v>4</v>
      </c>
      <c r="Z68" s="472">
        <v>1</v>
      </c>
      <c r="AA68" s="472">
        <v>0</v>
      </c>
      <c r="AB68" s="472">
        <v>0</v>
      </c>
      <c r="AC68" s="21">
        <f t="shared" si="6"/>
        <v>0</v>
      </c>
      <c r="AD68" s="21">
        <f t="shared" si="7"/>
        <v>0</v>
      </c>
      <c r="AE68" s="21">
        <f t="shared" si="8"/>
        <v>0</v>
      </c>
      <c r="AF68" s="21">
        <f t="shared" si="9"/>
        <v>7</v>
      </c>
      <c r="AG68" s="21">
        <f t="shared" si="10"/>
        <v>3</v>
      </c>
      <c r="AH68" s="21">
        <f t="shared" si="11"/>
        <v>0</v>
      </c>
    </row>
    <row r="69" spans="1:34">
      <c r="A69" s="472" t="s">
        <v>1434</v>
      </c>
      <c r="B69" s="472" t="s">
        <v>1184</v>
      </c>
      <c r="C69" s="472" t="s">
        <v>20</v>
      </c>
      <c r="D69" s="472" t="s">
        <v>3</v>
      </c>
      <c r="E69" s="472" t="s">
        <v>73</v>
      </c>
      <c r="F69" s="472" t="s">
        <v>10</v>
      </c>
      <c r="G69" s="472" t="s">
        <v>3</v>
      </c>
      <c r="H69" s="472" t="s">
        <v>1234</v>
      </c>
      <c r="I69" s="472" t="s">
        <v>43</v>
      </c>
      <c r="J69" s="472" t="s">
        <v>43</v>
      </c>
      <c r="K69" s="472"/>
      <c r="L69" s="472"/>
      <c r="M69" s="472" t="s">
        <v>1514</v>
      </c>
      <c r="N69" s="472">
        <v>61</v>
      </c>
      <c r="O69" s="472">
        <v>26</v>
      </c>
      <c r="P69" s="472">
        <v>35</v>
      </c>
      <c r="Q69" s="472">
        <v>0</v>
      </c>
      <c r="R69" s="472">
        <v>0</v>
      </c>
      <c r="S69" s="472">
        <v>0</v>
      </c>
      <c r="T69" s="472">
        <v>0</v>
      </c>
      <c r="U69" s="472">
        <v>0</v>
      </c>
      <c r="V69" s="472">
        <v>0</v>
      </c>
      <c r="W69" s="472">
        <v>40</v>
      </c>
      <c r="X69" s="472">
        <v>14</v>
      </c>
      <c r="Y69" s="472">
        <v>9</v>
      </c>
      <c r="Z69" s="472">
        <v>8</v>
      </c>
      <c r="AA69" s="472">
        <v>12</v>
      </c>
      <c r="AB69" s="472">
        <v>4</v>
      </c>
      <c r="AC69" s="21">
        <f t="shared" si="6"/>
        <v>0</v>
      </c>
      <c r="AD69" s="21">
        <f t="shared" si="7"/>
        <v>0</v>
      </c>
      <c r="AE69" s="21">
        <f t="shared" si="8"/>
        <v>0</v>
      </c>
      <c r="AF69" s="21">
        <f t="shared" si="9"/>
        <v>26</v>
      </c>
      <c r="AG69" s="21">
        <f t="shared" si="10"/>
        <v>1</v>
      </c>
      <c r="AH69" s="21">
        <f t="shared" si="11"/>
        <v>8</v>
      </c>
    </row>
    <row r="70" spans="1:34">
      <c r="A70" s="472" t="s">
        <v>1435</v>
      </c>
      <c r="B70" s="472" t="s">
        <v>1214</v>
      </c>
      <c r="C70" s="472" t="s">
        <v>18</v>
      </c>
      <c r="D70" s="472" t="s">
        <v>3</v>
      </c>
      <c r="E70" s="472" t="s">
        <v>103</v>
      </c>
      <c r="F70" s="472" t="s">
        <v>10</v>
      </c>
      <c r="G70" s="472" t="s">
        <v>3</v>
      </c>
      <c r="H70" s="472" t="s">
        <v>253</v>
      </c>
      <c r="I70" s="472" t="s">
        <v>43</v>
      </c>
      <c r="J70" s="472" t="s">
        <v>43</v>
      </c>
      <c r="K70" s="472"/>
      <c r="L70" s="472"/>
      <c r="M70" s="472" t="s">
        <v>1515</v>
      </c>
      <c r="N70" s="472">
        <v>0</v>
      </c>
      <c r="O70" s="472">
        <v>0</v>
      </c>
      <c r="P70" s="472">
        <v>0</v>
      </c>
      <c r="Q70" s="472">
        <v>0</v>
      </c>
      <c r="R70" s="472">
        <v>0</v>
      </c>
      <c r="S70" s="472">
        <v>0</v>
      </c>
      <c r="T70" s="472">
        <v>0</v>
      </c>
      <c r="U70" s="472">
        <v>0</v>
      </c>
      <c r="V70" s="472">
        <v>0</v>
      </c>
      <c r="W70" s="472">
        <v>0</v>
      </c>
      <c r="X70" s="472">
        <v>0</v>
      </c>
      <c r="Y70" s="472">
        <v>0</v>
      </c>
      <c r="Z70" s="472">
        <v>0</v>
      </c>
      <c r="AA70" s="472">
        <v>0</v>
      </c>
      <c r="AB70" s="472">
        <v>0</v>
      </c>
      <c r="AC70" s="21">
        <f t="shared" si="6"/>
        <v>0</v>
      </c>
      <c r="AD70" s="21">
        <f t="shared" si="7"/>
        <v>0</v>
      </c>
      <c r="AE70" s="21">
        <f t="shared" si="8"/>
        <v>0</v>
      </c>
      <c r="AF70" s="21">
        <f t="shared" si="9"/>
        <v>0</v>
      </c>
      <c r="AG70" s="21">
        <f t="shared" si="10"/>
        <v>0</v>
      </c>
      <c r="AH70" s="21">
        <f t="shared" si="11"/>
        <v>0</v>
      </c>
    </row>
    <row r="71" spans="1:34">
      <c r="A71" s="472" t="s">
        <v>1436</v>
      </c>
      <c r="B71" s="472" t="s">
        <v>1209</v>
      </c>
      <c r="C71" s="472" t="s">
        <v>6</v>
      </c>
      <c r="D71" s="472" t="s">
        <v>7</v>
      </c>
      <c r="E71" s="472" t="s">
        <v>46</v>
      </c>
      <c r="F71" s="472" t="s">
        <v>10</v>
      </c>
      <c r="G71" s="472" t="s">
        <v>11</v>
      </c>
      <c r="H71" s="472" t="s">
        <v>1239</v>
      </c>
      <c r="I71" s="472" t="s">
        <v>43</v>
      </c>
      <c r="J71" s="472" t="s">
        <v>46</v>
      </c>
      <c r="K71" s="472"/>
      <c r="L71" s="472"/>
      <c r="M71" s="472" t="s">
        <v>1516</v>
      </c>
      <c r="N71" s="472">
        <v>1</v>
      </c>
      <c r="O71" s="472">
        <v>0</v>
      </c>
      <c r="P71" s="472">
        <v>1</v>
      </c>
      <c r="Q71" s="472">
        <v>0</v>
      </c>
      <c r="R71" s="472">
        <v>0</v>
      </c>
      <c r="S71" s="472">
        <v>0</v>
      </c>
      <c r="T71" s="472">
        <v>0</v>
      </c>
      <c r="U71" s="472">
        <v>0</v>
      </c>
      <c r="V71" s="472">
        <v>0</v>
      </c>
      <c r="W71" s="472">
        <v>0</v>
      </c>
      <c r="X71" s="472">
        <v>0</v>
      </c>
      <c r="Y71" s="472">
        <v>1</v>
      </c>
      <c r="Z71" s="472">
        <v>0</v>
      </c>
      <c r="AA71" s="472">
        <v>0</v>
      </c>
      <c r="AB71" s="472">
        <v>0</v>
      </c>
      <c r="AC71" s="21">
        <f t="shared" si="6"/>
        <v>0</v>
      </c>
      <c r="AD71" s="21">
        <f t="shared" si="7"/>
        <v>0</v>
      </c>
      <c r="AE71" s="21">
        <f t="shared" si="8"/>
        <v>0</v>
      </c>
      <c r="AF71" s="21">
        <f t="shared" si="9"/>
        <v>0</v>
      </c>
      <c r="AG71" s="21">
        <f t="shared" si="10"/>
        <v>1</v>
      </c>
      <c r="AH71" s="21">
        <f t="shared" si="11"/>
        <v>0</v>
      </c>
    </row>
    <row r="72" spans="1:34">
      <c r="A72" s="472" t="s">
        <v>1437</v>
      </c>
      <c r="B72" s="472" t="s">
        <v>1168</v>
      </c>
      <c r="C72" s="472" t="s">
        <v>11</v>
      </c>
      <c r="D72" s="472" t="s">
        <v>3</v>
      </c>
      <c r="E72" s="472" t="s">
        <v>95</v>
      </c>
      <c r="F72" s="472" t="s">
        <v>3</v>
      </c>
      <c r="G72" s="472" t="s">
        <v>3</v>
      </c>
      <c r="H72" s="472" t="s">
        <v>1535</v>
      </c>
      <c r="I72" s="472" t="s">
        <v>43</v>
      </c>
      <c r="J72" s="472" t="s">
        <v>43</v>
      </c>
      <c r="K72" s="472"/>
      <c r="L72" s="472"/>
      <c r="M72" s="472" t="s">
        <v>1517</v>
      </c>
      <c r="N72" s="472">
        <v>0</v>
      </c>
      <c r="O72" s="472">
        <v>0</v>
      </c>
      <c r="P72" s="472">
        <v>0</v>
      </c>
      <c r="Q72" s="472">
        <v>0</v>
      </c>
      <c r="R72" s="472">
        <v>0</v>
      </c>
      <c r="S72" s="472">
        <v>0</v>
      </c>
      <c r="T72" s="472">
        <v>0</v>
      </c>
      <c r="U72" s="472">
        <v>0</v>
      </c>
      <c r="V72" s="472">
        <v>0</v>
      </c>
      <c r="W72" s="472">
        <v>0</v>
      </c>
      <c r="X72" s="472">
        <v>0</v>
      </c>
      <c r="Y72" s="472">
        <v>0</v>
      </c>
      <c r="Z72" s="472">
        <v>0</v>
      </c>
      <c r="AA72" s="472">
        <v>0</v>
      </c>
      <c r="AB72" s="472">
        <v>0</v>
      </c>
      <c r="AC72" s="21">
        <f t="shared" si="6"/>
        <v>0</v>
      </c>
      <c r="AD72" s="21">
        <f t="shared" si="7"/>
        <v>0</v>
      </c>
      <c r="AE72" s="21">
        <f t="shared" si="8"/>
        <v>0</v>
      </c>
      <c r="AF72" s="21">
        <f t="shared" si="9"/>
        <v>0</v>
      </c>
      <c r="AG72" s="21">
        <f t="shared" si="10"/>
        <v>0</v>
      </c>
      <c r="AH72" s="21">
        <f t="shared" si="11"/>
        <v>0</v>
      </c>
    </row>
    <row r="73" spans="1:34">
      <c r="A73" s="472" t="s">
        <v>1438</v>
      </c>
      <c r="B73" s="472" t="s">
        <v>1203</v>
      </c>
      <c r="C73" s="472" t="s">
        <v>11</v>
      </c>
      <c r="D73" s="472" t="s">
        <v>6</v>
      </c>
      <c r="E73" s="472" t="s">
        <v>95</v>
      </c>
      <c r="F73" s="472" t="s">
        <v>4</v>
      </c>
      <c r="G73" s="472" t="s">
        <v>4</v>
      </c>
      <c r="H73" s="472" t="s">
        <v>174</v>
      </c>
      <c r="I73" s="472" t="s">
        <v>43</v>
      </c>
      <c r="J73" s="472" t="s">
        <v>43</v>
      </c>
      <c r="K73" s="472"/>
      <c r="L73" s="472"/>
      <c r="M73" s="472" t="s">
        <v>1518</v>
      </c>
      <c r="N73" s="472">
        <v>7</v>
      </c>
      <c r="O73" s="472">
        <v>1</v>
      </c>
      <c r="P73" s="472">
        <v>6</v>
      </c>
      <c r="Q73" s="472">
        <v>0</v>
      </c>
      <c r="R73" s="472">
        <v>0</v>
      </c>
      <c r="S73" s="472">
        <v>0</v>
      </c>
      <c r="T73" s="472">
        <v>0</v>
      </c>
      <c r="U73" s="472">
        <v>0</v>
      </c>
      <c r="V73" s="472">
        <v>0</v>
      </c>
      <c r="W73" s="472">
        <v>4</v>
      </c>
      <c r="X73" s="472">
        <v>1</v>
      </c>
      <c r="Y73" s="472">
        <v>3</v>
      </c>
      <c r="Z73" s="472">
        <v>0</v>
      </c>
      <c r="AA73" s="472">
        <v>0</v>
      </c>
      <c r="AB73" s="472">
        <v>0</v>
      </c>
      <c r="AC73" s="21">
        <f t="shared" si="6"/>
        <v>0</v>
      </c>
      <c r="AD73" s="21">
        <f t="shared" si="7"/>
        <v>0</v>
      </c>
      <c r="AE73" s="21">
        <f t="shared" si="8"/>
        <v>0</v>
      </c>
      <c r="AF73" s="21">
        <f t="shared" si="9"/>
        <v>3</v>
      </c>
      <c r="AG73" s="21">
        <f t="shared" si="10"/>
        <v>3</v>
      </c>
      <c r="AH73" s="21">
        <f t="shared" si="11"/>
        <v>0</v>
      </c>
    </row>
    <row r="74" spans="1:34">
      <c r="A74" s="472" t="s">
        <v>1439</v>
      </c>
      <c r="B74" s="472" t="s">
        <v>1216</v>
      </c>
      <c r="C74" s="472" t="s">
        <v>5</v>
      </c>
      <c r="D74" s="472" t="s">
        <v>13</v>
      </c>
      <c r="E74" s="472" t="s">
        <v>46</v>
      </c>
      <c r="F74" s="472" t="s">
        <v>7</v>
      </c>
      <c r="G74" s="472" t="s">
        <v>3</v>
      </c>
      <c r="H74" s="472" t="s">
        <v>289</v>
      </c>
      <c r="I74" s="472" t="s">
        <v>43</v>
      </c>
      <c r="J74" s="472" t="s">
        <v>43</v>
      </c>
      <c r="K74" s="472"/>
      <c r="L74" s="472"/>
      <c r="M74" s="472" t="s">
        <v>1519</v>
      </c>
      <c r="N74" s="472">
        <v>12</v>
      </c>
      <c r="O74" s="472">
        <v>11</v>
      </c>
      <c r="P74" s="472">
        <v>1</v>
      </c>
      <c r="Q74" s="472">
        <v>0</v>
      </c>
      <c r="R74" s="472">
        <v>0</v>
      </c>
      <c r="S74" s="472">
        <v>0</v>
      </c>
      <c r="T74" s="472">
        <v>0</v>
      </c>
      <c r="U74" s="472">
        <v>0</v>
      </c>
      <c r="V74" s="472">
        <v>0</v>
      </c>
      <c r="W74" s="472">
        <v>7</v>
      </c>
      <c r="X74" s="472">
        <v>7</v>
      </c>
      <c r="Y74" s="472">
        <v>5</v>
      </c>
      <c r="Z74" s="472">
        <v>4</v>
      </c>
      <c r="AA74" s="472">
        <v>0</v>
      </c>
      <c r="AB74" s="472">
        <v>0</v>
      </c>
      <c r="AC74" s="21">
        <f t="shared" si="6"/>
        <v>0</v>
      </c>
      <c r="AD74" s="21">
        <f t="shared" si="7"/>
        <v>0</v>
      </c>
      <c r="AE74" s="21">
        <f t="shared" si="8"/>
        <v>0</v>
      </c>
      <c r="AF74" s="21">
        <f t="shared" si="9"/>
        <v>0</v>
      </c>
      <c r="AG74" s="21">
        <f t="shared" si="10"/>
        <v>1</v>
      </c>
      <c r="AH74" s="21">
        <f t="shared" si="11"/>
        <v>0</v>
      </c>
    </row>
    <row r="75" spans="1:34">
      <c r="A75" s="472" t="s">
        <v>1440</v>
      </c>
      <c r="B75" s="472" t="s">
        <v>1220</v>
      </c>
      <c r="C75" s="472" t="s">
        <v>63</v>
      </c>
      <c r="D75" s="472" t="s">
        <v>4</v>
      </c>
      <c r="E75" s="472" t="s">
        <v>46</v>
      </c>
      <c r="F75" s="472" t="s">
        <v>15</v>
      </c>
      <c r="G75" s="472" t="s">
        <v>4</v>
      </c>
      <c r="H75" s="472" t="s">
        <v>1244</v>
      </c>
      <c r="I75" s="472" t="s">
        <v>43</v>
      </c>
      <c r="J75" s="472" t="s">
        <v>43</v>
      </c>
      <c r="K75" s="472"/>
      <c r="L75" s="472"/>
      <c r="M75" s="472" t="s">
        <v>1520</v>
      </c>
      <c r="N75" s="472">
        <v>0</v>
      </c>
      <c r="O75" s="472">
        <v>0</v>
      </c>
      <c r="P75" s="472">
        <v>0</v>
      </c>
      <c r="Q75" s="472">
        <v>0</v>
      </c>
      <c r="R75" s="472">
        <v>0</v>
      </c>
      <c r="S75" s="472">
        <v>0</v>
      </c>
      <c r="T75" s="472">
        <v>0</v>
      </c>
      <c r="U75" s="472">
        <v>0</v>
      </c>
      <c r="V75" s="472">
        <v>0</v>
      </c>
      <c r="W75" s="472">
        <v>0</v>
      </c>
      <c r="X75" s="472">
        <v>0</v>
      </c>
      <c r="Y75" s="472">
        <v>0</v>
      </c>
      <c r="Z75" s="472">
        <v>0</v>
      </c>
      <c r="AA75" s="472">
        <v>0</v>
      </c>
      <c r="AB75" s="472">
        <v>0</v>
      </c>
      <c r="AC75" s="21">
        <f t="shared" si="6"/>
        <v>0</v>
      </c>
      <c r="AD75" s="21">
        <f t="shared" si="7"/>
        <v>0</v>
      </c>
      <c r="AE75" s="21">
        <f t="shared" si="8"/>
        <v>0</v>
      </c>
      <c r="AF75" s="21">
        <f t="shared" si="9"/>
        <v>0</v>
      </c>
      <c r="AG75" s="21">
        <f t="shared" si="10"/>
        <v>0</v>
      </c>
      <c r="AH75" s="21">
        <f t="shared" si="11"/>
        <v>0</v>
      </c>
    </row>
    <row r="76" spans="1:34">
      <c r="A76" s="472" t="s">
        <v>1441</v>
      </c>
      <c r="B76" s="472" t="s">
        <v>1196</v>
      </c>
      <c r="C76" s="472" t="s">
        <v>496</v>
      </c>
      <c r="D76" s="472" t="s">
        <v>5</v>
      </c>
      <c r="E76" s="472" t="s">
        <v>43</v>
      </c>
      <c r="F76" s="472" t="s">
        <v>4</v>
      </c>
      <c r="G76" s="472" t="s">
        <v>3</v>
      </c>
      <c r="H76" s="472" t="s">
        <v>368</v>
      </c>
      <c r="I76" s="472" t="s">
        <v>43</v>
      </c>
      <c r="J76" s="472" t="s">
        <v>43</v>
      </c>
      <c r="K76" s="472"/>
      <c r="L76" s="472"/>
      <c r="M76" s="472" t="s">
        <v>2125</v>
      </c>
      <c r="N76" s="472">
        <v>26</v>
      </c>
      <c r="O76" s="472">
        <v>13</v>
      </c>
      <c r="P76" s="472">
        <v>13</v>
      </c>
      <c r="Q76" s="472">
        <v>0</v>
      </c>
      <c r="R76" s="472">
        <v>0</v>
      </c>
      <c r="S76" s="472">
        <v>0</v>
      </c>
      <c r="T76" s="472">
        <v>0</v>
      </c>
      <c r="U76" s="472">
        <v>0</v>
      </c>
      <c r="V76" s="472">
        <v>0</v>
      </c>
      <c r="W76" s="472">
        <v>22</v>
      </c>
      <c r="X76" s="472">
        <v>11</v>
      </c>
      <c r="Y76" s="472">
        <v>4</v>
      </c>
      <c r="Z76" s="472">
        <v>2</v>
      </c>
      <c r="AA76" s="472">
        <v>0</v>
      </c>
      <c r="AB76" s="472">
        <v>0</v>
      </c>
      <c r="AC76" s="21">
        <f t="shared" si="6"/>
        <v>0</v>
      </c>
      <c r="AD76" s="21">
        <f t="shared" si="7"/>
        <v>0</v>
      </c>
      <c r="AE76" s="21">
        <f t="shared" si="8"/>
        <v>0</v>
      </c>
      <c r="AF76" s="21">
        <f t="shared" si="9"/>
        <v>11</v>
      </c>
      <c r="AG76" s="21">
        <f t="shared" si="10"/>
        <v>2</v>
      </c>
      <c r="AH76" s="21">
        <f t="shared" si="11"/>
        <v>0</v>
      </c>
    </row>
    <row r="77" spans="1:34">
      <c r="A77" s="472" t="s">
        <v>1442</v>
      </c>
      <c r="B77" s="472" t="s">
        <v>1218</v>
      </c>
      <c r="C77" s="472" t="s">
        <v>341</v>
      </c>
      <c r="D77" s="472" t="s">
        <v>5</v>
      </c>
      <c r="E77" s="472" t="s">
        <v>43</v>
      </c>
      <c r="F77" s="472" t="s">
        <v>10</v>
      </c>
      <c r="G77" s="472" t="s">
        <v>10</v>
      </c>
      <c r="H77" s="472" t="s">
        <v>121</v>
      </c>
      <c r="I77" s="472" t="s">
        <v>43</v>
      </c>
      <c r="J77" s="472" t="s">
        <v>46</v>
      </c>
      <c r="K77" s="472"/>
      <c r="L77" s="472"/>
      <c r="M77" s="472" t="s">
        <v>1521</v>
      </c>
      <c r="N77" s="472">
        <v>6</v>
      </c>
      <c r="O77" s="472">
        <v>4</v>
      </c>
      <c r="P77" s="472">
        <v>2</v>
      </c>
      <c r="Q77" s="472">
        <v>0</v>
      </c>
      <c r="R77" s="472">
        <v>0</v>
      </c>
      <c r="S77" s="472">
        <v>0</v>
      </c>
      <c r="T77" s="472">
        <v>0</v>
      </c>
      <c r="U77" s="472">
        <v>0</v>
      </c>
      <c r="V77" s="472">
        <v>0</v>
      </c>
      <c r="W77" s="472">
        <v>4</v>
      </c>
      <c r="X77" s="472">
        <v>2</v>
      </c>
      <c r="Y77" s="472">
        <v>0</v>
      </c>
      <c r="Z77" s="472">
        <v>0</v>
      </c>
      <c r="AA77" s="472">
        <v>2</v>
      </c>
      <c r="AB77" s="472">
        <v>2</v>
      </c>
      <c r="AC77" s="21">
        <f t="shared" si="6"/>
        <v>0</v>
      </c>
      <c r="AD77" s="21">
        <f t="shared" si="7"/>
        <v>0</v>
      </c>
      <c r="AE77" s="21">
        <f t="shared" si="8"/>
        <v>0</v>
      </c>
      <c r="AF77" s="21">
        <f t="shared" si="9"/>
        <v>2</v>
      </c>
      <c r="AG77" s="21">
        <f t="shared" si="10"/>
        <v>0</v>
      </c>
      <c r="AH77" s="21">
        <f t="shared" si="11"/>
        <v>0</v>
      </c>
    </row>
    <row r="78" spans="1:34">
      <c r="A78" s="472" t="s">
        <v>1443</v>
      </c>
      <c r="B78" s="472" t="s">
        <v>1212</v>
      </c>
      <c r="C78" s="472" t="s">
        <v>496</v>
      </c>
      <c r="D78" s="472" t="s">
        <v>4</v>
      </c>
      <c r="E78" s="472" t="s">
        <v>43</v>
      </c>
      <c r="F78" s="472" t="s">
        <v>3</v>
      </c>
      <c r="G78" s="472" t="s">
        <v>14</v>
      </c>
      <c r="H78" s="472" t="s">
        <v>1240</v>
      </c>
      <c r="I78" s="472" t="s">
        <v>43</v>
      </c>
      <c r="J78" s="472" t="s">
        <v>43</v>
      </c>
      <c r="K78" s="472"/>
      <c r="L78" s="472"/>
      <c r="M78" s="472" t="s">
        <v>2126</v>
      </c>
      <c r="N78" s="472">
        <v>75</v>
      </c>
      <c r="O78" s="472">
        <v>35</v>
      </c>
      <c r="P78" s="472">
        <v>40</v>
      </c>
      <c r="Q78" s="472">
        <v>0</v>
      </c>
      <c r="R78" s="472">
        <v>0</v>
      </c>
      <c r="S78" s="472">
        <v>0</v>
      </c>
      <c r="T78" s="472">
        <v>0</v>
      </c>
      <c r="U78" s="472">
        <v>0</v>
      </c>
      <c r="V78" s="472">
        <v>0</v>
      </c>
      <c r="W78" s="472">
        <v>61</v>
      </c>
      <c r="X78" s="472">
        <v>29</v>
      </c>
      <c r="Y78" s="472">
        <v>10</v>
      </c>
      <c r="Z78" s="472">
        <v>4</v>
      </c>
      <c r="AA78" s="472">
        <v>4</v>
      </c>
      <c r="AB78" s="472">
        <v>2</v>
      </c>
      <c r="AC78" s="21">
        <f t="shared" si="6"/>
        <v>0</v>
      </c>
      <c r="AD78" s="21">
        <f t="shared" si="7"/>
        <v>0</v>
      </c>
      <c r="AE78" s="21">
        <f t="shared" si="8"/>
        <v>0</v>
      </c>
      <c r="AF78" s="21">
        <f t="shared" si="9"/>
        <v>32</v>
      </c>
      <c r="AG78" s="21">
        <f t="shared" si="10"/>
        <v>6</v>
      </c>
      <c r="AH78" s="21">
        <f t="shared" si="11"/>
        <v>2</v>
      </c>
    </row>
    <row r="79" spans="1:34">
      <c r="A79" s="472" t="s">
        <v>1444</v>
      </c>
      <c r="B79" s="472" t="s">
        <v>1211</v>
      </c>
      <c r="C79" s="472" t="s">
        <v>11</v>
      </c>
      <c r="D79" s="472" t="s">
        <v>7</v>
      </c>
      <c r="E79" s="472" t="s">
        <v>95</v>
      </c>
      <c r="F79" s="472" t="s">
        <v>5</v>
      </c>
      <c r="G79" s="472" t="s">
        <v>10</v>
      </c>
      <c r="H79" s="472" t="s">
        <v>218</v>
      </c>
      <c r="I79" s="472" t="s">
        <v>43</v>
      </c>
      <c r="J79" s="472" t="s">
        <v>43</v>
      </c>
      <c r="K79" s="472"/>
      <c r="L79" s="472"/>
      <c r="M79" s="472" t="s">
        <v>1522</v>
      </c>
      <c r="N79" s="472">
        <v>10</v>
      </c>
      <c r="O79" s="472">
        <v>5</v>
      </c>
      <c r="P79" s="472">
        <v>5</v>
      </c>
      <c r="Q79" s="472">
        <v>0</v>
      </c>
      <c r="R79" s="472">
        <v>0</v>
      </c>
      <c r="S79" s="472">
        <v>0</v>
      </c>
      <c r="T79" s="472">
        <v>0</v>
      </c>
      <c r="U79" s="472">
        <v>0</v>
      </c>
      <c r="V79" s="472">
        <v>0</v>
      </c>
      <c r="W79" s="472">
        <v>8</v>
      </c>
      <c r="X79" s="472">
        <v>4</v>
      </c>
      <c r="Y79" s="472">
        <v>2</v>
      </c>
      <c r="Z79" s="472">
        <v>1</v>
      </c>
      <c r="AA79" s="472">
        <v>0</v>
      </c>
      <c r="AB79" s="472">
        <v>0</v>
      </c>
      <c r="AC79" s="21">
        <f t="shared" si="6"/>
        <v>0</v>
      </c>
      <c r="AD79" s="21">
        <f t="shared" si="7"/>
        <v>0</v>
      </c>
      <c r="AE79" s="21">
        <f t="shared" si="8"/>
        <v>0</v>
      </c>
      <c r="AF79" s="21">
        <f t="shared" si="9"/>
        <v>4</v>
      </c>
      <c r="AG79" s="21">
        <f t="shared" si="10"/>
        <v>1</v>
      </c>
      <c r="AH79" s="21">
        <f t="shared" si="11"/>
        <v>0</v>
      </c>
    </row>
    <row r="80" spans="1:34">
      <c r="A80" s="472" t="s">
        <v>1445</v>
      </c>
      <c r="B80" s="472" t="s">
        <v>1219</v>
      </c>
      <c r="C80" s="472" t="s">
        <v>343</v>
      </c>
      <c r="D80" s="472" t="s">
        <v>10</v>
      </c>
      <c r="E80" s="472" t="s">
        <v>61</v>
      </c>
      <c r="F80" s="472" t="s">
        <v>4</v>
      </c>
      <c r="G80" s="472" t="s">
        <v>5</v>
      </c>
      <c r="H80" s="472" t="s">
        <v>1243</v>
      </c>
      <c r="I80" s="472" t="s">
        <v>43</v>
      </c>
      <c r="J80" s="472" t="s">
        <v>46</v>
      </c>
      <c r="K80" s="472"/>
      <c r="L80" s="472"/>
      <c r="M80" s="472" t="s">
        <v>1523</v>
      </c>
      <c r="N80" s="472">
        <v>3</v>
      </c>
      <c r="O80" s="472">
        <v>2</v>
      </c>
      <c r="P80" s="472">
        <v>1</v>
      </c>
      <c r="Q80" s="472">
        <v>0</v>
      </c>
      <c r="R80" s="472">
        <v>0</v>
      </c>
      <c r="S80" s="472">
        <v>0</v>
      </c>
      <c r="T80" s="472">
        <v>0</v>
      </c>
      <c r="U80" s="472">
        <v>0</v>
      </c>
      <c r="V80" s="472">
        <v>0</v>
      </c>
      <c r="W80" s="472">
        <v>0</v>
      </c>
      <c r="X80" s="472">
        <v>0</v>
      </c>
      <c r="Y80" s="472">
        <v>3</v>
      </c>
      <c r="Z80" s="472">
        <v>2</v>
      </c>
      <c r="AA80" s="472">
        <v>0</v>
      </c>
      <c r="AB80" s="472">
        <v>0</v>
      </c>
      <c r="AC80" s="21">
        <f t="shared" si="6"/>
        <v>0</v>
      </c>
      <c r="AD80" s="21">
        <f t="shared" si="7"/>
        <v>0</v>
      </c>
      <c r="AE80" s="21">
        <f t="shared" si="8"/>
        <v>0</v>
      </c>
      <c r="AF80" s="21">
        <f t="shared" si="9"/>
        <v>0</v>
      </c>
      <c r="AG80" s="21">
        <f t="shared" si="10"/>
        <v>1</v>
      </c>
      <c r="AH80" s="21">
        <f t="shared" si="11"/>
        <v>0</v>
      </c>
    </row>
    <row r="81" spans="1:34">
      <c r="A81" s="472" t="s">
        <v>1446</v>
      </c>
      <c r="B81" s="472" t="s">
        <v>1186</v>
      </c>
      <c r="C81" s="472" t="s">
        <v>92</v>
      </c>
      <c r="D81" s="472" t="s">
        <v>5</v>
      </c>
      <c r="E81" s="472" t="s">
        <v>73</v>
      </c>
      <c r="F81" s="472" t="s">
        <v>11</v>
      </c>
      <c r="G81" s="472" t="s">
        <v>4</v>
      </c>
      <c r="H81" s="472" t="s">
        <v>76</v>
      </c>
      <c r="I81" s="472" t="s">
        <v>43</v>
      </c>
      <c r="J81" s="472" t="s">
        <v>46</v>
      </c>
      <c r="K81" s="472"/>
      <c r="L81" s="472"/>
      <c r="M81" s="472" t="s">
        <v>2127</v>
      </c>
      <c r="N81" s="472">
        <v>0</v>
      </c>
      <c r="O81" s="472">
        <v>0</v>
      </c>
      <c r="P81" s="472">
        <v>0</v>
      </c>
      <c r="Q81" s="472">
        <v>0</v>
      </c>
      <c r="R81" s="472">
        <v>0</v>
      </c>
      <c r="S81" s="472">
        <v>0</v>
      </c>
      <c r="T81" s="472">
        <v>0</v>
      </c>
      <c r="U81" s="472">
        <v>0</v>
      </c>
      <c r="V81" s="472">
        <v>0</v>
      </c>
      <c r="W81" s="472">
        <v>0</v>
      </c>
      <c r="X81" s="472">
        <v>0</v>
      </c>
      <c r="Y81" s="472">
        <v>0</v>
      </c>
      <c r="Z81" s="472">
        <v>0</v>
      </c>
      <c r="AA81" s="472">
        <v>0</v>
      </c>
      <c r="AB81" s="472">
        <v>0</v>
      </c>
      <c r="AC81" s="21">
        <f t="shared" si="6"/>
        <v>0</v>
      </c>
      <c r="AD81" s="21">
        <f t="shared" si="7"/>
        <v>0</v>
      </c>
      <c r="AE81" s="21">
        <f t="shared" si="8"/>
        <v>0</v>
      </c>
      <c r="AF81" s="21">
        <f t="shared" si="9"/>
        <v>0</v>
      </c>
      <c r="AG81" s="21">
        <f t="shared" si="10"/>
        <v>0</v>
      </c>
      <c r="AH81" s="21">
        <f t="shared" si="11"/>
        <v>0</v>
      </c>
    </row>
    <row r="82" spans="1:34">
      <c r="A82" s="472" t="s">
        <v>1447</v>
      </c>
      <c r="B82" s="472" t="s">
        <v>1217</v>
      </c>
      <c r="C82" s="472" t="s">
        <v>196</v>
      </c>
      <c r="D82" s="472" t="s">
        <v>11</v>
      </c>
      <c r="E82" s="472" t="s">
        <v>61</v>
      </c>
      <c r="F82" s="472" t="s">
        <v>3</v>
      </c>
      <c r="G82" s="472" t="s">
        <v>5</v>
      </c>
      <c r="H82" s="472" t="s">
        <v>1242</v>
      </c>
      <c r="I82" s="472" t="s">
        <v>43</v>
      </c>
      <c r="J82" s="472" t="s">
        <v>43</v>
      </c>
      <c r="K82" s="472"/>
      <c r="L82" s="472"/>
      <c r="M82" s="472" t="s">
        <v>1524</v>
      </c>
      <c r="N82" s="472">
        <v>45</v>
      </c>
      <c r="O82" s="472">
        <v>8</v>
      </c>
      <c r="P82" s="472">
        <v>37</v>
      </c>
      <c r="Q82" s="472">
        <v>0</v>
      </c>
      <c r="R82" s="472">
        <v>0</v>
      </c>
      <c r="S82" s="472">
        <v>0</v>
      </c>
      <c r="T82" s="472">
        <v>0</v>
      </c>
      <c r="U82" s="472">
        <v>0</v>
      </c>
      <c r="V82" s="472">
        <v>0</v>
      </c>
      <c r="W82" s="472">
        <v>24</v>
      </c>
      <c r="X82" s="472">
        <v>3</v>
      </c>
      <c r="Y82" s="472">
        <v>17</v>
      </c>
      <c r="Z82" s="472">
        <v>4</v>
      </c>
      <c r="AA82" s="472">
        <v>4</v>
      </c>
      <c r="AB82" s="472">
        <v>1</v>
      </c>
      <c r="AC82" s="21">
        <f t="shared" si="6"/>
        <v>0</v>
      </c>
      <c r="AD82" s="21">
        <f t="shared" si="7"/>
        <v>0</v>
      </c>
      <c r="AE82" s="21">
        <f t="shared" si="8"/>
        <v>0</v>
      </c>
      <c r="AF82" s="21">
        <f t="shared" si="9"/>
        <v>21</v>
      </c>
      <c r="AG82" s="21">
        <f t="shared" si="10"/>
        <v>13</v>
      </c>
      <c r="AH82" s="21">
        <f t="shared" si="11"/>
        <v>3</v>
      </c>
    </row>
    <row r="83" spans="1:34">
      <c r="A83" s="472" t="s">
        <v>1448</v>
      </c>
      <c r="B83" s="472" t="s">
        <v>1210</v>
      </c>
      <c r="C83" s="472" t="s">
        <v>11</v>
      </c>
      <c r="D83" s="472" t="s">
        <v>10</v>
      </c>
      <c r="E83" s="472" t="s">
        <v>95</v>
      </c>
      <c r="F83" s="472" t="s">
        <v>10</v>
      </c>
      <c r="G83" s="472" t="s">
        <v>4</v>
      </c>
      <c r="H83" s="472" t="s">
        <v>70</v>
      </c>
      <c r="I83" s="472" t="s">
        <v>43</v>
      </c>
      <c r="J83" s="472" t="s">
        <v>43</v>
      </c>
      <c r="K83" s="472"/>
      <c r="L83" s="472"/>
      <c r="M83" s="472" t="s">
        <v>1525</v>
      </c>
      <c r="N83" s="472">
        <v>48</v>
      </c>
      <c r="O83" s="472">
        <v>24</v>
      </c>
      <c r="P83" s="472">
        <v>24</v>
      </c>
      <c r="Q83" s="472">
        <v>0</v>
      </c>
      <c r="R83" s="472">
        <v>0</v>
      </c>
      <c r="S83" s="472">
        <v>0</v>
      </c>
      <c r="T83" s="472">
        <v>0</v>
      </c>
      <c r="U83" s="472">
        <v>0</v>
      </c>
      <c r="V83" s="472">
        <v>0</v>
      </c>
      <c r="W83" s="472">
        <v>32</v>
      </c>
      <c r="X83" s="472">
        <v>15</v>
      </c>
      <c r="Y83" s="472">
        <v>16</v>
      </c>
      <c r="Z83" s="472">
        <v>9</v>
      </c>
      <c r="AA83" s="472">
        <v>0</v>
      </c>
      <c r="AB83" s="472">
        <v>0</v>
      </c>
      <c r="AC83" s="21">
        <f t="shared" si="6"/>
        <v>0</v>
      </c>
      <c r="AD83" s="21">
        <f t="shared" si="7"/>
        <v>0</v>
      </c>
      <c r="AE83" s="21">
        <f t="shared" si="8"/>
        <v>0</v>
      </c>
      <c r="AF83" s="21">
        <f t="shared" si="9"/>
        <v>17</v>
      </c>
      <c r="AG83" s="21">
        <f t="shared" si="10"/>
        <v>7</v>
      </c>
      <c r="AH83" s="21">
        <f t="shared" si="11"/>
        <v>0</v>
      </c>
    </row>
    <row r="84" spans="1:34">
      <c r="A84" s="472" t="s">
        <v>1449</v>
      </c>
      <c r="B84" s="472" t="s">
        <v>1221</v>
      </c>
      <c r="C84" s="472" t="s">
        <v>63</v>
      </c>
      <c r="D84" s="472" t="s">
        <v>4</v>
      </c>
      <c r="E84" s="472" t="s">
        <v>46</v>
      </c>
      <c r="F84" s="472" t="s">
        <v>15</v>
      </c>
      <c r="G84" s="472" t="s">
        <v>13</v>
      </c>
      <c r="H84" s="472" t="s">
        <v>1245</v>
      </c>
      <c r="I84" s="472" t="s">
        <v>43</v>
      </c>
      <c r="J84" s="472" t="s">
        <v>46</v>
      </c>
      <c r="K84" s="472"/>
      <c r="L84" s="472"/>
      <c r="M84" s="472" t="s">
        <v>1526</v>
      </c>
      <c r="N84" s="472">
        <v>12</v>
      </c>
      <c r="O84" s="472">
        <v>5</v>
      </c>
      <c r="P84" s="472">
        <v>7</v>
      </c>
      <c r="Q84" s="472">
        <v>0</v>
      </c>
      <c r="R84" s="472">
        <v>0</v>
      </c>
      <c r="S84" s="472">
        <v>0</v>
      </c>
      <c r="T84" s="472">
        <v>0</v>
      </c>
      <c r="U84" s="472">
        <v>0</v>
      </c>
      <c r="V84" s="472">
        <v>0</v>
      </c>
      <c r="W84" s="472">
        <v>10</v>
      </c>
      <c r="X84" s="472">
        <v>5</v>
      </c>
      <c r="Y84" s="472">
        <v>2</v>
      </c>
      <c r="Z84" s="472">
        <v>0</v>
      </c>
      <c r="AA84" s="472">
        <v>0</v>
      </c>
      <c r="AB84" s="472">
        <v>0</v>
      </c>
      <c r="AC84" s="21">
        <f t="shared" si="6"/>
        <v>0</v>
      </c>
      <c r="AD84" s="21">
        <f t="shared" si="7"/>
        <v>0</v>
      </c>
      <c r="AE84" s="21">
        <f t="shared" si="8"/>
        <v>0</v>
      </c>
      <c r="AF84" s="21">
        <f t="shared" si="9"/>
        <v>5</v>
      </c>
      <c r="AG84" s="21">
        <f t="shared" si="10"/>
        <v>2</v>
      </c>
      <c r="AH84" s="21">
        <f t="shared" si="11"/>
        <v>0</v>
      </c>
    </row>
    <row r="85" spans="1:34">
      <c r="A85" s="472" t="s">
        <v>1450</v>
      </c>
      <c r="B85" s="472" t="s">
        <v>1204</v>
      </c>
      <c r="C85" s="472" t="s">
        <v>4</v>
      </c>
      <c r="D85" s="472" t="s">
        <v>7</v>
      </c>
      <c r="E85" s="472" t="s">
        <v>43</v>
      </c>
      <c r="F85" s="472" t="s">
        <v>19</v>
      </c>
      <c r="G85" s="472" t="s">
        <v>5</v>
      </c>
      <c r="H85" s="472" t="s">
        <v>179</v>
      </c>
      <c r="I85" s="472" t="s">
        <v>43</v>
      </c>
      <c r="J85" s="472" t="s">
        <v>46</v>
      </c>
      <c r="K85" s="472"/>
      <c r="L85" s="472"/>
      <c r="M85" s="472" t="s">
        <v>1527</v>
      </c>
      <c r="N85" s="472">
        <v>4</v>
      </c>
      <c r="O85" s="472">
        <v>3</v>
      </c>
      <c r="P85" s="472">
        <v>1</v>
      </c>
      <c r="Q85" s="472">
        <v>0</v>
      </c>
      <c r="R85" s="472">
        <v>0</v>
      </c>
      <c r="S85" s="472">
        <v>0</v>
      </c>
      <c r="T85" s="472">
        <v>0</v>
      </c>
      <c r="U85" s="472">
        <v>0</v>
      </c>
      <c r="V85" s="472">
        <v>0</v>
      </c>
      <c r="W85" s="472">
        <v>2</v>
      </c>
      <c r="X85" s="472">
        <v>2</v>
      </c>
      <c r="Y85" s="472">
        <v>2</v>
      </c>
      <c r="Z85" s="472">
        <v>1</v>
      </c>
      <c r="AA85" s="472">
        <v>0</v>
      </c>
      <c r="AB85" s="472">
        <v>0</v>
      </c>
      <c r="AC85" s="21">
        <f t="shared" si="6"/>
        <v>0</v>
      </c>
      <c r="AD85" s="21">
        <f t="shared" si="7"/>
        <v>0</v>
      </c>
      <c r="AE85" s="21">
        <f t="shared" si="8"/>
        <v>0</v>
      </c>
      <c r="AF85" s="21">
        <f t="shared" si="9"/>
        <v>0</v>
      </c>
      <c r="AG85" s="21">
        <f t="shared" si="10"/>
        <v>1</v>
      </c>
      <c r="AH85" s="21">
        <f t="shared" si="11"/>
        <v>0</v>
      </c>
    </row>
    <row r="86" spans="1:34">
      <c r="A86" s="472" t="s">
        <v>2175</v>
      </c>
      <c r="B86" s="472" t="s">
        <v>2176</v>
      </c>
      <c r="C86" s="472" t="s">
        <v>5</v>
      </c>
      <c r="D86" s="472" t="s">
        <v>6</v>
      </c>
      <c r="E86" s="472" t="s">
        <v>46</v>
      </c>
      <c r="F86" s="472" t="s">
        <v>3</v>
      </c>
      <c r="G86" s="472" t="s">
        <v>13</v>
      </c>
      <c r="H86" s="472" t="s">
        <v>82</v>
      </c>
      <c r="I86" s="472" t="s">
        <v>43</v>
      </c>
      <c r="J86" s="472" t="s">
        <v>43</v>
      </c>
      <c r="K86" s="472"/>
      <c r="L86" s="472"/>
      <c r="M86" s="472" t="s">
        <v>2177</v>
      </c>
      <c r="N86" s="472">
        <v>4</v>
      </c>
      <c r="O86" s="472">
        <v>2</v>
      </c>
      <c r="P86" s="472">
        <v>2</v>
      </c>
      <c r="Q86" s="472">
        <v>0</v>
      </c>
      <c r="R86" s="472">
        <v>0</v>
      </c>
      <c r="S86" s="472">
        <v>0</v>
      </c>
      <c r="T86" s="472">
        <v>0</v>
      </c>
      <c r="U86" s="472">
        <v>0</v>
      </c>
      <c r="V86" s="472">
        <v>0</v>
      </c>
      <c r="W86" s="472">
        <v>0</v>
      </c>
      <c r="X86" s="472">
        <v>0</v>
      </c>
      <c r="Y86" s="472">
        <v>4</v>
      </c>
      <c r="Z86" s="472">
        <v>2</v>
      </c>
      <c r="AA86" s="472">
        <v>0</v>
      </c>
      <c r="AB86" s="472">
        <v>0</v>
      </c>
      <c r="AC86" s="21">
        <f t="shared" si="6"/>
        <v>0</v>
      </c>
      <c r="AD86" s="21">
        <f t="shared" si="7"/>
        <v>0</v>
      </c>
      <c r="AE86" s="21">
        <f t="shared" si="8"/>
        <v>0</v>
      </c>
      <c r="AF86" s="21">
        <f t="shared" si="9"/>
        <v>0</v>
      </c>
      <c r="AG86" s="21">
        <f t="shared" si="10"/>
        <v>2</v>
      </c>
      <c r="AH86" s="21">
        <f t="shared" si="11"/>
        <v>0</v>
      </c>
    </row>
    <row r="87" spans="1:34">
      <c r="A87" s="472" t="s">
        <v>2178</v>
      </c>
      <c r="B87" s="472" t="s">
        <v>2179</v>
      </c>
      <c r="C87" s="472" t="s">
        <v>5</v>
      </c>
      <c r="D87" s="472" t="s">
        <v>3</v>
      </c>
      <c r="E87" s="472" t="s">
        <v>46</v>
      </c>
      <c r="F87" s="472" t="s">
        <v>3</v>
      </c>
      <c r="G87" s="472" t="s">
        <v>5</v>
      </c>
      <c r="H87" s="472" t="s">
        <v>2197</v>
      </c>
      <c r="I87" s="472" t="s">
        <v>43</v>
      </c>
      <c r="J87" s="472" t="s">
        <v>43</v>
      </c>
      <c r="K87" s="472"/>
      <c r="L87" s="472"/>
      <c r="M87" s="472" t="s">
        <v>2180</v>
      </c>
      <c r="N87" s="472">
        <v>7</v>
      </c>
      <c r="O87" s="472">
        <v>5</v>
      </c>
      <c r="P87" s="472">
        <v>2</v>
      </c>
      <c r="Q87" s="472">
        <v>0</v>
      </c>
      <c r="R87" s="472">
        <v>0</v>
      </c>
      <c r="S87" s="472">
        <v>0</v>
      </c>
      <c r="T87" s="472">
        <v>0</v>
      </c>
      <c r="U87" s="472">
        <v>0</v>
      </c>
      <c r="V87" s="472">
        <v>0</v>
      </c>
      <c r="W87" s="472">
        <v>2</v>
      </c>
      <c r="X87" s="472">
        <v>1</v>
      </c>
      <c r="Y87" s="472">
        <v>5</v>
      </c>
      <c r="Z87" s="472">
        <v>4</v>
      </c>
      <c r="AA87" s="472">
        <v>0</v>
      </c>
      <c r="AB87" s="472">
        <v>0</v>
      </c>
      <c r="AC87" s="21">
        <f t="shared" si="6"/>
        <v>0</v>
      </c>
      <c r="AD87" s="21">
        <f t="shared" si="7"/>
        <v>0</v>
      </c>
      <c r="AE87" s="21">
        <f t="shared" si="8"/>
        <v>0</v>
      </c>
      <c r="AF87" s="21">
        <f t="shared" si="9"/>
        <v>1</v>
      </c>
      <c r="AG87" s="21">
        <f t="shared" si="10"/>
        <v>1</v>
      </c>
      <c r="AH87" s="21">
        <f t="shared" si="11"/>
        <v>0</v>
      </c>
    </row>
    <row r="88" spans="1:34">
      <c r="A88" s="472" t="s">
        <v>2224</v>
      </c>
      <c r="B88" s="472" t="s">
        <v>2225</v>
      </c>
      <c r="C88" s="472" t="s">
        <v>100</v>
      </c>
      <c r="D88" s="472" t="s">
        <v>4</v>
      </c>
      <c r="E88" s="472" t="s">
        <v>43</v>
      </c>
      <c r="F88" s="472" t="s">
        <v>216</v>
      </c>
      <c r="G88" s="472" t="s">
        <v>3</v>
      </c>
      <c r="H88" s="472" t="s">
        <v>2248</v>
      </c>
      <c r="I88" s="472" t="s">
        <v>43</v>
      </c>
      <c r="J88" s="472" t="s">
        <v>43</v>
      </c>
      <c r="K88" s="472"/>
      <c r="L88" s="472"/>
      <c r="M88" s="472" t="s">
        <v>2256</v>
      </c>
      <c r="N88" s="472">
        <v>14</v>
      </c>
      <c r="O88" s="472">
        <v>9</v>
      </c>
      <c r="P88" s="472">
        <v>5</v>
      </c>
      <c r="Q88" s="472">
        <v>0</v>
      </c>
      <c r="R88" s="472">
        <v>0</v>
      </c>
      <c r="S88" s="472">
        <v>0</v>
      </c>
      <c r="T88" s="472">
        <v>0</v>
      </c>
      <c r="U88" s="472">
        <v>0</v>
      </c>
      <c r="V88" s="472">
        <v>0</v>
      </c>
      <c r="W88" s="472">
        <v>6</v>
      </c>
      <c r="X88" s="472">
        <v>2</v>
      </c>
      <c r="Y88" s="472">
        <v>8</v>
      </c>
      <c r="Z88" s="472">
        <v>7</v>
      </c>
      <c r="AA88" s="472">
        <v>0</v>
      </c>
      <c r="AB88" s="472">
        <v>0</v>
      </c>
      <c r="AC88" s="21">
        <f t="shared" si="6"/>
        <v>0</v>
      </c>
      <c r="AD88" s="21">
        <f t="shared" si="7"/>
        <v>0</v>
      </c>
      <c r="AE88" s="21">
        <f t="shared" si="8"/>
        <v>0</v>
      </c>
      <c r="AF88" s="21">
        <f t="shared" si="9"/>
        <v>4</v>
      </c>
      <c r="AG88" s="21">
        <f t="shared" si="10"/>
        <v>1</v>
      </c>
      <c r="AH88" s="21">
        <f t="shared" si="11"/>
        <v>0</v>
      </c>
    </row>
    <row r="89" spans="1:34">
      <c r="A89" s="472" t="s">
        <v>2226</v>
      </c>
      <c r="B89" s="472" t="s">
        <v>2227</v>
      </c>
      <c r="C89" s="472" t="s">
        <v>100</v>
      </c>
      <c r="D89" s="472" t="s">
        <v>7</v>
      </c>
      <c r="E89" s="472" t="s">
        <v>43</v>
      </c>
      <c r="F89" s="472" t="s">
        <v>216</v>
      </c>
      <c r="G89" s="472" t="s">
        <v>4</v>
      </c>
      <c r="H89" s="472" t="s">
        <v>2252</v>
      </c>
      <c r="I89" s="472" t="s">
        <v>43</v>
      </c>
      <c r="J89" s="472" t="s">
        <v>46</v>
      </c>
      <c r="K89" s="472"/>
      <c r="L89" s="472"/>
      <c r="M89" s="472" t="s">
        <v>2228</v>
      </c>
      <c r="N89" s="472">
        <v>4</v>
      </c>
      <c r="O89" s="472">
        <v>3</v>
      </c>
      <c r="P89" s="472">
        <v>1</v>
      </c>
      <c r="Q89" s="472">
        <v>0</v>
      </c>
      <c r="R89" s="472">
        <v>0</v>
      </c>
      <c r="S89" s="472">
        <v>0</v>
      </c>
      <c r="T89" s="472">
        <v>0</v>
      </c>
      <c r="U89" s="472">
        <v>0</v>
      </c>
      <c r="V89" s="472">
        <v>0</v>
      </c>
      <c r="W89" s="472">
        <v>3</v>
      </c>
      <c r="X89" s="472">
        <v>2</v>
      </c>
      <c r="Y89" s="472">
        <v>1</v>
      </c>
      <c r="Z89" s="472">
        <v>1</v>
      </c>
      <c r="AA89" s="472">
        <v>0</v>
      </c>
      <c r="AB89" s="472">
        <v>0</v>
      </c>
      <c r="AC89" s="21">
        <f t="shared" si="6"/>
        <v>0</v>
      </c>
      <c r="AD89" s="21">
        <f t="shared" si="7"/>
        <v>0</v>
      </c>
      <c r="AE89" s="21">
        <f t="shared" si="8"/>
        <v>0</v>
      </c>
      <c r="AF89" s="21">
        <f t="shared" si="9"/>
        <v>1</v>
      </c>
      <c r="AG89" s="21">
        <f t="shared" si="10"/>
        <v>0</v>
      </c>
      <c r="AH89" s="21">
        <f t="shared" si="11"/>
        <v>0</v>
      </c>
    </row>
  </sheetData>
  <sheetProtection password="C74F" sheet="1" objects="1" scenarios="1"/>
  <autoFilter ref="A2:AH2"/>
  <sortState ref="A3:AH91">
    <sortCondition ref="A3:A91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I16"/>
  <sheetViews>
    <sheetView showGridLines="0" zoomScaleNormal="100" workbookViewId="0">
      <selection activeCell="B1" sqref="B1"/>
    </sheetView>
  </sheetViews>
  <sheetFormatPr baseColWidth="10" defaultRowHeight="14.25"/>
  <cols>
    <col min="1" max="1" width="2.42578125" style="92" customWidth="1"/>
    <col min="2" max="2" width="70.5703125" style="92" customWidth="1"/>
    <col min="3" max="3" width="9" style="92" customWidth="1"/>
    <col min="4" max="6" width="12.5703125" style="92" customWidth="1"/>
    <col min="7" max="9" width="12.42578125" style="92" customWidth="1"/>
    <col min="10" max="16384" width="11.42578125" style="92"/>
  </cols>
  <sheetData>
    <row r="1" spans="2:9" ht="18">
      <c r="B1" s="434" t="s">
        <v>1087</v>
      </c>
      <c r="C1" s="529" t="s">
        <v>1081</v>
      </c>
      <c r="D1" s="530"/>
      <c r="E1" s="530"/>
      <c r="F1" s="531"/>
    </row>
    <row r="2" spans="2:9" ht="18.75" thickBot="1">
      <c r="B2" s="240" t="s">
        <v>2219</v>
      </c>
      <c r="C2" s="191"/>
      <c r="D2" s="191"/>
      <c r="E2" s="191"/>
      <c r="F2" s="191"/>
    </row>
    <row r="3" spans="2:9" ht="26.25" customHeight="1" thickTop="1" thickBot="1">
      <c r="B3" s="192" t="s">
        <v>483</v>
      </c>
      <c r="C3" s="193"/>
      <c r="D3" s="194" t="s">
        <v>0</v>
      </c>
      <c r="E3" s="195" t="s">
        <v>481</v>
      </c>
      <c r="F3" s="196" t="s">
        <v>482</v>
      </c>
    </row>
    <row r="4" spans="2:9" ht="34.5" customHeight="1" thickTop="1" thickBot="1">
      <c r="B4" s="197" t="s">
        <v>594</v>
      </c>
      <c r="C4" s="197"/>
      <c r="D4" s="198">
        <f t="shared" ref="D4:D9" si="0">+E4+F4</f>
        <v>0</v>
      </c>
      <c r="E4" s="97">
        <f>SUM(E5:E9)</f>
        <v>0</v>
      </c>
      <c r="F4" s="199">
        <f>SUM(F5:F9)</f>
        <v>0</v>
      </c>
    </row>
    <row r="5" spans="2:9" ht="34.5" customHeight="1">
      <c r="B5" s="200" t="s">
        <v>2281</v>
      </c>
      <c r="C5" s="200"/>
      <c r="D5" s="173">
        <f t="shared" si="0"/>
        <v>0</v>
      </c>
      <c r="E5" s="201"/>
      <c r="F5" s="202"/>
    </row>
    <row r="6" spans="2:9" ht="34.5" customHeight="1">
      <c r="B6" s="203" t="s">
        <v>2282</v>
      </c>
      <c r="C6" s="203"/>
      <c r="D6" s="204">
        <f t="shared" si="0"/>
        <v>0</v>
      </c>
      <c r="E6" s="205"/>
      <c r="F6" s="206"/>
    </row>
    <row r="7" spans="2:9" ht="34.5" customHeight="1">
      <c r="B7" s="203" t="s">
        <v>1118</v>
      </c>
      <c r="C7" s="203"/>
      <c r="D7" s="204">
        <f t="shared" si="0"/>
        <v>0</v>
      </c>
      <c r="E7" s="205"/>
      <c r="F7" s="206"/>
    </row>
    <row r="8" spans="2:9" ht="34.5" customHeight="1">
      <c r="B8" s="203" t="s">
        <v>2283</v>
      </c>
      <c r="C8" s="203"/>
      <c r="D8" s="204">
        <f t="shared" si="0"/>
        <v>0</v>
      </c>
      <c r="E8" s="205"/>
      <c r="F8" s="206"/>
      <c r="G8" s="609" t="str">
        <f>IF(AND(OR(D8=0),AND(('CUADRO 5'!F6)&gt;0)),"¿Quién atiende los estudiantes que reciben Servicio de Apoyo Educativo?",(IF(AND(OR(D8&gt;0),AND(('CUADRO 5'!F6)=0)),"¡No reportó datos en el Cuadro 8!","")))</f>
        <v/>
      </c>
      <c r="H8" s="609"/>
      <c r="I8" s="609"/>
    </row>
    <row r="9" spans="2:9" ht="34.5" customHeight="1" thickBot="1">
      <c r="B9" s="207" t="s">
        <v>2284</v>
      </c>
      <c r="C9" s="207"/>
      <c r="D9" s="208">
        <f t="shared" si="0"/>
        <v>0</v>
      </c>
      <c r="E9" s="209"/>
      <c r="F9" s="210"/>
      <c r="G9" s="211"/>
      <c r="H9" s="211"/>
      <c r="I9" s="211"/>
    </row>
    <row r="10" spans="2:9" ht="18" customHeight="1" thickTop="1">
      <c r="B10" s="212"/>
      <c r="C10" s="213"/>
      <c r="D10" s="214"/>
      <c r="E10" s="215"/>
      <c r="F10" s="215"/>
    </row>
    <row r="11" spans="2:9" ht="21" customHeight="1">
      <c r="B11" s="140" t="s">
        <v>576</v>
      </c>
      <c r="C11" s="140"/>
      <c r="E11" s="608"/>
      <c r="F11" s="608"/>
    </row>
    <row r="12" spans="2:9">
      <c r="B12" s="532"/>
      <c r="C12" s="533"/>
      <c r="D12" s="533"/>
      <c r="E12" s="533"/>
      <c r="F12" s="534"/>
    </row>
    <row r="13" spans="2:9">
      <c r="B13" s="535"/>
      <c r="C13" s="536"/>
      <c r="D13" s="536"/>
      <c r="E13" s="536"/>
      <c r="F13" s="537"/>
    </row>
    <row r="14" spans="2:9" ht="18" customHeight="1">
      <c r="B14" s="535"/>
      <c r="C14" s="536"/>
      <c r="D14" s="536"/>
      <c r="E14" s="536"/>
      <c r="F14" s="537"/>
    </row>
    <row r="15" spans="2:9" ht="18" customHeight="1">
      <c r="B15" s="535"/>
      <c r="C15" s="536"/>
      <c r="D15" s="536"/>
      <c r="E15" s="536"/>
      <c r="F15" s="537"/>
    </row>
    <row r="16" spans="2:9" ht="18" customHeight="1">
      <c r="B16" s="538"/>
      <c r="C16" s="539"/>
      <c r="D16" s="539"/>
      <c r="E16" s="539"/>
      <c r="F16" s="540"/>
    </row>
  </sheetData>
  <sheetProtection password="C74F" sheet="1" objects="1" scenarios="1"/>
  <mergeCells count="4">
    <mergeCell ref="B12:F16"/>
    <mergeCell ref="E11:F11"/>
    <mergeCell ref="G8:I8"/>
    <mergeCell ref="C1:F1"/>
  </mergeCells>
  <conditionalFormatting sqref="D4:D9">
    <cfRule type="cellIs" dxfId="7" priority="4" operator="equal">
      <formula>0</formula>
    </cfRule>
  </conditionalFormatting>
  <conditionalFormatting sqref="D4:F4">
    <cfRule type="cellIs" dxfId="6" priority="3" operator="equal">
      <formula>0</formula>
    </cfRule>
  </conditionalFormatting>
  <dataValidations disablePrompts="1" count="1">
    <dataValidation type="whole" operator="greaterThanOrEqual" allowBlank="1" showInputMessage="1" showErrorMessage="1" sqref="D4:F9">
      <formula1>0</formula1>
    </dataValidation>
  </dataValidations>
  <printOptions horizontalCentered="1" verticalCentered="1"/>
  <pageMargins left="0.15748031496062992" right="0.15748031496062992" top="0.23622047244094491" bottom="0.19685039370078741" header="0.43307086614173229" footer="0.19685039370078741"/>
  <pageSetup scale="87" orientation="landscape" r:id="rId1"/>
  <headerFooter scaleWithDoc="0">
    <oddFooter>&amp;R&amp;"Goudy,Negrita Cursiva"Sección Técnica Nocturna&amp;"Goudy,Cursiva", página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K38"/>
  <sheetViews>
    <sheetView showGridLines="0" zoomScaleNormal="100" workbookViewId="0">
      <selection activeCell="B1" sqref="B1"/>
    </sheetView>
  </sheetViews>
  <sheetFormatPr baseColWidth="10" defaultRowHeight="14.25"/>
  <cols>
    <col min="1" max="1" width="1.7109375" style="33" customWidth="1"/>
    <col min="2" max="2" width="60.140625" style="33" customWidth="1"/>
    <col min="3" max="5" width="11" style="33" customWidth="1"/>
    <col min="6" max="6" width="1.28515625" style="189" customWidth="1"/>
    <col min="7" max="7" width="59.85546875" style="33" customWidth="1"/>
    <col min="8" max="10" width="11" style="33" customWidth="1"/>
    <col min="11" max="16384" width="11.42578125" style="33"/>
  </cols>
  <sheetData>
    <row r="1" spans="2:10" s="79" customFormat="1" ht="18.75" customHeight="1">
      <c r="B1" s="464" t="s">
        <v>1144</v>
      </c>
      <c r="C1" s="143"/>
      <c r="D1" s="143"/>
      <c r="E1" s="143"/>
      <c r="F1" s="143"/>
      <c r="G1" s="461" t="s">
        <v>1081</v>
      </c>
      <c r="H1" s="144"/>
      <c r="I1" s="145"/>
      <c r="J1" s="145"/>
    </row>
    <row r="2" spans="2:10" ht="18.75" thickBot="1">
      <c r="B2" s="465" t="s">
        <v>2220</v>
      </c>
      <c r="C2" s="146"/>
      <c r="D2" s="146"/>
      <c r="E2" s="146"/>
      <c r="F2" s="146"/>
      <c r="G2" s="146"/>
      <c r="H2" s="146"/>
      <c r="I2" s="146"/>
      <c r="J2" s="146"/>
    </row>
    <row r="3" spans="2:10" s="79" customFormat="1" ht="30" customHeight="1" thickTop="1" thickBot="1">
      <c r="B3" s="147" t="s">
        <v>483</v>
      </c>
      <c r="C3" s="148" t="s">
        <v>0</v>
      </c>
      <c r="D3" s="149" t="s">
        <v>481</v>
      </c>
      <c r="E3" s="147" t="s">
        <v>482</v>
      </c>
      <c r="F3" s="150"/>
      <c r="G3" s="147" t="s">
        <v>483</v>
      </c>
      <c r="H3" s="148" t="s">
        <v>0</v>
      </c>
      <c r="I3" s="149" t="s">
        <v>481</v>
      </c>
      <c r="J3" s="147" t="s">
        <v>482</v>
      </c>
    </row>
    <row r="4" spans="2:10" s="79" customFormat="1" ht="19.5" customHeight="1" thickTop="1" thickBot="1">
      <c r="B4" s="151" t="s">
        <v>498</v>
      </c>
      <c r="C4" s="96">
        <f t="shared" ref="C4:C28" si="0">+D4+E4</f>
        <v>0</v>
      </c>
      <c r="D4" s="152">
        <f>+D5+D11+D16+I4+I15</f>
        <v>0</v>
      </c>
      <c r="E4" s="153">
        <f>+E5+E11+E16+J4+J15</f>
        <v>0</v>
      </c>
      <c r="F4" s="154"/>
      <c r="G4" s="155" t="s">
        <v>584</v>
      </c>
      <c r="H4" s="126">
        <f t="shared" ref="H4:H9" si="1">+I4+J4</f>
        <v>0</v>
      </c>
      <c r="I4" s="103">
        <f>SUM(I5:I14)</f>
        <v>0</v>
      </c>
      <c r="J4" s="156">
        <f>SUM(J5:J14)</f>
        <v>0</v>
      </c>
    </row>
    <row r="5" spans="2:10" s="79" customFormat="1" ht="19.5" customHeight="1">
      <c r="B5" s="157" t="s">
        <v>1623</v>
      </c>
      <c r="C5" s="158">
        <f t="shared" si="0"/>
        <v>0</v>
      </c>
      <c r="D5" s="159">
        <f>SUM(D6:D10)</f>
        <v>0</v>
      </c>
      <c r="E5" s="160">
        <f>SUM(E6:E10)</f>
        <v>0</v>
      </c>
      <c r="F5" s="154"/>
      <c r="G5" s="161" t="s">
        <v>508</v>
      </c>
      <c r="H5" s="109">
        <f t="shared" si="1"/>
        <v>0</v>
      </c>
      <c r="I5" s="110"/>
      <c r="J5" s="162"/>
    </row>
    <row r="6" spans="2:10" s="79" customFormat="1" ht="19.5" customHeight="1">
      <c r="B6" s="107" t="s">
        <v>484</v>
      </c>
      <c r="C6" s="109">
        <f t="shared" si="0"/>
        <v>0</v>
      </c>
      <c r="D6" s="110"/>
      <c r="E6" s="162"/>
      <c r="F6" s="154"/>
      <c r="G6" s="161" t="s">
        <v>499</v>
      </c>
      <c r="H6" s="109">
        <f t="shared" si="1"/>
        <v>0</v>
      </c>
      <c r="I6" s="110"/>
      <c r="J6" s="162"/>
    </row>
    <row r="7" spans="2:10" s="79" customFormat="1" ht="19.5" customHeight="1">
      <c r="B7" s="107" t="s">
        <v>1119</v>
      </c>
      <c r="C7" s="109">
        <f t="shared" si="0"/>
        <v>0</v>
      </c>
      <c r="D7" s="110"/>
      <c r="E7" s="162"/>
      <c r="F7" s="154"/>
      <c r="G7" s="161" t="s">
        <v>500</v>
      </c>
      <c r="H7" s="109">
        <f t="shared" si="1"/>
        <v>0</v>
      </c>
      <c r="I7" s="110"/>
      <c r="J7" s="162"/>
    </row>
    <row r="8" spans="2:10" s="79" customFormat="1" ht="19.5" customHeight="1">
      <c r="B8" s="161" t="s">
        <v>485</v>
      </c>
      <c r="C8" s="109">
        <f t="shared" si="0"/>
        <v>0</v>
      </c>
      <c r="D8" s="110"/>
      <c r="E8" s="162"/>
      <c r="F8" s="154"/>
      <c r="G8" s="163" t="s">
        <v>2206</v>
      </c>
      <c r="H8" s="109">
        <f t="shared" si="1"/>
        <v>0</v>
      </c>
      <c r="I8" s="110"/>
      <c r="J8" s="162"/>
    </row>
    <row r="9" spans="2:10" s="79" customFormat="1" ht="19.5" customHeight="1">
      <c r="B9" s="164" t="s">
        <v>585</v>
      </c>
      <c r="C9" s="165">
        <f t="shared" si="0"/>
        <v>0</v>
      </c>
      <c r="D9" s="166"/>
      <c r="E9" s="167"/>
      <c r="F9" s="154"/>
      <c r="G9" s="163" t="s">
        <v>506</v>
      </c>
      <c r="H9" s="109">
        <f t="shared" si="1"/>
        <v>0</v>
      </c>
      <c r="I9" s="110"/>
      <c r="J9" s="162"/>
    </row>
    <row r="10" spans="2:10" s="79" customFormat="1" ht="19.5" customHeight="1">
      <c r="B10" s="168" t="s">
        <v>1121</v>
      </c>
      <c r="C10" s="169">
        <f t="shared" si="0"/>
        <v>0</v>
      </c>
      <c r="D10" s="170"/>
      <c r="E10" s="171"/>
      <c r="F10" s="154"/>
      <c r="G10" s="163" t="s">
        <v>501</v>
      </c>
      <c r="H10" s="109">
        <f t="shared" ref="H10:H28" si="2">+I10+J10</f>
        <v>0</v>
      </c>
      <c r="I10" s="110"/>
      <c r="J10" s="162"/>
    </row>
    <row r="11" spans="2:10" s="79" customFormat="1" ht="19.5" customHeight="1">
      <c r="B11" s="172" t="s">
        <v>1624</v>
      </c>
      <c r="C11" s="173">
        <f t="shared" si="0"/>
        <v>0</v>
      </c>
      <c r="D11" s="174">
        <f>SUM(D12:D15)</f>
        <v>0</v>
      </c>
      <c r="E11" s="175">
        <f>SUM(E12:E15)</f>
        <v>0</v>
      </c>
      <c r="F11" s="154"/>
      <c r="G11" s="163" t="s">
        <v>504</v>
      </c>
      <c r="H11" s="109">
        <f t="shared" si="2"/>
        <v>0</v>
      </c>
      <c r="I11" s="110"/>
      <c r="J11" s="162"/>
    </row>
    <row r="12" spans="2:10" s="79" customFormat="1" ht="19.5" customHeight="1">
      <c r="B12" s="107" t="s">
        <v>586</v>
      </c>
      <c r="C12" s="109">
        <f t="shared" si="0"/>
        <v>0</v>
      </c>
      <c r="D12" s="110"/>
      <c r="E12" s="162"/>
      <c r="F12" s="154"/>
      <c r="G12" s="163" t="s">
        <v>505</v>
      </c>
      <c r="H12" s="109">
        <f t="shared" si="2"/>
        <v>0</v>
      </c>
      <c r="I12" s="110"/>
      <c r="J12" s="162"/>
    </row>
    <row r="13" spans="2:10" s="79" customFormat="1" ht="19.5" customHeight="1">
      <c r="B13" s="161" t="s">
        <v>587</v>
      </c>
      <c r="C13" s="109">
        <f t="shared" si="0"/>
        <v>0</v>
      </c>
      <c r="D13" s="110"/>
      <c r="E13" s="162"/>
      <c r="F13" s="154"/>
      <c r="G13" s="163" t="s">
        <v>1124</v>
      </c>
      <c r="H13" s="109">
        <f t="shared" si="2"/>
        <v>0</v>
      </c>
      <c r="I13" s="110"/>
      <c r="J13" s="162"/>
    </row>
    <row r="14" spans="2:10" s="79" customFormat="1" ht="19.5" customHeight="1">
      <c r="B14" s="164" t="s">
        <v>588</v>
      </c>
      <c r="C14" s="165">
        <f t="shared" si="0"/>
        <v>0</v>
      </c>
      <c r="D14" s="166"/>
      <c r="E14" s="167"/>
      <c r="F14" s="154"/>
      <c r="G14" s="176" t="s">
        <v>589</v>
      </c>
      <c r="H14" s="169">
        <f t="shared" si="2"/>
        <v>0</v>
      </c>
      <c r="I14" s="170"/>
      <c r="J14" s="177"/>
    </row>
    <row r="15" spans="2:10" s="79" customFormat="1" ht="19.5" customHeight="1">
      <c r="B15" s="168" t="s">
        <v>1122</v>
      </c>
      <c r="C15" s="169">
        <f t="shared" si="0"/>
        <v>0</v>
      </c>
      <c r="D15" s="170"/>
      <c r="E15" s="171"/>
      <c r="F15" s="154"/>
      <c r="G15" s="178" t="s">
        <v>489</v>
      </c>
      <c r="H15" s="173">
        <f t="shared" si="2"/>
        <v>0</v>
      </c>
      <c r="I15" s="174">
        <f>SUM(I16:I28)</f>
        <v>0</v>
      </c>
      <c r="J15" s="175">
        <f>SUM(J16:J28)</f>
        <v>0</v>
      </c>
    </row>
    <row r="16" spans="2:10" s="79" customFormat="1" ht="19.5" customHeight="1">
      <c r="B16" s="155" t="s">
        <v>487</v>
      </c>
      <c r="C16" s="126">
        <f t="shared" si="0"/>
        <v>0</v>
      </c>
      <c r="D16" s="103">
        <f>SUM(D17:D28)</f>
        <v>0</v>
      </c>
      <c r="E16" s="156">
        <f>SUM(E17:E28)</f>
        <v>0</v>
      </c>
      <c r="F16" s="154"/>
      <c r="G16" s="163" t="s">
        <v>1631</v>
      </c>
      <c r="H16" s="109">
        <f t="shared" si="2"/>
        <v>0</v>
      </c>
      <c r="I16" s="110"/>
      <c r="J16" s="162"/>
    </row>
    <row r="17" spans="2:10" s="79" customFormat="1" ht="19.5" customHeight="1">
      <c r="B17" s="161" t="s">
        <v>577</v>
      </c>
      <c r="C17" s="109">
        <f t="shared" si="0"/>
        <v>0</v>
      </c>
      <c r="D17" s="110"/>
      <c r="E17" s="162"/>
      <c r="F17" s="154"/>
      <c r="G17" s="163" t="s">
        <v>570</v>
      </c>
      <c r="H17" s="109">
        <f t="shared" si="2"/>
        <v>0</v>
      </c>
      <c r="I17" s="110"/>
      <c r="J17" s="162"/>
    </row>
    <row r="18" spans="2:10" s="79" customFormat="1" ht="19.5" customHeight="1">
      <c r="B18" s="161" t="s">
        <v>578</v>
      </c>
      <c r="C18" s="109">
        <f t="shared" si="0"/>
        <v>0</v>
      </c>
      <c r="D18" s="110"/>
      <c r="E18" s="162"/>
      <c r="F18" s="154"/>
      <c r="G18" s="163" t="s">
        <v>571</v>
      </c>
      <c r="H18" s="109">
        <f t="shared" si="2"/>
        <v>0</v>
      </c>
      <c r="I18" s="110"/>
      <c r="J18" s="162"/>
    </row>
    <row r="19" spans="2:10" s="79" customFormat="1" ht="19.5" customHeight="1">
      <c r="B19" s="161" t="s">
        <v>579</v>
      </c>
      <c r="C19" s="109">
        <f t="shared" si="0"/>
        <v>0</v>
      </c>
      <c r="D19" s="110"/>
      <c r="E19" s="162"/>
      <c r="F19" s="154"/>
      <c r="G19" s="163" t="s">
        <v>507</v>
      </c>
      <c r="H19" s="109">
        <f t="shared" si="2"/>
        <v>0</v>
      </c>
      <c r="I19" s="110"/>
      <c r="J19" s="162"/>
    </row>
    <row r="20" spans="2:10" s="79" customFormat="1" ht="19.5" customHeight="1">
      <c r="B20" s="161" t="s">
        <v>1113</v>
      </c>
      <c r="C20" s="109">
        <f t="shared" si="0"/>
        <v>0</v>
      </c>
      <c r="D20" s="110"/>
      <c r="E20" s="162"/>
      <c r="F20" s="154"/>
      <c r="G20" s="163" t="s">
        <v>2207</v>
      </c>
      <c r="H20" s="109">
        <f t="shared" si="2"/>
        <v>0</v>
      </c>
      <c r="I20" s="110"/>
      <c r="J20" s="162"/>
    </row>
    <row r="21" spans="2:10" s="79" customFormat="1" ht="19.5" customHeight="1">
      <c r="B21" s="161" t="s">
        <v>1114</v>
      </c>
      <c r="C21" s="109">
        <f t="shared" si="0"/>
        <v>0</v>
      </c>
      <c r="D21" s="110"/>
      <c r="E21" s="162"/>
      <c r="F21" s="154"/>
      <c r="G21" s="163" t="s">
        <v>2208</v>
      </c>
      <c r="H21" s="109">
        <f t="shared" si="2"/>
        <v>0</v>
      </c>
      <c r="I21" s="110"/>
      <c r="J21" s="162"/>
    </row>
    <row r="22" spans="2:10" s="79" customFormat="1" ht="19.5" customHeight="1">
      <c r="B22" s="161" t="s">
        <v>1115</v>
      </c>
      <c r="C22" s="109">
        <f t="shared" si="0"/>
        <v>0</v>
      </c>
      <c r="D22" s="110"/>
      <c r="E22" s="162"/>
      <c r="F22" s="154"/>
      <c r="G22" s="163" t="s">
        <v>1630</v>
      </c>
      <c r="H22" s="109">
        <f t="shared" si="2"/>
        <v>0</v>
      </c>
      <c r="I22" s="110"/>
      <c r="J22" s="162"/>
    </row>
    <row r="23" spans="2:10" s="79" customFormat="1" ht="19.5" customHeight="1">
      <c r="B23" s="163" t="s">
        <v>488</v>
      </c>
      <c r="C23" s="109">
        <f t="shared" si="0"/>
        <v>0</v>
      </c>
      <c r="D23" s="110"/>
      <c r="E23" s="162"/>
      <c r="F23" s="154"/>
      <c r="G23" s="161" t="s">
        <v>1629</v>
      </c>
      <c r="H23" s="109">
        <f t="shared" si="2"/>
        <v>0</v>
      </c>
      <c r="I23" s="110"/>
      <c r="J23" s="162"/>
    </row>
    <row r="24" spans="2:10" s="79" customFormat="1" ht="19.5" customHeight="1">
      <c r="B24" s="163" t="s">
        <v>21</v>
      </c>
      <c r="C24" s="109">
        <f t="shared" si="0"/>
        <v>0</v>
      </c>
      <c r="D24" s="110"/>
      <c r="E24" s="162"/>
      <c r="F24" s="154"/>
      <c r="G24" s="161" t="s">
        <v>1628</v>
      </c>
      <c r="H24" s="109">
        <f t="shared" si="2"/>
        <v>0</v>
      </c>
      <c r="I24" s="110"/>
      <c r="J24" s="162"/>
    </row>
    <row r="25" spans="2:10" s="79" customFormat="1" ht="19.5" customHeight="1">
      <c r="B25" s="163" t="s">
        <v>1116</v>
      </c>
      <c r="C25" s="109">
        <f t="shared" si="0"/>
        <v>0</v>
      </c>
      <c r="D25" s="110"/>
      <c r="E25" s="162"/>
      <c r="F25" s="154"/>
      <c r="G25" s="161" t="s">
        <v>1627</v>
      </c>
      <c r="H25" s="109">
        <f t="shared" si="2"/>
        <v>0</v>
      </c>
      <c r="I25" s="110"/>
      <c r="J25" s="162"/>
    </row>
    <row r="26" spans="2:10" s="79" customFormat="1" ht="19.5" customHeight="1">
      <c r="B26" s="163" t="s">
        <v>1141</v>
      </c>
      <c r="C26" s="109">
        <f t="shared" si="0"/>
        <v>0</v>
      </c>
      <c r="D26" s="110"/>
      <c r="E26" s="162"/>
      <c r="F26" s="154"/>
      <c r="G26" s="161" t="s">
        <v>1626</v>
      </c>
      <c r="H26" s="109">
        <f t="shared" si="2"/>
        <v>0</v>
      </c>
      <c r="I26" s="110"/>
      <c r="J26" s="162"/>
    </row>
    <row r="27" spans="2:10" s="79" customFormat="1" ht="19.5" customHeight="1">
      <c r="B27" s="161" t="s">
        <v>1123</v>
      </c>
      <c r="C27" s="109">
        <f t="shared" si="0"/>
        <v>0</v>
      </c>
      <c r="D27" s="110"/>
      <c r="E27" s="162"/>
      <c r="F27" s="154"/>
      <c r="G27" s="179" t="s">
        <v>1625</v>
      </c>
      <c r="H27" s="109">
        <f t="shared" si="2"/>
        <v>0</v>
      </c>
      <c r="I27" s="110"/>
      <c r="J27" s="162"/>
    </row>
    <row r="28" spans="2:10" s="79" customFormat="1" ht="19.5" customHeight="1" thickBot="1">
      <c r="B28" s="180" t="s">
        <v>590</v>
      </c>
      <c r="C28" s="130">
        <f t="shared" si="0"/>
        <v>0</v>
      </c>
      <c r="D28" s="131"/>
      <c r="E28" s="181"/>
      <c r="F28" s="182"/>
      <c r="G28" s="180" t="s">
        <v>486</v>
      </c>
      <c r="H28" s="130">
        <f t="shared" si="2"/>
        <v>0</v>
      </c>
      <c r="I28" s="131"/>
      <c r="J28" s="181"/>
    </row>
    <row r="29" spans="2:10" s="79" customFormat="1" ht="21" customHeight="1" thickTop="1">
      <c r="B29" s="183"/>
      <c r="C29" s="184"/>
      <c r="D29" s="185"/>
      <c r="E29" s="186"/>
      <c r="F29" s="186"/>
    </row>
    <row r="30" spans="2:10" s="79" customFormat="1" ht="21" customHeight="1">
      <c r="B30" s="140" t="s">
        <v>576</v>
      </c>
      <c r="C30" s="34"/>
      <c r="D30" s="187"/>
      <c r="E30" s="187"/>
      <c r="F30" s="187"/>
      <c r="G30" s="188"/>
      <c r="H30" s="188"/>
      <c r="I30" s="188"/>
      <c r="J30" s="188"/>
    </row>
    <row r="31" spans="2:10" s="79" customFormat="1" ht="21" customHeight="1">
      <c r="B31" s="610"/>
      <c r="C31" s="611"/>
      <c r="D31" s="611"/>
      <c r="E31" s="611"/>
      <c r="F31" s="611"/>
      <c r="G31" s="611"/>
      <c r="H31" s="611"/>
      <c r="I31" s="611"/>
      <c r="J31" s="612"/>
    </row>
    <row r="32" spans="2:10" s="79" customFormat="1" ht="21" customHeight="1">
      <c r="B32" s="613"/>
      <c r="C32" s="614"/>
      <c r="D32" s="614"/>
      <c r="E32" s="614"/>
      <c r="F32" s="614"/>
      <c r="G32" s="614"/>
      <c r="H32" s="614"/>
      <c r="I32" s="614"/>
      <c r="J32" s="615"/>
    </row>
    <row r="33" spans="2:11" s="79" customFormat="1">
      <c r="B33" s="613"/>
      <c r="C33" s="614"/>
      <c r="D33" s="614"/>
      <c r="E33" s="614"/>
      <c r="F33" s="614"/>
      <c r="G33" s="614"/>
      <c r="H33" s="614"/>
      <c r="I33" s="614"/>
      <c r="J33" s="615"/>
    </row>
    <row r="34" spans="2:11" s="79" customFormat="1">
      <c r="B34" s="616"/>
      <c r="C34" s="617"/>
      <c r="D34" s="617"/>
      <c r="E34" s="617"/>
      <c r="F34" s="617"/>
      <c r="G34" s="617"/>
      <c r="H34" s="617"/>
      <c r="I34" s="617"/>
      <c r="J34" s="618"/>
    </row>
    <row r="35" spans="2:11" s="79" customFormat="1">
      <c r="B35" s="33"/>
      <c r="C35" s="33"/>
      <c r="D35" s="33"/>
      <c r="E35" s="33"/>
      <c r="F35" s="189"/>
      <c r="G35" s="33"/>
      <c r="H35" s="33"/>
      <c r="I35" s="33"/>
      <c r="J35" s="190"/>
    </row>
    <row r="36" spans="2:11">
      <c r="J36" s="190"/>
      <c r="K36" s="79"/>
    </row>
    <row r="37" spans="2:11">
      <c r="H37" s="190"/>
      <c r="I37" s="190"/>
    </row>
    <row r="38" spans="2:11">
      <c r="G38" s="190"/>
      <c r="H38" s="190"/>
      <c r="I38" s="190"/>
    </row>
  </sheetData>
  <sheetProtection password="C74F" sheet="1" objects="1" scenarios="1"/>
  <mergeCells count="1">
    <mergeCell ref="B31:J34"/>
  </mergeCells>
  <conditionalFormatting sqref="C4:E5 D16:E16 D11:E11 I15:J15 I4:J4 H4:H9 H11:H28 C6:C28">
    <cfRule type="cellIs" dxfId="5" priority="5" operator="equal">
      <formula>0</formula>
    </cfRule>
  </conditionalFormatting>
  <conditionalFormatting sqref="H10">
    <cfRule type="cellIs" dxfId="4" priority="4" operator="equal">
      <formula>0</formula>
    </cfRule>
  </conditionalFormatting>
  <dataValidations count="1">
    <dataValidation type="whole" operator="greaterThanOrEqual" allowBlank="1" showInputMessage="1" showErrorMessage="1" sqref="C4:E28 H4:J28">
      <formula1>0</formula1>
    </dataValidation>
  </dataValidations>
  <printOptions horizontalCentered="1" verticalCentered="1"/>
  <pageMargins left="0.15748031496062992" right="0.15748031496062992" top="0.23622047244094491" bottom="0.19685039370078741" header="0.43307086614173229" footer="0.19685039370078741"/>
  <pageSetup scale="72" orientation="landscape" r:id="rId1"/>
  <headerFooter scaleWithDoc="0">
    <oddFooter>&amp;R&amp;"Goudy,Negrita Cursiva"Sección Técnica Nocturna&amp;"Goudy,Cursiva", página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L40"/>
  <sheetViews>
    <sheetView showGridLines="0" zoomScaleNormal="100" workbookViewId="0">
      <selection activeCell="B1" sqref="B1"/>
    </sheetView>
  </sheetViews>
  <sheetFormatPr baseColWidth="10" defaultRowHeight="14.25"/>
  <cols>
    <col min="1" max="1" width="3.28515625" style="33" customWidth="1"/>
    <col min="2" max="2" width="45.28515625" style="33" customWidth="1"/>
    <col min="3" max="3" width="8.140625" style="142" customWidth="1"/>
    <col min="4" max="5" width="9.140625" style="33" customWidth="1"/>
    <col min="6" max="10" width="9.140625" style="79" customWidth="1"/>
    <col min="11" max="12" width="9.140625" style="33" customWidth="1"/>
    <col min="13" max="16384" width="11.42578125" style="33"/>
  </cols>
  <sheetData>
    <row r="1" spans="2:12" s="79" customFormat="1" ht="18">
      <c r="B1" s="85" t="s">
        <v>1145</v>
      </c>
      <c r="C1" s="86"/>
      <c r="D1" s="87"/>
      <c r="H1" s="529" t="s">
        <v>1081</v>
      </c>
      <c r="I1" s="530"/>
      <c r="J1" s="530"/>
      <c r="K1" s="530"/>
      <c r="L1" s="531"/>
    </row>
    <row r="2" spans="2:12" ht="19.5" customHeight="1" thickBot="1">
      <c r="B2" s="88" t="s">
        <v>2221</v>
      </c>
      <c r="C2" s="89"/>
      <c r="D2" s="90"/>
      <c r="E2" s="90"/>
      <c r="F2" s="90"/>
      <c r="G2" s="90"/>
      <c r="H2" s="90"/>
      <c r="I2" s="90"/>
      <c r="J2" s="90"/>
      <c r="K2" s="90"/>
      <c r="L2" s="90"/>
    </row>
    <row r="3" spans="2:12" s="92" customFormat="1" ht="22.5" customHeight="1" thickTop="1">
      <c r="B3" s="621" t="s">
        <v>483</v>
      </c>
      <c r="C3" s="91"/>
      <c r="D3" s="623" t="s">
        <v>0</v>
      </c>
      <c r="E3" s="619" t="s">
        <v>2275</v>
      </c>
      <c r="F3" s="619" t="s">
        <v>2276</v>
      </c>
      <c r="G3" s="619" t="s">
        <v>2277</v>
      </c>
      <c r="H3" s="619" t="s">
        <v>2278</v>
      </c>
      <c r="I3" s="619" t="s">
        <v>2279</v>
      </c>
      <c r="J3" s="619" t="s">
        <v>2280</v>
      </c>
      <c r="K3" s="625" t="s">
        <v>591</v>
      </c>
      <c r="L3" s="542" t="s">
        <v>486</v>
      </c>
    </row>
    <row r="4" spans="2:12" s="79" customFormat="1" ht="22.5" customHeight="1" thickBot="1">
      <c r="B4" s="622"/>
      <c r="C4" s="93"/>
      <c r="D4" s="624"/>
      <c r="E4" s="620"/>
      <c r="F4" s="620"/>
      <c r="G4" s="620"/>
      <c r="H4" s="620"/>
      <c r="I4" s="620"/>
      <c r="J4" s="620"/>
      <c r="K4" s="626"/>
      <c r="L4" s="543"/>
    </row>
    <row r="5" spans="2:12" s="79" customFormat="1" ht="24.75" customHeight="1" thickTop="1" thickBot="1">
      <c r="B5" s="94" t="s">
        <v>1371</v>
      </c>
      <c r="C5" s="95"/>
      <c r="D5" s="96">
        <f t="shared" ref="D5:L5" si="0">+D6+D19</f>
        <v>0</v>
      </c>
      <c r="E5" s="97">
        <f t="shared" si="0"/>
        <v>0</v>
      </c>
      <c r="F5" s="98">
        <f t="shared" si="0"/>
        <v>0</v>
      </c>
      <c r="G5" s="98">
        <f t="shared" si="0"/>
        <v>0</v>
      </c>
      <c r="H5" s="98">
        <f t="shared" si="0"/>
        <v>0</v>
      </c>
      <c r="I5" s="98">
        <f t="shared" si="0"/>
        <v>0</v>
      </c>
      <c r="J5" s="98">
        <f t="shared" si="0"/>
        <v>0</v>
      </c>
      <c r="K5" s="97">
        <f t="shared" si="0"/>
        <v>0</v>
      </c>
      <c r="L5" s="99">
        <f t="shared" si="0"/>
        <v>0</v>
      </c>
    </row>
    <row r="6" spans="2:12" s="79" customFormat="1" ht="22.5" customHeight="1">
      <c r="B6" s="100" t="s">
        <v>487</v>
      </c>
      <c r="C6" s="101"/>
      <c r="D6" s="102">
        <f t="shared" ref="D6:L6" si="1">SUM(D7:D18)</f>
        <v>0</v>
      </c>
      <c r="E6" s="103">
        <f t="shared" si="1"/>
        <v>0</v>
      </c>
      <c r="F6" s="104">
        <f t="shared" si="1"/>
        <v>0</v>
      </c>
      <c r="G6" s="104">
        <f t="shared" si="1"/>
        <v>0</v>
      </c>
      <c r="H6" s="104">
        <f t="shared" si="1"/>
        <v>0</v>
      </c>
      <c r="I6" s="104">
        <f t="shared" si="1"/>
        <v>0</v>
      </c>
      <c r="J6" s="104">
        <f t="shared" si="1"/>
        <v>0</v>
      </c>
      <c r="K6" s="105">
        <f t="shared" si="1"/>
        <v>0</v>
      </c>
      <c r="L6" s="106">
        <f t="shared" si="1"/>
        <v>0</v>
      </c>
    </row>
    <row r="7" spans="2:12" s="79" customFormat="1" ht="22.5" customHeight="1">
      <c r="B7" s="107" t="s">
        <v>577</v>
      </c>
      <c r="C7" s="108" t="str">
        <f>IF(AND(D7&lt;&gt;'CUADRO 8'!C17),"**","")</f>
        <v/>
      </c>
      <c r="D7" s="109">
        <f t="shared" ref="D7:D18" si="2">SUM(E7:L7)</f>
        <v>0</v>
      </c>
      <c r="E7" s="110"/>
      <c r="F7" s="111"/>
      <c r="G7" s="111"/>
      <c r="H7" s="111"/>
      <c r="I7" s="111"/>
      <c r="J7" s="111"/>
      <c r="K7" s="110"/>
      <c r="L7" s="112"/>
    </row>
    <row r="8" spans="2:12" s="79" customFormat="1" ht="22.5" customHeight="1">
      <c r="B8" s="107" t="s">
        <v>578</v>
      </c>
      <c r="C8" s="108" t="str">
        <f>IF(AND(D8&lt;&gt;'CUADRO 8'!C18),"**","")</f>
        <v/>
      </c>
      <c r="D8" s="109">
        <f t="shared" si="2"/>
        <v>0</v>
      </c>
      <c r="E8" s="110"/>
      <c r="F8" s="111"/>
      <c r="G8" s="111"/>
      <c r="H8" s="111"/>
      <c r="I8" s="111"/>
      <c r="J8" s="111"/>
      <c r="K8" s="110"/>
      <c r="L8" s="112"/>
    </row>
    <row r="9" spans="2:12" s="79" customFormat="1" ht="22.5" customHeight="1">
      <c r="B9" s="107" t="s">
        <v>579</v>
      </c>
      <c r="C9" s="108" t="str">
        <f>IF(AND(D9&lt;&gt;'CUADRO 8'!C19),"**","")</f>
        <v/>
      </c>
      <c r="D9" s="109">
        <f t="shared" si="2"/>
        <v>0</v>
      </c>
      <c r="E9" s="110"/>
      <c r="F9" s="111"/>
      <c r="G9" s="111"/>
      <c r="H9" s="111"/>
      <c r="I9" s="111"/>
      <c r="J9" s="111"/>
      <c r="K9" s="110"/>
      <c r="L9" s="112"/>
    </row>
    <row r="10" spans="2:12" s="79" customFormat="1" ht="22.5" customHeight="1">
      <c r="B10" s="107" t="s">
        <v>1113</v>
      </c>
      <c r="C10" s="108" t="str">
        <f>IF(AND(D10&lt;&gt;'CUADRO 8'!C20),"**","")</f>
        <v/>
      </c>
      <c r="D10" s="109">
        <f t="shared" si="2"/>
        <v>0</v>
      </c>
      <c r="E10" s="110"/>
      <c r="F10" s="113"/>
      <c r="G10" s="111"/>
      <c r="H10" s="111"/>
      <c r="I10" s="111"/>
      <c r="J10" s="111"/>
      <c r="K10" s="110"/>
      <c r="L10" s="112"/>
    </row>
    <row r="11" spans="2:12" s="79" customFormat="1" ht="22.5" customHeight="1">
      <c r="B11" s="107" t="s">
        <v>1114</v>
      </c>
      <c r="C11" s="108" t="str">
        <f>IF(AND(D11&lt;&gt;'CUADRO 8'!C21),"**","")</f>
        <v/>
      </c>
      <c r="D11" s="109">
        <f t="shared" si="2"/>
        <v>0</v>
      </c>
      <c r="E11" s="110"/>
      <c r="F11" s="114"/>
      <c r="G11" s="114"/>
      <c r="H11" s="114"/>
      <c r="I11" s="114"/>
      <c r="J11" s="114"/>
      <c r="K11" s="110"/>
      <c r="L11" s="112"/>
    </row>
    <row r="12" spans="2:12" s="79" customFormat="1" ht="22.5" customHeight="1">
      <c r="B12" s="107" t="s">
        <v>1115</v>
      </c>
      <c r="C12" s="108" t="str">
        <f>IF(AND(D12&lt;&gt;'CUADRO 8'!C22),"**","")</f>
        <v/>
      </c>
      <c r="D12" s="109">
        <f t="shared" si="2"/>
        <v>0</v>
      </c>
      <c r="E12" s="110"/>
      <c r="F12" s="114"/>
      <c r="G12" s="114"/>
      <c r="H12" s="114"/>
      <c r="I12" s="114"/>
      <c r="J12" s="114"/>
      <c r="K12" s="110"/>
      <c r="L12" s="112"/>
    </row>
    <row r="13" spans="2:12" s="79" customFormat="1" ht="22.5" customHeight="1">
      <c r="B13" s="115" t="s">
        <v>488</v>
      </c>
      <c r="C13" s="108" t="str">
        <f>IF(AND(D13&lt;&gt;'CUADRO 8'!C23),"**","")</f>
        <v/>
      </c>
      <c r="D13" s="109">
        <f t="shared" si="2"/>
        <v>0</v>
      </c>
      <c r="E13" s="110"/>
      <c r="F13" s="114"/>
      <c r="G13" s="116"/>
      <c r="H13" s="114"/>
      <c r="I13" s="116"/>
      <c r="J13" s="116"/>
      <c r="K13" s="110"/>
      <c r="L13" s="117"/>
    </row>
    <row r="14" spans="2:12" s="79" customFormat="1" ht="22.5" customHeight="1">
      <c r="B14" s="115" t="s">
        <v>21</v>
      </c>
      <c r="C14" s="108" t="str">
        <f>IF(AND(D14&lt;&gt;'CUADRO 8'!C24),"**","")</f>
        <v/>
      </c>
      <c r="D14" s="109">
        <f t="shared" si="2"/>
        <v>0</v>
      </c>
      <c r="E14" s="110"/>
      <c r="F14" s="114"/>
      <c r="G14" s="116"/>
      <c r="H14" s="114"/>
      <c r="I14" s="116"/>
      <c r="J14" s="116"/>
      <c r="K14" s="110"/>
      <c r="L14" s="117"/>
    </row>
    <row r="15" spans="2:12" s="79" customFormat="1" ht="22.5" customHeight="1">
      <c r="B15" s="115" t="s">
        <v>1116</v>
      </c>
      <c r="C15" s="108" t="str">
        <f>IF(AND(D15&lt;&gt;'CUADRO 8'!C25),"**","")</f>
        <v/>
      </c>
      <c r="D15" s="109">
        <f t="shared" si="2"/>
        <v>0</v>
      </c>
      <c r="E15" s="110"/>
      <c r="F15" s="111"/>
      <c r="G15" s="111"/>
      <c r="H15" s="111"/>
      <c r="I15" s="111"/>
      <c r="J15" s="111"/>
      <c r="K15" s="110"/>
      <c r="L15" s="112"/>
    </row>
    <row r="16" spans="2:12" s="79" customFormat="1" ht="22.5" customHeight="1">
      <c r="B16" s="115" t="s">
        <v>1141</v>
      </c>
      <c r="C16" s="108" t="str">
        <f>IF(AND(D16&lt;&gt;'CUADRO 8'!C26),"**","")</f>
        <v/>
      </c>
      <c r="D16" s="109">
        <f t="shared" si="2"/>
        <v>0</v>
      </c>
      <c r="E16" s="110"/>
      <c r="F16" s="111"/>
      <c r="G16" s="111"/>
      <c r="H16" s="111"/>
      <c r="I16" s="111"/>
      <c r="J16" s="111"/>
      <c r="K16" s="110"/>
      <c r="L16" s="112"/>
    </row>
    <row r="17" spans="2:12" s="79" customFormat="1" ht="22.5" customHeight="1">
      <c r="B17" s="115" t="s">
        <v>1123</v>
      </c>
      <c r="C17" s="108" t="str">
        <f>IF(AND(D17&lt;&gt;'CUADRO 8'!C27),"**","")</f>
        <v/>
      </c>
      <c r="D17" s="109">
        <f t="shared" si="2"/>
        <v>0</v>
      </c>
      <c r="E17" s="110"/>
      <c r="F17" s="111"/>
      <c r="G17" s="111"/>
      <c r="H17" s="111"/>
      <c r="I17" s="111"/>
      <c r="J17" s="111"/>
      <c r="K17" s="110"/>
      <c r="L17" s="112"/>
    </row>
    <row r="18" spans="2:12" s="79" customFormat="1" ht="22.5" customHeight="1">
      <c r="B18" s="118" t="s">
        <v>590</v>
      </c>
      <c r="C18" s="119" t="str">
        <f>IF(AND(D18&lt;&gt;'CUADRO 8'!C28),"**","")</f>
        <v/>
      </c>
      <c r="D18" s="120">
        <f t="shared" si="2"/>
        <v>0</v>
      </c>
      <c r="E18" s="121"/>
      <c r="F18" s="122"/>
      <c r="G18" s="122"/>
      <c r="H18" s="122"/>
      <c r="I18" s="122"/>
      <c r="J18" s="122"/>
      <c r="K18" s="121"/>
      <c r="L18" s="123"/>
    </row>
    <row r="19" spans="2:12" s="79" customFormat="1" ht="22.5" customHeight="1">
      <c r="B19" s="124" t="s">
        <v>584</v>
      </c>
      <c r="C19" s="125"/>
      <c r="D19" s="126">
        <f t="shared" ref="D19:L19" si="3">SUM(D20:D29)</f>
        <v>0</v>
      </c>
      <c r="E19" s="103">
        <f t="shared" si="3"/>
        <v>0</v>
      </c>
      <c r="F19" s="104">
        <f t="shared" si="3"/>
        <v>0</v>
      </c>
      <c r="G19" s="104">
        <f t="shared" si="3"/>
        <v>0</v>
      </c>
      <c r="H19" s="104">
        <f t="shared" si="3"/>
        <v>0</v>
      </c>
      <c r="I19" s="104">
        <f t="shared" si="3"/>
        <v>0</v>
      </c>
      <c r="J19" s="104">
        <f t="shared" si="3"/>
        <v>0</v>
      </c>
      <c r="K19" s="103">
        <f t="shared" si="3"/>
        <v>0</v>
      </c>
      <c r="L19" s="106">
        <f t="shared" si="3"/>
        <v>0</v>
      </c>
    </row>
    <row r="20" spans="2:12" s="79" customFormat="1" ht="22.5" customHeight="1">
      <c r="B20" s="115" t="s">
        <v>508</v>
      </c>
      <c r="C20" s="127" t="str">
        <f>IF(AND(D20&lt;&gt;'CUADRO 8'!H5),"**","")</f>
        <v/>
      </c>
      <c r="D20" s="109">
        <f>SUM(E20:L20)</f>
        <v>0</v>
      </c>
      <c r="E20" s="110"/>
      <c r="F20" s="111"/>
      <c r="G20" s="111"/>
      <c r="H20" s="111"/>
      <c r="I20" s="111"/>
      <c r="J20" s="111"/>
      <c r="K20" s="110"/>
      <c r="L20" s="112"/>
    </row>
    <row r="21" spans="2:12" s="79" customFormat="1" ht="22.5" customHeight="1">
      <c r="B21" s="115" t="s">
        <v>499</v>
      </c>
      <c r="C21" s="127" t="str">
        <f>IF(AND(D21&lt;&gt;'CUADRO 8'!H6),"**","")</f>
        <v/>
      </c>
      <c r="D21" s="109">
        <f t="shared" ref="D21:D29" si="4">SUM(E21:L21)</f>
        <v>0</v>
      </c>
      <c r="E21" s="110"/>
      <c r="F21" s="111"/>
      <c r="G21" s="111"/>
      <c r="H21" s="111"/>
      <c r="I21" s="111"/>
      <c r="J21" s="111"/>
      <c r="K21" s="110"/>
      <c r="L21" s="112"/>
    </row>
    <row r="22" spans="2:12" s="79" customFormat="1" ht="22.5" customHeight="1">
      <c r="B22" s="115" t="s">
        <v>500</v>
      </c>
      <c r="C22" s="127" t="str">
        <f>IF(AND(D22&lt;&gt;'CUADRO 8'!H7),"**","")</f>
        <v/>
      </c>
      <c r="D22" s="109">
        <f t="shared" si="4"/>
        <v>0</v>
      </c>
      <c r="E22" s="110"/>
      <c r="F22" s="111"/>
      <c r="G22" s="111"/>
      <c r="H22" s="111"/>
      <c r="I22" s="111"/>
      <c r="J22" s="111"/>
      <c r="K22" s="110"/>
      <c r="L22" s="112"/>
    </row>
    <row r="23" spans="2:12" s="79" customFormat="1" ht="22.5" customHeight="1">
      <c r="B23" s="115" t="s">
        <v>2206</v>
      </c>
      <c r="C23" s="127" t="str">
        <f>IF(AND(D23&lt;&gt;'CUADRO 8'!H8),"**","")</f>
        <v/>
      </c>
      <c r="D23" s="109">
        <f t="shared" si="4"/>
        <v>0</v>
      </c>
      <c r="E23" s="110"/>
      <c r="F23" s="111"/>
      <c r="G23" s="111"/>
      <c r="H23" s="111"/>
      <c r="I23" s="111"/>
      <c r="J23" s="111"/>
      <c r="K23" s="110"/>
      <c r="L23" s="112"/>
    </row>
    <row r="24" spans="2:12" s="79" customFormat="1" ht="22.5" customHeight="1">
      <c r="B24" s="115" t="s">
        <v>506</v>
      </c>
      <c r="C24" s="127" t="str">
        <f>IF(AND(D24&lt;&gt;'CUADRO 8'!H9),"**","")</f>
        <v/>
      </c>
      <c r="D24" s="109">
        <f t="shared" si="4"/>
        <v>0</v>
      </c>
      <c r="E24" s="110"/>
      <c r="F24" s="111"/>
      <c r="G24" s="111"/>
      <c r="H24" s="111"/>
      <c r="I24" s="111"/>
      <c r="J24" s="111"/>
      <c r="K24" s="110"/>
      <c r="L24" s="112"/>
    </row>
    <row r="25" spans="2:12" s="79" customFormat="1" ht="22.5" customHeight="1">
      <c r="B25" s="107" t="s">
        <v>501</v>
      </c>
      <c r="C25" s="127" t="str">
        <f>IF(AND(D25&lt;&gt;'CUADRO 8'!H10),"**","")</f>
        <v/>
      </c>
      <c r="D25" s="109">
        <f t="shared" si="4"/>
        <v>0</v>
      </c>
      <c r="E25" s="110"/>
      <c r="F25" s="111"/>
      <c r="G25" s="111"/>
      <c r="H25" s="111"/>
      <c r="I25" s="111"/>
      <c r="J25" s="111"/>
      <c r="K25" s="110"/>
      <c r="L25" s="112"/>
    </row>
    <row r="26" spans="2:12" s="79" customFormat="1" ht="22.5" customHeight="1">
      <c r="B26" s="107" t="s">
        <v>504</v>
      </c>
      <c r="C26" s="127" t="str">
        <f>IF(AND(D26&lt;&gt;'CUADRO 8'!H11),"**","")</f>
        <v/>
      </c>
      <c r="D26" s="109">
        <f t="shared" si="4"/>
        <v>0</v>
      </c>
      <c r="E26" s="110"/>
      <c r="F26" s="111"/>
      <c r="G26" s="111"/>
      <c r="H26" s="111"/>
      <c r="I26" s="111"/>
      <c r="J26" s="111"/>
      <c r="K26" s="110"/>
      <c r="L26" s="112"/>
    </row>
    <row r="27" spans="2:12" s="79" customFormat="1" ht="22.5" customHeight="1">
      <c r="B27" s="107" t="s">
        <v>505</v>
      </c>
      <c r="C27" s="127" t="str">
        <f>IF(AND(D27&lt;&gt;'CUADRO 8'!H12),"**","")</f>
        <v/>
      </c>
      <c r="D27" s="109">
        <f t="shared" si="4"/>
        <v>0</v>
      </c>
      <c r="E27" s="110"/>
      <c r="F27" s="111"/>
      <c r="G27" s="111"/>
      <c r="H27" s="111"/>
      <c r="I27" s="111"/>
      <c r="J27" s="111"/>
      <c r="K27" s="110"/>
      <c r="L27" s="112"/>
    </row>
    <row r="28" spans="2:12" s="79" customFormat="1" ht="22.5" customHeight="1">
      <c r="B28" s="107" t="s">
        <v>1124</v>
      </c>
      <c r="C28" s="127" t="str">
        <f>IF(AND(D28&lt;&gt;'CUADRO 8'!H13),"**","")</f>
        <v/>
      </c>
      <c r="D28" s="109">
        <f t="shared" si="4"/>
        <v>0</v>
      </c>
      <c r="E28" s="110"/>
      <c r="F28" s="111"/>
      <c r="G28" s="111"/>
      <c r="H28" s="111"/>
      <c r="I28" s="111"/>
      <c r="J28" s="111"/>
      <c r="K28" s="110"/>
      <c r="L28" s="112"/>
    </row>
    <row r="29" spans="2:12" s="79" customFormat="1" ht="22.5" customHeight="1" thickBot="1">
      <c r="B29" s="128" t="s">
        <v>589</v>
      </c>
      <c r="C29" s="129" t="str">
        <f>IF(AND(D29&lt;&gt;'CUADRO 8'!H14),"**","")</f>
        <v/>
      </c>
      <c r="D29" s="130">
        <f t="shared" si="4"/>
        <v>0</v>
      </c>
      <c r="E29" s="131"/>
      <c r="F29" s="132"/>
      <c r="G29" s="132"/>
      <c r="H29" s="132"/>
      <c r="I29" s="132"/>
      <c r="J29" s="132"/>
      <c r="K29" s="131"/>
      <c r="L29" s="133"/>
    </row>
    <row r="30" spans="2:12" s="92" customFormat="1" ht="15.75" customHeight="1" thickTop="1">
      <c r="B30" s="134"/>
      <c r="C30" s="135"/>
      <c r="D30" s="136" t="str">
        <f>IF(OR(D7&lt;&gt;'CUADRO 8'!C17,D8&lt;&gt;'CUADRO 8'!C18,D9&lt;&gt;'CUADRO 8'!C19,D10&lt;&gt;'CUADRO 8'!C20,D11&lt;&gt;'CUADRO 8'!C21,D12&lt;&gt;'CUADRO 8'!C22,D13&lt;&gt;'CUADRO 8'!C23,D14&lt;&gt;'CUADRO 8'!C24,D15&lt;&gt;'CUADRO 8'!C25,D16&lt;&gt;'CUADRO 8'!C26,D17&lt;&gt;'CUADRO 8'!C27,D18&lt;&gt;'CUADRO 8'!C28,D20&lt;&gt;'CUADRO 8'!H5,D21&lt;&gt;'CUADRO 8'!H6,D22&lt;&gt;'CUADRO 8'!H7,D23&lt;&gt;'CUADRO 8'!H8,D24&lt;&gt;'CUADRO 8'!H9,D25&lt;&gt;'CUADRO 8'!H10,D26&lt;&gt;'CUADRO 8'!H11,D27&lt;&gt;'CUADRO 8'!H12,D28&lt;&gt;'CUADRO 8'!H13,D29&lt;&gt;'CUADRO 8'!H14),"**","")</f>
        <v/>
      </c>
      <c r="E30" s="136"/>
      <c r="F30" s="136"/>
      <c r="G30" s="136"/>
      <c r="H30" s="136"/>
      <c r="I30" s="136"/>
      <c r="J30" s="136"/>
      <c r="K30" s="137"/>
      <c r="L30" s="137"/>
    </row>
    <row r="31" spans="2:12" s="92" customFormat="1" ht="15" customHeight="1">
      <c r="B31" s="138"/>
      <c r="C31" s="139"/>
      <c r="D31" s="627" t="str">
        <f>IF(D30="**","** ¡VERIFICAR!.  La cifra digitada en alguno de los Cargos es diferente a la que se reportó en el Cuadro 8.","")</f>
        <v/>
      </c>
      <c r="E31" s="627"/>
      <c r="F31" s="627"/>
      <c r="G31" s="627"/>
      <c r="H31" s="627"/>
      <c r="I31" s="627"/>
      <c r="J31" s="627"/>
      <c r="K31" s="627"/>
      <c r="L31" s="627"/>
    </row>
    <row r="32" spans="2:12" s="79" customFormat="1" ht="24.75" customHeight="1">
      <c r="B32" s="140" t="s">
        <v>576</v>
      </c>
      <c r="C32" s="141"/>
      <c r="D32" s="628"/>
      <c r="E32" s="628"/>
      <c r="F32" s="628"/>
      <c r="G32" s="628"/>
      <c r="H32" s="628"/>
      <c r="I32" s="628"/>
      <c r="J32" s="628"/>
      <c r="K32" s="628"/>
      <c r="L32" s="628"/>
    </row>
    <row r="33" spans="2:12" s="79" customFormat="1" ht="26.25" customHeight="1">
      <c r="B33" s="610"/>
      <c r="C33" s="611"/>
      <c r="D33" s="611"/>
      <c r="E33" s="611"/>
      <c r="F33" s="611"/>
      <c r="G33" s="611"/>
      <c r="H33" s="611"/>
      <c r="I33" s="611"/>
      <c r="J33" s="611"/>
      <c r="K33" s="611"/>
      <c r="L33" s="612"/>
    </row>
    <row r="34" spans="2:12" s="79" customFormat="1" ht="26.25" customHeight="1"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5"/>
    </row>
    <row r="35" spans="2:12" s="79" customFormat="1" ht="26.25" customHeight="1">
      <c r="B35" s="613"/>
      <c r="C35" s="614"/>
      <c r="D35" s="614"/>
      <c r="E35" s="614"/>
      <c r="F35" s="614"/>
      <c r="G35" s="614"/>
      <c r="H35" s="614"/>
      <c r="I35" s="614"/>
      <c r="J35" s="614"/>
      <c r="K35" s="614"/>
      <c r="L35" s="615"/>
    </row>
    <row r="36" spans="2:12" s="79" customFormat="1" ht="26.25" customHeight="1"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8"/>
    </row>
    <row r="37" spans="2:12" s="79" customFormat="1">
      <c r="B37" s="33"/>
      <c r="C37" s="142"/>
      <c r="D37" s="33"/>
      <c r="E37" s="33"/>
      <c r="K37" s="33"/>
    </row>
    <row r="38" spans="2:12" s="79" customFormat="1">
      <c r="B38" s="33"/>
      <c r="C38" s="142"/>
      <c r="D38" s="33"/>
      <c r="E38" s="33"/>
      <c r="K38" s="33"/>
    </row>
    <row r="39" spans="2:12" s="79" customFormat="1">
      <c r="B39" s="33"/>
      <c r="C39" s="142"/>
      <c r="D39" s="33"/>
      <c r="E39" s="33"/>
      <c r="K39" s="33"/>
    </row>
    <row r="40" spans="2:12" s="79" customFormat="1">
      <c r="B40" s="33"/>
      <c r="C40" s="142"/>
      <c r="D40" s="33"/>
      <c r="E40" s="33"/>
      <c r="K40" s="33"/>
    </row>
  </sheetData>
  <sheetProtection password="C74F" sheet="1" objects="1" scenarios="1"/>
  <mergeCells count="13">
    <mergeCell ref="H1:L1"/>
    <mergeCell ref="E3:E4"/>
    <mergeCell ref="F3:F4"/>
    <mergeCell ref="B33:L36"/>
    <mergeCell ref="B3:B4"/>
    <mergeCell ref="D3:D4"/>
    <mergeCell ref="K3:K4"/>
    <mergeCell ref="L3:L4"/>
    <mergeCell ref="G3:G4"/>
    <mergeCell ref="H3:H4"/>
    <mergeCell ref="I3:I4"/>
    <mergeCell ref="J3:J4"/>
    <mergeCell ref="D31:L32"/>
  </mergeCells>
  <conditionalFormatting sqref="K19:L19 K5:L6 D5:D13 D16:D29">
    <cfRule type="cellIs" dxfId="3" priority="11" operator="equal">
      <formula>0</formula>
    </cfRule>
  </conditionalFormatting>
  <conditionalFormatting sqref="E19 E5:E6 H5:J6 H19:J19">
    <cfRule type="cellIs" dxfId="2" priority="6" operator="equal">
      <formula>0</formula>
    </cfRule>
  </conditionalFormatting>
  <conditionalFormatting sqref="F5:G6 F19:G19">
    <cfRule type="cellIs" dxfId="1" priority="5" operator="equal">
      <formula>0</formula>
    </cfRule>
  </conditionalFormatting>
  <conditionalFormatting sqref="D14:D15">
    <cfRule type="cellIs" dxfId="0" priority="2" operator="equal">
      <formula>0</formula>
    </cfRule>
  </conditionalFormatting>
  <dataValidations count="1">
    <dataValidation type="whole" operator="greaterThanOrEqual" allowBlank="1" showInputMessage="1" showErrorMessage="1" sqref="D5:L29">
      <formula1>0</formula1>
    </dataValidation>
  </dataValidations>
  <printOptions horizontalCentered="1" verticalCentered="1"/>
  <pageMargins left="0.15748031496062992" right="0.15748031496062992" top="0.23622047244094491" bottom="0.45" header="0.43307086614173229" footer="0.19685039370078741"/>
  <pageSetup scale="72" orientation="landscape" r:id="rId1"/>
  <headerFooter scaleWithDoc="0">
    <oddFooter>&amp;R&amp;"Goudy,Negrita Cursiva"Sección Técnica Nocturna&amp;"Goudy,Cursiva", página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G488"/>
  <sheetViews>
    <sheetView topLeftCell="A447" zoomScale="80" zoomScaleNormal="80" workbookViewId="0">
      <selection activeCell="A447" sqref="A1:G1048576"/>
    </sheetView>
  </sheetViews>
  <sheetFormatPr baseColWidth="10" defaultRowHeight="15"/>
  <cols>
    <col min="1" max="1" width="11.42578125" style="7"/>
    <col min="2" max="2" width="45.140625" style="7" customWidth="1"/>
    <col min="3" max="4" width="5.28515625" style="6" customWidth="1"/>
    <col min="5" max="5" width="5.28515625" style="13" customWidth="1"/>
    <col min="6" max="6" width="50" style="7" bestFit="1" customWidth="1"/>
    <col min="7" max="7" width="11.42578125" style="7"/>
    <col min="8" max="16384" width="11.42578125" style="6"/>
  </cols>
  <sheetData>
    <row r="1" spans="1:7">
      <c r="A1" s="7" t="s">
        <v>601</v>
      </c>
      <c r="B1" s="7" t="s">
        <v>600</v>
      </c>
      <c r="F1" s="7" t="s">
        <v>600</v>
      </c>
      <c r="G1" s="7" t="s">
        <v>601</v>
      </c>
    </row>
    <row r="2" spans="1:7">
      <c r="A2" s="9" t="s">
        <v>603</v>
      </c>
      <c r="B2" s="9" t="s">
        <v>1633</v>
      </c>
      <c r="F2" s="9" t="s">
        <v>1756</v>
      </c>
      <c r="G2" s="9" t="s">
        <v>724</v>
      </c>
    </row>
    <row r="3" spans="1:7">
      <c r="A3" s="9" t="s">
        <v>724</v>
      </c>
      <c r="B3" s="9" t="s">
        <v>1756</v>
      </c>
      <c r="F3" s="9" t="s">
        <v>1758</v>
      </c>
      <c r="G3" s="9" t="s">
        <v>726</v>
      </c>
    </row>
    <row r="4" spans="1:7">
      <c r="A4" s="9" t="s">
        <v>836</v>
      </c>
      <c r="B4" s="9" t="s">
        <v>1871</v>
      </c>
      <c r="F4" s="9" t="s">
        <v>1765</v>
      </c>
      <c r="G4" s="9" t="s">
        <v>733</v>
      </c>
    </row>
    <row r="5" spans="1:7">
      <c r="A5" s="9" t="s">
        <v>887</v>
      </c>
      <c r="B5" s="9" t="s">
        <v>1922</v>
      </c>
      <c r="F5" s="9" t="s">
        <v>1768</v>
      </c>
      <c r="G5" s="9" t="s">
        <v>736</v>
      </c>
    </row>
    <row r="6" spans="1:7">
      <c r="A6" s="9" t="s">
        <v>934</v>
      </c>
      <c r="B6" s="9" t="s">
        <v>1969</v>
      </c>
      <c r="F6" s="9" t="s">
        <v>1760</v>
      </c>
      <c r="G6" s="9" t="s">
        <v>728</v>
      </c>
    </row>
    <row r="7" spans="1:7">
      <c r="A7" s="9" t="s">
        <v>993</v>
      </c>
      <c r="B7" s="9" t="s">
        <v>2030</v>
      </c>
      <c r="F7" s="9" t="s">
        <v>1764</v>
      </c>
      <c r="G7" s="9" t="s">
        <v>732</v>
      </c>
    </row>
    <row r="8" spans="1:7">
      <c r="A8" s="9" t="s">
        <v>1050</v>
      </c>
      <c r="B8" s="9" t="s">
        <v>2090</v>
      </c>
      <c r="F8" s="9" t="s">
        <v>1762</v>
      </c>
      <c r="G8" s="9" t="s">
        <v>730</v>
      </c>
    </row>
    <row r="9" spans="1:7">
      <c r="A9" s="9" t="s">
        <v>614</v>
      </c>
      <c r="B9" s="9" t="s">
        <v>1644</v>
      </c>
      <c r="F9" s="9" t="s">
        <v>1759</v>
      </c>
      <c r="G9" s="9" t="s">
        <v>727</v>
      </c>
    </row>
    <row r="10" spans="1:7">
      <c r="A10" s="9" t="s">
        <v>738</v>
      </c>
      <c r="B10" s="9" t="s">
        <v>1770</v>
      </c>
      <c r="F10" s="9" t="s">
        <v>1761</v>
      </c>
      <c r="G10" s="9" t="s">
        <v>729</v>
      </c>
    </row>
    <row r="11" spans="1:7">
      <c r="A11" s="9" t="s">
        <v>847</v>
      </c>
      <c r="B11" s="9" t="s">
        <v>1882</v>
      </c>
      <c r="F11" s="9" t="s">
        <v>1757</v>
      </c>
      <c r="G11" s="9" t="s">
        <v>725</v>
      </c>
    </row>
    <row r="12" spans="1:7">
      <c r="A12" s="9" t="s">
        <v>892</v>
      </c>
      <c r="B12" s="9" t="s">
        <v>1927</v>
      </c>
      <c r="F12" s="9" t="s">
        <v>1763</v>
      </c>
      <c r="G12" s="9" t="s">
        <v>731</v>
      </c>
    </row>
    <row r="13" spans="1:7">
      <c r="A13" s="9" t="s">
        <v>939</v>
      </c>
      <c r="B13" s="9" t="s">
        <v>1974</v>
      </c>
      <c r="F13" s="9" t="s">
        <v>1769</v>
      </c>
      <c r="G13" s="9" t="s">
        <v>737</v>
      </c>
    </row>
    <row r="14" spans="1:7">
      <c r="A14" s="9" t="s">
        <v>1008</v>
      </c>
      <c r="B14" s="9" t="s">
        <v>2047</v>
      </c>
      <c r="F14" s="9" t="s">
        <v>1767</v>
      </c>
      <c r="G14" s="9" t="s">
        <v>735</v>
      </c>
    </row>
    <row r="15" spans="1:7">
      <c r="A15" s="9" t="s">
        <v>1054</v>
      </c>
      <c r="B15" s="9" t="s">
        <v>2094</v>
      </c>
      <c r="F15" s="9" t="s">
        <v>1766</v>
      </c>
      <c r="G15" s="9" t="s">
        <v>734</v>
      </c>
    </row>
    <row r="16" spans="1:7">
      <c r="A16" s="9" t="s">
        <v>617</v>
      </c>
      <c r="B16" s="9" t="s">
        <v>1647</v>
      </c>
      <c r="F16" s="9" t="s">
        <v>1795</v>
      </c>
      <c r="G16" s="9" t="s">
        <v>762</v>
      </c>
    </row>
    <row r="17" spans="1:7">
      <c r="A17" s="9" t="s">
        <v>751</v>
      </c>
      <c r="B17" s="9" t="s">
        <v>1784</v>
      </c>
      <c r="F17" s="9" t="s">
        <v>1799</v>
      </c>
      <c r="G17" s="9" t="s">
        <v>766</v>
      </c>
    </row>
    <row r="18" spans="1:7">
      <c r="A18" s="9" t="s">
        <v>852</v>
      </c>
      <c r="B18" s="9" t="s">
        <v>1887</v>
      </c>
      <c r="F18" s="9" t="s">
        <v>1802</v>
      </c>
      <c r="G18" s="9" t="s">
        <v>769</v>
      </c>
    </row>
    <row r="19" spans="1:7">
      <c r="A19" s="9" t="s">
        <v>898</v>
      </c>
      <c r="B19" s="9" t="s">
        <v>1933</v>
      </c>
      <c r="F19" s="9" t="s">
        <v>1796</v>
      </c>
      <c r="G19" s="9" t="s">
        <v>763</v>
      </c>
    </row>
    <row r="20" spans="1:7">
      <c r="A20" s="9" t="s">
        <v>946</v>
      </c>
      <c r="B20" s="9" t="s">
        <v>1981</v>
      </c>
      <c r="F20" s="9" t="s">
        <v>1797</v>
      </c>
      <c r="G20" s="9" t="s">
        <v>764</v>
      </c>
    </row>
    <row r="21" spans="1:7">
      <c r="A21" s="9" t="s">
        <v>1013</v>
      </c>
      <c r="B21" s="9" t="s">
        <v>2053</v>
      </c>
      <c r="F21" s="9" t="s">
        <v>1798</v>
      </c>
      <c r="G21" s="9" t="s">
        <v>765</v>
      </c>
    </row>
    <row r="22" spans="1:7">
      <c r="A22" s="9" t="s">
        <v>1061</v>
      </c>
      <c r="B22" s="9" t="s">
        <v>2101</v>
      </c>
      <c r="F22" s="9" t="s">
        <v>1800</v>
      </c>
      <c r="G22" s="9" t="s">
        <v>767</v>
      </c>
    </row>
    <row r="23" spans="1:7">
      <c r="A23" s="9" t="s">
        <v>630</v>
      </c>
      <c r="B23" s="9" t="s">
        <v>1660</v>
      </c>
      <c r="F23" s="9" t="s">
        <v>1801</v>
      </c>
      <c r="G23" s="9" t="s">
        <v>768</v>
      </c>
    </row>
    <row r="24" spans="1:7">
      <c r="A24" s="9" t="s">
        <v>758</v>
      </c>
      <c r="B24" s="9" t="s">
        <v>1791</v>
      </c>
      <c r="F24" s="9" t="s">
        <v>1790</v>
      </c>
      <c r="G24" s="9" t="s">
        <v>757</v>
      </c>
    </row>
    <row r="25" spans="1:7">
      <c r="A25" s="9" t="s">
        <v>860</v>
      </c>
      <c r="B25" s="9" t="s">
        <v>1895</v>
      </c>
      <c r="F25" s="9" t="s">
        <v>1784</v>
      </c>
      <c r="G25" s="9" t="s">
        <v>751</v>
      </c>
    </row>
    <row r="26" spans="1:7">
      <c r="A26" s="9" t="s">
        <v>906</v>
      </c>
      <c r="B26" s="9" t="s">
        <v>1941</v>
      </c>
      <c r="F26" s="9" t="s">
        <v>1789</v>
      </c>
      <c r="G26" s="9" t="s">
        <v>756</v>
      </c>
    </row>
    <row r="27" spans="1:7">
      <c r="A27" s="9" t="s">
        <v>955</v>
      </c>
      <c r="B27" s="9" t="s">
        <v>1990</v>
      </c>
      <c r="F27" s="9" t="s">
        <v>1785</v>
      </c>
      <c r="G27" s="9" t="s">
        <v>752</v>
      </c>
    </row>
    <row r="28" spans="1:7">
      <c r="A28" s="9" t="s">
        <v>1022</v>
      </c>
      <c r="B28" s="9" t="s">
        <v>2062</v>
      </c>
      <c r="F28" s="9" t="s">
        <v>1786</v>
      </c>
      <c r="G28" s="9" t="s">
        <v>753</v>
      </c>
    </row>
    <row r="29" spans="1:7">
      <c r="A29" s="9" t="s">
        <v>1067</v>
      </c>
      <c r="B29" s="9" t="s">
        <v>2107</v>
      </c>
      <c r="F29" s="9" t="s">
        <v>1787</v>
      </c>
      <c r="G29" s="9" t="s">
        <v>754</v>
      </c>
    </row>
    <row r="30" spans="1:7">
      <c r="A30" s="9" t="s">
        <v>639</v>
      </c>
      <c r="B30" s="9" t="s">
        <v>1669</v>
      </c>
      <c r="F30" s="9" t="s">
        <v>1788</v>
      </c>
      <c r="G30" s="9" t="s">
        <v>755</v>
      </c>
    </row>
    <row r="31" spans="1:7">
      <c r="A31" s="9" t="s">
        <v>762</v>
      </c>
      <c r="B31" s="9" t="s">
        <v>1795</v>
      </c>
      <c r="F31" s="9" t="s">
        <v>1866</v>
      </c>
      <c r="G31" s="9" t="s">
        <v>833</v>
      </c>
    </row>
    <row r="32" spans="1:7">
      <c r="A32" s="9" t="s">
        <v>863</v>
      </c>
      <c r="B32" s="9" t="s">
        <v>1898</v>
      </c>
      <c r="F32" s="9" t="s">
        <v>1867</v>
      </c>
      <c r="G32" s="9" t="s">
        <v>834</v>
      </c>
    </row>
    <row r="33" spans="1:7">
      <c r="A33" s="9" t="s">
        <v>912</v>
      </c>
      <c r="B33" s="9" t="s">
        <v>1947</v>
      </c>
      <c r="F33" s="9" t="s">
        <v>1868</v>
      </c>
      <c r="G33" s="9" t="s">
        <v>835</v>
      </c>
    </row>
    <row r="34" spans="1:7">
      <c r="A34" s="9" t="s">
        <v>959</v>
      </c>
      <c r="B34" s="9" t="s">
        <v>1994</v>
      </c>
      <c r="F34" s="9" t="s">
        <v>1865</v>
      </c>
      <c r="G34" s="9" t="s">
        <v>832</v>
      </c>
    </row>
    <row r="35" spans="1:7">
      <c r="A35" s="9" t="s">
        <v>1025</v>
      </c>
      <c r="B35" s="9" t="s">
        <v>2065</v>
      </c>
      <c r="F35" s="9" t="s">
        <v>1862</v>
      </c>
      <c r="G35" s="9" t="s">
        <v>829</v>
      </c>
    </row>
    <row r="36" spans="1:7">
      <c r="A36" s="9" t="s">
        <v>1071</v>
      </c>
      <c r="B36" s="9" t="s">
        <v>2111</v>
      </c>
      <c r="F36" s="9" t="s">
        <v>1863</v>
      </c>
      <c r="G36" s="9" t="s">
        <v>830</v>
      </c>
    </row>
    <row r="37" spans="1:7">
      <c r="A37" s="9" t="s">
        <v>642</v>
      </c>
      <c r="B37" s="9" t="s">
        <v>1672</v>
      </c>
      <c r="F37" s="9" t="s">
        <v>1861</v>
      </c>
      <c r="G37" s="9" t="s">
        <v>828</v>
      </c>
    </row>
    <row r="38" spans="1:7">
      <c r="A38" s="9" t="s">
        <v>770</v>
      </c>
      <c r="B38" s="9" t="s">
        <v>1803</v>
      </c>
      <c r="F38" s="9" t="s">
        <v>1864</v>
      </c>
      <c r="G38" s="9" t="s">
        <v>831</v>
      </c>
    </row>
    <row r="39" spans="1:7">
      <c r="A39" s="9" t="s">
        <v>875</v>
      </c>
      <c r="B39" s="9" t="s">
        <v>1910</v>
      </c>
      <c r="F39" s="9" t="s">
        <v>1806</v>
      </c>
      <c r="G39" s="9" t="s">
        <v>773</v>
      </c>
    </row>
    <row r="40" spans="1:7">
      <c r="A40" s="9" t="s">
        <v>917</v>
      </c>
      <c r="B40" s="9" t="s">
        <v>1952</v>
      </c>
      <c r="F40" s="9" t="s">
        <v>1803</v>
      </c>
      <c r="G40" s="9" t="s">
        <v>770</v>
      </c>
    </row>
    <row r="41" spans="1:7">
      <c r="A41" s="9" t="s">
        <v>963</v>
      </c>
      <c r="B41" s="9" t="s">
        <v>1998</v>
      </c>
      <c r="F41" s="9" t="s">
        <v>1810</v>
      </c>
      <c r="G41" s="9" t="s">
        <v>777</v>
      </c>
    </row>
    <row r="42" spans="1:7">
      <c r="A42" s="9" t="s">
        <v>1031</v>
      </c>
      <c r="B42" s="9" t="s">
        <v>2071</v>
      </c>
      <c r="F42" s="9" t="s">
        <v>1809</v>
      </c>
      <c r="G42" s="9" t="s">
        <v>776</v>
      </c>
    </row>
    <row r="43" spans="1:7">
      <c r="A43" s="9" t="s">
        <v>1074</v>
      </c>
      <c r="B43" s="9" t="s">
        <v>2114</v>
      </c>
      <c r="F43" s="9" t="s">
        <v>1807</v>
      </c>
      <c r="G43" s="9" t="s">
        <v>774</v>
      </c>
    </row>
    <row r="44" spans="1:7">
      <c r="A44" s="9" t="s">
        <v>649</v>
      </c>
      <c r="B44" s="9" t="s">
        <v>1679</v>
      </c>
      <c r="F44" s="9" t="s">
        <v>1805</v>
      </c>
      <c r="G44" s="9" t="s">
        <v>772</v>
      </c>
    </row>
    <row r="45" spans="1:7">
      <c r="A45" s="9" t="s">
        <v>778</v>
      </c>
      <c r="B45" s="9" t="s">
        <v>1811</v>
      </c>
      <c r="F45" s="9" t="s">
        <v>1808</v>
      </c>
      <c r="G45" s="9" t="s">
        <v>775</v>
      </c>
    </row>
    <row r="46" spans="1:7">
      <c r="A46" s="9" t="s">
        <v>878</v>
      </c>
      <c r="B46" s="9" t="s">
        <v>1913</v>
      </c>
      <c r="F46" s="9" t="s">
        <v>1804</v>
      </c>
      <c r="G46" s="9" t="s">
        <v>771</v>
      </c>
    </row>
    <row r="47" spans="1:7">
      <c r="A47" s="9" t="s">
        <v>921</v>
      </c>
      <c r="B47" s="9" t="s">
        <v>1956</v>
      </c>
      <c r="F47" s="9" t="s">
        <v>1827</v>
      </c>
      <c r="G47" s="9" t="s">
        <v>794</v>
      </c>
    </row>
    <row r="48" spans="1:7">
      <c r="A48" s="9" t="s">
        <v>968</v>
      </c>
      <c r="B48" s="9" t="s">
        <v>2003</v>
      </c>
      <c r="F48" s="9" t="s">
        <v>1826</v>
      </c>
      <c r="G48" s="9" t="s">
        <v>793</v>
      </c>
    </row>
    <row r="49" spans="1:7">
      <c r="A49" s="9" t="s">
        <v>1034</v>
      </c>
      <c r="B49" s="9" t="s">
        <v>2074</v>
      </c>
      <c r="F49" s="9" t="s">
        <v>1825</v>
      </c>
      <c r="G49" s="9" t="s">
        <v>792</v>
      </c>
    </row>
    <row r="50" spans="1:7">
      <c r="A50" s="12" t="s">
        <v>655</v>
      </c>
      <c r="B50" s="9" t="s">
        <v>1686</v>
      </c>
      <c r="F50" s="9" t="s">
        <v>1824</v>
      </c>
      <c r="G50" s="9" t="s">
        <v>791</v>
      </c>
    </row>
    <row r="51" spans="1:7">
      <c r="A51" s="9" t="s">
        <v>785</v>
      </c>
      <c r="B51" s="9" t="s">
        <v>1818</v>
      </c>
      <c r="F51" s="9" t="s">
        <v>1823</v>
      </c>
      <c r="G51" s="9" t="s">
        <v>790</v>
      </c>
    </row>
    <row r="52" spans="1:7">
      <c r="A52" s="9" t="s">
        <v>883</v>
      </c>
      <c r="B52" s="9" t="s">
        <v>1918</v>
      </c>
      <c r="F52" s="9" t="s">
        <v>1813</v>
      </c>
      <c r="G52" s="9" t="s">
        <v>780</v>
      </c>
    </row>
    <row r="53" spans="1:7">
      <c r="A53" s="9" t="s">
        <v>924</v>
      </c>
      <c r="B53" s="9" t="s">
        <v>1959</v>
      </c>
      <c r="F53" s="9" t="s">
        <v>1815</v>
      </c>
      <c r="G53" s="9" t="s">
        <v>782</v>
      </c>
    </row>
    <row r="54" spans="1:7">
      <c r="A54" s="9" t="s">
        <v>972</v>
      </c>
      <c r="B54" s="9" t="s">
        <v>2007</v>
      </c>
      <c r="F54" s="9" t="s">
        <v>1816</v>
      </c>
      <c r="G54" s="9" t="s">
        <v>783</v>
      </c>
    </row>
    <row r="55" spans="1:7">
      <c r="A55" s="9" t="s">
        <v>1038</v>
      </c>
      <c r="B55" s="9" t="s">
        <v>2078</v>
      </c>
      <c r="F55" s="9" t="s">
        <v>1817</v>
      </c>
      <c r="G55" s="9" t="s">
        <v>784</v>
      </c>
    </row>
    <row r="56" spans="1:7">
      <c r="A56" s="9" t="s">
        <v>662</v>
      </c>
      <c r="B56" s="9" t="s">
        <v>1693</v>
      </c>
      <c r="F56" s="9" t="s">
        <v>1811</v>
      </c>
      <c r="G56" s="9" t="s">
        <v>778</v>
      </c>
    </row>
    <row r="57" spans="1:7">
      <c r="A57" s="9" t="s">
        <v>790</v>
      </c>
      <c r="B57" s="9" t="s">
        <v>1823</v>
      </c>
      <c r="F57" s="9" t="s">
        <v>1814</v>
      </c>
      <c r="G57" s="9" t="s">
        <v>781</v>
      </c>
    </row>
    <row r="58" spans="1:7">
      <c r="A58" s="9" t="s">
        <v>927</v>
      </c>
      <c r="B58" s="9" t="s">
        <v>1962</v>
      </c>
      <c r="F58" s="9" t="s">
        <v>1812</v>
      </c>
      <c r="G58" s="9" t="s">
        <v>779</v>
      </c>
    </row>
    <row r="59" spans="1:7">
      <c r="A59" s="9" t="s">
        <v>979</v>
      </c>
      <c r="B59" s="9" t="s">
        <v>2014</v>
      </c>
      <c r="F59" s="9" t="s">
        <v>1821</v>
      </c>
      <c r="G59" s="9" t="s">
        <v>788</v>
      </c>
    </row>
    <row r="60" spans="1:7">
      <c r="A60" s="9" t="s">
        <v>1043</v>
      </c>
      <c r="B60" s="9" t="s">
        <v>2083</v>
      </c>
      <c r="F60" s="9" t="s">
        <v>1822</v>
      </c>
      <c r="G60" s="9" t="s">
        <v>789</v>
      </c>
    </row>
    <row r="61" spans="1:7">
      <c r="A61" s="9" t="s">
        <v>668</v>
      </c>
      <c r="B61" s="9" t="s">
        <v>1699</v>
      </c>
      <c r="F61" s="9" t="s">
        <v>1819</v>
      </c>
      <c r="G61" s="9" t="s">
        <v>786</v>
      </c>
    </row>
    <row r="62" spans="1:7">
      <c r="A62" s="9" t="s">
        <v>795</v>
      </c>
      <c r="B62" s="9" t="s">
        <v>1828</v>
      </c>
      <c r="F62" s="9" t="s">
        <v>1818</v>
      </c>
      <c r="G62" s="9" t="s">
        <v>785</v>
      </c>
    </row>
    <row r="63" spans="1:7">
      <c r="A63" s="9" t="s">
        <v>929</v>
      </c>
      <c r="B63" s="9" t="s">
        <v>1964</v>
      </c>
      <c r="F63" s="9" t="s">
        <v>1820</v>
      </c>
      <c r="G63" s="9" t="s">
        <v>787</v>
      </c>
    </row>
    <row r="64" spans="1:7">
      <c r="A64" s="9" t="s">
        <v>985</v>
      </c>
      <c r="B64" s="9" t="s">
        <v>2020</v>
      </c>
      <c r="F64" s="9" t="s">
        <v>1869</v>
      </c>
      <c r="G64" s="9" t="s">
        <v>1870</v>
      </c>
    </row>
    <row r="65" spans="1:7">
      <c r="A65" s="9" t="s">
        <v>1044</v>
      </c>
      <c r="B65" s="9" t="s">
        <v>2084</v>
      </c>
      <c r="D65" s="9"/>
      <c r="F65" s="9" t="s">
        <v>2269</v>
      </c>
      <c r="G65" s="9" t="s">
        <v>2270</v>
      </c>
    </row>
    <row r="66" spans="1:7">
      <c r="A66" s="9" t="s">
        <v>673</v>
      </c>
      <c r="B66" s="9" t="s">
        <v>1704</v>
      </c>
      <c r="F66" s="9" t="s">
        <v>2271</v>
      </c>
      <c r="G66" s="9" t="s">
        <v>2272</v>
      </c>
    </row>
    <row r="67" spans="1:7">
      <c r="A67" s="9" t="s">
        <v>808</v>
      </c>
      <c r="B67" s="9" t="s">
        <v>1841</v>
      </c>
      <c r="F67" s="9" t="s">
        <v>1831</v>
      </c>
      <c r="G67" s="9" t="s">
        <v>798</v>
      </c>
    </row>
    <row r="68" spans="1:7">
      <c r="A68" s="9" t="s">
        <v>989</v>
      </c>
      <c r="B68" s="9" t="s">
        <v>2024</v>
      </c>
      <c r="F68" s="9" t="s">
        <v>1830</v>
      </c>
      <c r="G68" s="9" t="s">
        <v>797</v>
      </c>
    </row>
    <row r="69" spans="1:7">
      <c r="A69" s="9" t="s">
        <v>1048</v>
      </c>
      <c r="B69" s="9" t="s">
        <v>2088</v>
      </c>
      <c r="F69" s="9" t="s">
        <v>1838</v>
      </c>
      <c r="G69" s="9" t="s">
        <v>805</v>
      </c>
    </row>
    <row r="70" spans="1:7">
      <c r="A70" s="9" t="s">
        <v>678</v>
      </c>
      <c r="B70" s="9" t="s">
        <v>1709</v>
      </c>
      <c r="F70" s="9" t="s">
        <v>1829</v>
      </c>
      <c r="G70" s="9" t="s">
        <v>796</v>
      </c>
    </row>
    <row r="71" spans="1:7">
      <c r="A71" s="9" t="s">
        <v>815</v>
      </c>
      <c r="B71" s="9" t="s">
        <v>1848</v>
      </c>
      <c r="F71" s="9" t="s">
        <v>1834</v>
      </c>
      <c r="G71" s="9" t="s">
        <v>801</v>
      </c>
    </row>
    <row r="72" spans="1:7">
      <c r="A72" s="9" t="s">
        <v>604</v>
      </c>
      <c r="B72" s="9" t="s">
        <v>1634</v>
      </c>
      <c r="F72" s="9" t="s">
        <v>1839</v>
      </c>
      <c r="G72" s="9" t="s">
        <v>806</v>
      </c>
    </row>
    <row r="73" spans="1:7">
      <c r="A73" s="9" t="s">
        <v>725</v>
      </c>
      <c r="B73" s="9" t="s">
        <v>1757</v>
      </c>
      <c r="F73" s="9" t="s">
        <v>1836</v>
      </c>
      <c r="G73" s="9" t="s">
        <v>803</v>
      </c>
    </row>
    <row r="74" spans="1:7">
      <c r="A74" s="9" t="s">
        <v>837</v>
      </c>
      <c r="B74" s="9" t="s">
        <v>1872</v>
      </c>
      <c r="F74" s="9" t="s">
        <v>1833</v>
      </c>
      <c r="G74" s="9" t="s">
        <v>800</v>
      </c>
    </row>
    <row r="75" spans="1:7">
      <c r="A75" s="9" t="s">
        <v>888</v>
      </c>
      <c r="B75" s="9" t="s">
        <v>1923</v>
      </c>
      <c r="F75" s="9" t="s">
        <v>1840</v>
      </c>
      <c r="G75" s="9" t="s">
        <v>807</v>
      </c>
    </row>
    <row r="76" spans="1:7">
      <c r="A76" s="9" t="s">
        <v>935</v>
      </c>
      <c r="B76" s="9" t="s">
        <v>1970</v>
      </c>
      <c r="F76" s="9" t="s">
        <v>1828</v>
      </c>
      <c r="G76" s="9" t="s">
        <v>795</v>
      </c>
    </row>
    <row r="77" spans="1:7">
      <c r="A77" s="9" t="s">
        <v>994</v>
      </c>
      <c r="B77" s="9" t="s">
        <v>2031</v>
      </c>
      <c r="F77" s="9" t="s">
        <v>1835</v>
      </c>
      <c r="G77" s="9" t="s">
        <v>802</v>
      </c>
    </row>
    <row r="78" spans="1:7">
      <c r="A78" s="9" t="s">
        <v>1051</v>
      </c>
      <c r="B78" s="9" t="s">
        <v>2091</v>
      </c>
      <c r="F78" s="9" t="s">
        <v>1837</v>
      </c>
      <c r="G78" s="9" t="s">
        <v>804</v>
      </c>
    </row>
    <row r="79" spans="1:7">
      <c r="A79" s="9" t="s">
        <v>615</v>
      </c>
      <c r="B79" s="9" t="s">
        <v>1645</v>
      </c>
      <c r="F79" s="9" t="s">
        <v>1832</v>
      </c>
      <c r="G79" s="9" t="s">
        <v>799</v>
      </c>
    </row>
    <row r="80" spans="1:7">
      <c r="A80" s="9" t="s">
        <v>739</v>
      </c>
      <c r="B80" s="9" t="s">
        <v>1771</v>
      </c>
      <c r="F80" s="9" t="s">
        <v>1792</v>
      </c>
      <c r="G80" s="9" t="s">
        <v>759</v>
      </c>
    </row>
    <row r="81" spans="1:7">
      <c r="A81" s="9" t="s">
        <v>848</v>
      </c>
      <c r="B81" s="9" t="s">
        <v>1883</v>
      </c>
      <c r="F81" s="9" t="s">
        <v>1793</v>
      </c>
      <c r="G81" s="9" t="s">
        <v>760</v>
      </c>
    </row>
    <row r="82" spans="1:7">
      <c r="A82" s="9" t="s">
        <v>893</v>
      </c>
      <c r="B82" s="9" t="s">
        <v>1928</v>
      </c>
      <c r="F82" s="9" t="s">
        <v>1794</v>
      </c>
      <c r="G82" s="9" t="s">
        <v>761</v>
      </c>
    </row>
    <row r="83" spans="1:7">
      <c r="A83" s="9" t="s">
        <v>940</v>
      </c>
      <c r="B83" s="9" t="s">
        <v>1975</v>
      </c>
      <c r="F83" s="9" t="s">
        <v>1791</v>
      </c>
      <c r="G83" s="9" t="s">
        <v>758</v>
      </c>
    </row>
    <row r="84" spans="1:7">
      <c r="A84" s="9" t="s">
        <v>1009</v>
      </c>
      <c r="B84" s="9" t="s">
        <v>2048</v>
      </c>
      <c r="F84" s="9" t="s">
        <v>1778</v>
      </c>
      <c r="G84" s="9" t="s">
        <v>746</v>
      </c>
    </row>
    <row r="85" spans="1:7">
      <c r="A85" s="9" t="s">
        <v>1055</v>
      </c>
      <c r="B85" s="9" t="s">
        <v>2095</v>
      </c>
      <c r="F85" s="9" t="s">
        <v>1777</v>
      </c>
      <c r="G85" s="9" t="s">
        <v>745</v>
      </c>
    </row>
    <row r="86" spans="1:7">
      <c r="A86" s="9" t="s">
        <v>618</v>
      </c>
      <c r="B86" s="9" t="s">
        <v>1648</v>
      </c>
      <c r="F86" s="9" t="s">
        <v>1780</v>
      </c>
      <c r="G86" s="9" t="s">
        <v>748</v>
      </c>
    </row>
    <row r="87" spans="1:7">
      <c r="A87" s="9" t="s">
        <v>752</v>
      </c>
      <c r="B87" s="9" t="s">
        <v>1785</v>
      </c>
      <c r="F87" s="9" t="s">
        <v>1782</v>
      </c>
      <c r="G87" s="9" t="s">
        <v>750</v>
      </c>
    </row>
    <row r="88" spans="1:7">
      <c r="A88" s="9" t="s">
        <v>853</v>
      </c>
      <c r="B88" s="9" t="s">
        <v>1888</v>
      </c>
      <c r="F88" s="9" t="s">
        <v>1773</v>
      </c>
      <c r="G88" s="9" t="s">
        <v>741</v>
      </c>
    </row>
    <row r="89" spans="1:7">
      <c r="A89" s="9" t="s">
        <v>899</v>
      </c>
      <c r="B89" s="9" t="s">
        <v>1934</v>
      </c>
      <c r="F89" s="9" t="s">
        <v>1774</v>
      </c>
      <c r="G89" s="9" t="s">
        <v>742</v>
      </c>
    </row>
    <row r="90" spans="1:7">
      <c r="A90" s="9" t="s">
        <v>947</v>
      </c>
      <c r="B90" s="9" t="s">
        <v>1982</v>
      </c>
      <c r="F90" s="9" t="s">
        <v>1776</v>
      </c>
      <c r="G90" s="9" t="s">
        <v>744</v>
      </c>
    </row>
    <row r="91" spans="1:7">
      <c r="A91" s="9" t="s">
        <v>1014</v>
      </c>
      <c r="B91" s="9" t="s">
        <v>2054</v>
      </c>
      <c r="F91" s="9" t="s">
        <v>1772</v>
      </c>
      <c r="G91" s="9" t="s">
        <v>740</v>
      </c>
    </row>
    <row r="92" spans="1:7">
      <c r="A92" s="9" t="s">
        <v>1062</v>
      </c>
      <c r="B92" s="9" t="s">
        <v>2102</v>
      </c>
      <c r="F92" s="9" t="s">
        <v>1783</v>
      </c>
      <c r="G92" s="9" t="s">
        <v>1136</v>
      </c>
    </row>
    <row r="93" spans="1:7">
      <c r="A93" s="9" t="s">
        <v>631</v>
      </c>
      <c r="B93" s="9" t="s">
        <v>1661</v>
      </c>
      <c r="F93" s="9" t="s">
        <v>1775</v>
      </c>
      <c r="G93" s="9" t="s">
        <v>743</v>
      </c>
    </row>
    <row r="94" spans="1:7">
      <c r="A94" s="9" t="s">
        <v>759</v>
      </c>
      <c r="B94" s="9" t="s">
        <v>1792</v>
      </c>
      <c r="F94" s="9" t="s">
        <v>1770</v>
      </c>
      <c r="G94" s="9" t="s">
        <v>738</v>
      </c>
    </row>
    <row r="95" spans="1:7">
      <c r="A95" s="9" t="s">
        <v>861</v>
      </c>
      <c r="B95" s="9" t="s">
        <v>1896</v>
      </c>
      <c r="F95" s="9" t="s">
        <v>1771</v>
      </c>
      <c r="G95" s="9" t="s">
        <v>739</v>
      </c>
    </row>
    <row r="96" spans="1:7">
      <c r="A96" s="9" t="s">
        <v>907</v>
      </c>
      <c r="B96" s="9" t="s">
        <v>1942</v>
      </c>
      <c r="F96" s="9" t="s">
        <v>1779</v>
      </c>
      <c r="G96" s="9" t="s">
        <v>747</v>
      </c>
    </row>
    <row r="97" spans="1:7">
      <c r="A97" s="9" t="s">
        <v>956</v>
      </c>
      <c r="B97" s="9" t="s">
        <v>1991</v>
      </c>
      <c r="F97" s="9" t="s">
        <v>1781</v>
      </c>
      <c r="G97" s="9" t="s">
        <v>749</v>
      </c>
    </row>
    <row r="98" spans="1:7">
      <c r="A98" s="9" t="s">
        <v>1023</v>
      </c>
      <c r="B98" s="9" t="s">
        <v>2063</v>
      </c>
      <c r="F98" s="9" t="s">
        <v>1854</v>
      </c>
      <c r="G98" s="9" t="s">
        <v>821</v>
      </c>
    </row>
    <row r="99" spans="1:7">
      <c r="A99" s="9" t="s">
        <v>1068</v>
      </c>
      <c r="B99" s="9" t="s">
        <v>2108</v>
      </c>
      <c r="F99" s="9" t="s">
        <v>1856</v>
      </c>
      <c r="G99" s="9" t="s">
        <v>823</v>
      </c>
    </row>
    <row r="100" spans="1:7">
      <c r="A100" s="9" t="s">
        <v>640</v>
      </c>
      <c r="B100" s="9" t="s">
        <v>1670</v>
      </c>
      <c r="F100" s="9" t="s">
        <v>1860</v>
      </c>
      <c r="G100" s="9" t="s">
        <v>827</v>
      </c>
    </row>
    <row r="101" spans="1:7">
      <c r="A101" s="9" t="s">
        <v>763</v>
      </c>
      <c r="B101" s="9" t="s">
        <v>1796</v>
      </c>
      <c r="F101" s="9" t="s">
        <v>1857</v>
      </c>
      <c r="G101" s="9" t="s">
        <v>824</v>
      </c>
    </row>
    <row r="102" spans="1:7">
      <c r="A102" s="9" t="s">
        <v>864</v>
      </c>
      <c r="B102" s="9" t="s">
        <v>1899</v>
      </c>
      <c r="F102" s="9" t="s">
        <v>1858</v>
      </c>
      <c r="G102" s="9" t="s">
        <v>825</v>
      </c>
    </row>
    <row r="103" spans="1:7">
      <c r="A103" s="9" t="s">
        <v>913</v>
      </c>
      <c r="B103" s="9" t="s">
        <v>1948</v>
      </c>
      <c r="F103" s="9" t="s">
        <v>1855</v>
      </c>
      <c r="G103" s="9" t="s">
        <v>822</v>
      </c>
    </row>
    <row r="104" spans="1:7">
      <c r="A104" s="9" t="s">
        <v>960</v>
      </c>
      <c r="B104" s="9" t="s">
        <v>1995</v>
      </c>
      <c r="F104" s="9" t="s">
        <v>1853</v>
      </c>
      <c r="G104" s="9" t="s">
        <v>820</v>
      </c>
    </row>
    <row r="105" spans="1:7">
      <c r="A105" s="9" t="s">
        <v>1026</v>
      </c>
      <c r="B105" s="9" t="s">
        <v>2066</v>
      </c>
      <c r="F105" s="9" t="s">
        <v>1859</v>
      </c>
      <c r="G105" s="9" t="s">
        <v>826</v>
      </c>
    </row>
    <row r="106" spans="1:7">
      <c r="A106" s="9" t="s">
        <v>1072</v>
      </c>
      <c r="B106" s="9" t="s">
        <v>2112</v>
      </c>
      <c r="F106" s="9" t="s">
        <v>1852</v>
      </c>
      <c r="G106" s="9" t="s">
        <v>819</v>
      </c>
    </row>
    <row r="107" spans="1:7">
      <c r="A107" s="9" t="s">
        <v>643</v>
      </c>
      <c r="B107" s="9" t="s">
        <v>1673</v>
      </c>
      <c r="F107" s="9" t="s">
        <v>1851</v>
      </c>
      <c r="G107" s="9" t="s">
        <v>818</v>
      </c>
    </row>
    <row r="108" spans="1:7">
      <c r="A108" s="9" t="s">
        <v>771</v>
      </c>
      <c r="B108" s="9" t="s">
        <v>1804</v>
      </c>
      <c r="F108" s="9" t="s">
        <v>1848</v>
      </c>
      <c r="G108" s="9" t="s">
        <v>815</v>
      </c>
    </row>
    <row r="109" spans="1:7">
      <c r="A109" s="9" t="s">
        <v>876</v>
      </c>
      <c r="B109" s="9" t="s">
        <v>1911</v>
      </c>
      <c r="F109" s="9" t="s">
        <v>1849</v>
      </c>
      <c r="G109" s="9" t="s">
        <v>816</v>
      </c>
    </row>
    <row r="110" spans="1:7">
      <c r="A110" s="9" t="s">
        <v>918</v>
      </c>
      <c r="B110" s="9" t="s">
        <v>1953</v>
      </c>
      <c r="F110" s="9" t="s">
        <v>1850</v>
      </c>
      <c r="G110" s="9" t="s">
        <v>817</v>
      </c>
    </row>
    <row r="111" spans="1:7">
      <c r="A111" s="9" t="s">
        <v>964</v>
      </c>
      <c r="B111" s="9" t="s">
        <v>1999</v>
      </c>
      <c r="F111" s="9" t="s">
        <v>1847</v>
      </c>
      <c r="G111" s="9" t="s">
        <v>814</v>
      </c>
    </row>
    <row r="112" spans="1:7">
      <c r="A112" s="9" t="s">
        <v>1032</v>
      </c>
      <c r="B112" s="9" t="s">
        <v>2072</v>
      </c>
      <c r="F112" s="9" t="s">
        <v>1844</v>
      </c>
      <c r="G112" s="9" t="s">
        <v>811</v>
      </c>
    </row>
    <row r="113" spans="1:7">
      <c r="A113" s="9" t="s">
        <v>1075</v>
      </c>
      <c r="B113" s="9" t="s">
        <v>2115</v>
      </c>
      <c r="F113" s="9" t="s">
        <v>1842</v>
      </c>
      <c r="G113" s="9" t="s">
        <v>809</v>
      </c>
    </row>
    <row r="114" spans="1:7">
      <c r="A114" s="9" t="s">
        <v>650</v>
      </c>
      <c r="B114" s="9" t="s">
        <v>1680</v>
      </c>
      <c r="F114" s="9" t="s">
        <v>1845</v>
      </c>
      <c r="G114" s="9" t="s">
        <v>812</v>
      </c>
    </row>
    <row r="115" spans="1:7">
      <c r="A115" s="9" t="s">
        <v>779</v>
      </c>
      <c r="B115" s="9" t="s">
        <v>1812</v>
      </c>
      <c r="F115" s="9" t="s">
        <v>1843</v>
      </c>
      <c r="G115" s="9" t="s">
        <v>810</v>
      </c>
    </row>
    <row r="116" spans="1:7">
      <c r="A116" s="9" t="s">
        <v>879</v>
      </c>
      <c r="B116" s="9" t="s">
        <v>1914</v>
      </c>
      <c r="F116" s="9" t="s">
        <v>1846</v>
      </c>
      <c r="G116" s="9" t="s">
        <v>813</v>
      </c>
    </row>
    <row r="117" spans="1:7">
      <c r="A117" s="9" t="s">
        <v>922</v>
      </c>
      <c r="B117" s="9" t="s">
        <v>1957</v>
      </c>
      <c r="F117" s="9" t="s">
        <v>1841</v>
      </c>
      <c r="G117" s="9" t="s">
        <v>808</v>
      </c>
    </row>
    <row r="118" spans="1:7">
      <c r="A118" s="9" t="s">
        <v>969</v>
      </c>
      <c r="B118" s="9" t="s">
        <v>2004</v>
      </c>
      <c r="F118" s="9" t="s">
        <v>1912</v>
      </c>
      <c r="G118" s="9" t="s">
        <v>877</v>
      </c>
    </row>
    <row r="119" spans="1:7">
      <c r="A119" s="9" t="s">
        <v>1035</v>
      </c>
      <c r="B119" s="9" t="s">
        <v>2075</v>
      </c>
      <c r="F119" s="9" t="s">
        <v>1911</v>
      </c>
      <c r="G119" s="9" t="s">
        <v>876</v>
      </c>
    </row>
    <row r="120" spans="1:7">
      <c r="A120" s="9" t="s">
        <v>656</v>
      </c>
      <c r="B120" s="9" t="s">
        <v>1687</v>
      </c>
      <c r="F120" s="9" t="s">
        <v>1910</v>
      </c>
      <c r="G120" s="9" t="s">
        <v>875</v>
      </c>
    </row>
    <row r="121" spans="1:7">
      <c r="A121" s="9" t="s">
        <v>786</v>
      </c>
      <c r="B121" s="9" t="s">
        <v>1819</v>
      </c>
      <c r="F121" s="9" t="s">
        <v>1875</v>
      </c>
      <c r="G121" s="9" t="s">
        <v>840</v>
      </c>
    </row>
    <row r="122" spans="1:7">
      <c r="A122" s="9" t="s">
        <v>884</v>
      </c>
      <c r="B122" s="9" t="s">
        <v>1919</v>
      </c>
      <c r="F122" s="9" t="s">
        <v>1873</v>
      </c>
      <c r="G122" s="9" t="s">
        <v>838</v>
      </c>
    </row>
    <row r="123" spans="1:7">
      <c r="A123" s="9" t="s">
        <v>925</v>
      </c>
      <c r="B123" s="9" t="s">
        <v>1960</v>
      </c>
      <c r="F123" s="9" t="s">
        <v>1877</v>
      </c>
      <c r="G123" s="9" t="s">
        <v>842</v>
      </c>
    </row>
    <row r="124" spans="1:7">
      <c r="A124" s="9" t="s">
        <v>973</v>
      </c>
      <c r="B124" s="9" t="s">
        <v>2008</v>
      </c>
      <c r="F124" s="9" t="s">
        <v>1879</v>
      </c>
      <c r="G124" s="9" t="s">
        <v>844</v>
      </c>
    </row>
    <row r="125" spans="1:7">
      <c r="A125" s="9" t="s">
        <v>1039</v>
      </c>
      <c r="B125" s="9" t="s">
        <v>2079</v>
      </c>
      <c r="F125" s="9" t="s">
        <v>1876</v>
      </c>
      <c r="G125" s="9" t="s">
        <v>841</v>
      </c>
    </row>
    <row r="126" spans="1:7">
      <c r="A126" s="9" t="s">
        <v>663</v>
      </c>
      <c r="B126" s="9" t="s">
        <v>1694</v>
      </c>
      <c r="F126" s="9" t="s">
        <v>1880</v>
      </c>
      <c r="G126" s="9" t="s">
        <v>845</v>
      </c>
    </row>
    <row r="127" spans="1:7">
      <c r="A127" s="9" t="s">
        <v>791</v>
      </c>
      <c r="B127" s="9" t="s">
        <v>1824</v>
      </c>
      <c r="F127" s="9" t="s">
        <v>1872</v>
      </c>
      <c r="G127" s="9" t="s">
        <v>837</v>
      </c>
    </row>
    <row r="128" spans="1:7">
      <c r="A128" s="9" t="s">
        <v>928</v>
      </c>
      <c r="B128" s="9" t="s">
        <v>1963</v>
      </c>
      <c r="F128" s="9" t="s">
        <v>1871</v>
      </c>
      <c r="G128" s="9" t="s">
        <v>836</v>
      </c>
    </row>
    <row r="129" spans="1:7">
      <c r="A129" s="9" t="s">
        <v>980</v>
      </c>
      <c r="B129" s="9" t="s">
        <v>2015</v>
      </c>
      <c r="F129" s="9" t="s">
        <v>1881</v>
      </c>
      <c r="G129" s="9" t="s">
        <v>846</v>
      </c>
    </row>
    <row r="130" spans="1:7">
      <c r="A130" s="9" t="s">
        <v>669</v>
      </c>
      <c r="B130" s="9" t="s">
        <v>1700</v>
      </c>
      <c r="F130" s="9" t="s">
        <v>1874</v>
      </c>
      <c r="G130" s="9" t="s">
        <v>839</v>
      </c>
    </row>
    <row r="131" spans="1:7">
      <c r="A131" s="9" t="s">
        <v>796</v>
      </c>
      <c r="B131" s="9" t="s">
        <v>1829</v>
      </c>
      <c r="F131" s="9" t="s">
        <v>1878</v>
      </c>
      <c r="G131" s="9" t="s">
        <v>843</v>
      </c>
    </row>
    <row r="132" spans="1:7">
      <c r="A132" s="9" t="s">
        <v>930</v>
      </c>
      <c r="B132" s="9" t="s">
        <v>1965</v>
      </c>
      <c r="F132" s="9" t="s">
        <v>1918</v>
      </c>
      <c r="G132" s="9" t="s">
        <v>883</v>
      </c>
    </row>
    <row r="133" spans="1:7">
      <c r="A133" s="9" t="s">
        <v>986</v>
      </c>
      <c r="B133" s="9" t="s">
        <v>2021</v>
      </c>
      <c r="F133" s="9" t="s">
        <v>1921</v>
      </c>
      <c r="G133" s="9" t="s">
        <v>886</v>
      </c>
    </row>
    <row r="134" spans="1:7">
      <c r="A134" s="9" t="s">
        <v>1045</v>
      </c>
      <c r="B134" s="9" t="s">
        <v>2085</v>
      </c>
      <c r="F134" s="9" t="s">
        <v>1919</v>
      </c>
      <c r="G134" s="9" t="s">
        <v>884</v>
      </c>
    </row>
    <row r="135" spans="1:7">
      <c r="A135" s="9" t="s">
        <v>674</v>
      </c>
      <c r="B135" s="9" t="s">
        <v>1705</v>
      </c>
      <c r="F135" s="9" t="s">
        <v>1920</v>
      </c>
      <c r="G135" s="9" t="s">
        <v>885</v>
      </c>
    </row>
    <row r="136" spans="1:7">
      <c r="A136" s="9" t="s">
        <v>809</v>
      </c>
      <c r="B136" s="9" t="s">
        <v>1842</v>
      </c>
      <c r="F136" s="9" t="s">
        <v>1895</v>
      </c>
      <c r="G136" s="9" t="s">
        <v>860</v>
      </c>
    </row>
    <row r="137" spans="1:7">
      <c r="A137" s="9" t="s">
        <v>990</v>
      </c>
      <c r="B137" s="9" t="s">
        <v>2025</v>
      </c>
      <c r="F137" s="9" t="s">
        <v>1897</v>
      </c>
      <c r="G137" s="9" t="s">
        <v>862</v>
      </c>
    </row>
    <row r="138" spans="1:7">
      <c r="A138" s="9" t="s">
        <v>1049</v>
      </c>
      <c r="B138" s="9" t="s">
        <v>2089</v>
      </c>
      <c r="F138" s="9" t="s">
        <v>1896</v>
      </c>
      <c r="G138" s="9" t="s">
        <v>861</v>
      </c>
    </row>
    <row r="139" spans="1:7">
      <c r="A139" s="9" t="s">
        <v>679</v>
      </c>
      <c r="B139" s="9" t="s">
        <v>1710</v>
      </c>
      <c r="F139" s="9" t="s">
        <v>1891</v>
      </c>
      <c r="G139" s="9" t="s">
        <v>856</v>
      </c>
    </row>
    <row r="140" spans="1:7">
      <c r="A140" s="9" t="s">
        <v>816</v>
      </c>
      <c r="B140" s="9" t="s">
        <v>1849</v>
      </c>
      <c r="F140" s="9" t="s">
        <v>1892</v>
      </c>
      <c r="G140" s="9" t="s">
        <v>857</v>
      </c>
    </row>
    <row r="141" spans="1:7">
      <c r="A141" s="9" t="s">
        <v>605</v>
      </c>
      <c r="B141" s="9" t="s">
        <v>1635</v>
      </c>
      <c r="F141" s="9" t="s">
        <v>1894</v>
      </c>
      <c r="G141" s="9" t="s">
        <v>859</v>
      </c>
    </row>
    <row r="142" spans="1:7">
      <c r="A142" s="9" t="s">
        <v>726</v>
      </c>
      <c r="B142" s="9" t="s">
        <v>1758</v>
      </c>
      <c r="F142" s="9" t="s">
        <v>1888</v>
      </c>
      <c r="G142" s="9" t="s">
        <v>853</v>
      </c>
    </row>
    <row r="143" spans="1:7">
      <c r="A143" s="9" t="s">
        <v>838</v>
      </c>
      <c r="B143" s="9" t="s">
        <v>1873</v>
      </c>
      <c r="F143" s="9" t="s">
        <v>1889</v>
      </c>
      <c r="G143" s="9" t="s">
        <v>854</v>
      </c>
    </row>
    <row r="144" spans="1:7">
      <c r="A144" s="9" t="s">
        <v>889</v>
      </c>
      <c r="B144" s="9" t="s">
        <v>1924</v>
      </c>
      <c r="F144" s="9" t="s">
        <v>1890</v>
      </c>
      <c r="G144" s="9" t="s">
        <v>855</v>
      </c>
    </row>
    <row r="145" spans="1:7">
      <c r="A145" s="9" t="s">
        <v>936</v>
      </c>
      <c r="B145" s="9" t="s">
        <v>1971</v>
      </c>
      <c r="F145" s="9" t="s">
        <v>1893</v>
      </c>
      <c r="G145" s="9" t="s">
        <v>858</v>
      </c>
    </row>
    <row r="146" spans="1:7">
      <c r="A146" s="9" t="s">
        <v>995</v>
      </c>
      <c r="B146" s="9" t="s">
        <v>2032</v>
      </c>
      <c r="F146" s="9" t="s">
        <v>1887</v>
      </c>
      <c r="G146" s="9" t="s">
        <v>852</v>
      </c>
    </row>
    <row r="147" spans="1:7">
      <c r="A147" s="9" t="s">
        <v>1052</v>
      </c>
      <c r="B147" s="9" t="s">
        <v>2092</v>
      </c>
      <c r="F147" s="9" t="s">
        <v>1916</v>
      </c>
      <c r="G147" s="9" t="s">
        <v>881</v>
      </c>
    </row>
    <row r="148" spans="1:7">
      <c r="A148" s="9" t="s">
        <v>616</v>
      </c>
      <c r="B148" s="9" t="s">
        <v>1646</v>
      </c>
      <c r="F148" s="9" t="s">
        <v>1914</v>
      </c>
      <c r="G148" s="9" t="s">
        <v>879</v>
      </c>
    </row>
    <row r="149" spans="1:7">
      <c r="A149" s="9" t="s">
        <v>740</v>
      </c>
      <c r="B149" s="9" t="s">
        <v>1772</v>
      </c>
      <c r="F149" s="9" t="s">
        <v>1915</v>
      </c>
      <c r="G149" s="9" t="s">
        <v>880</v>
      </c>
    </row>
    <row r="150" spans="1:7">
      <c r="A150" s="9" t="s">
        <v>849</v>
      </c>
      <c r="B150" s="9" t="s">
        <v>1884</v>
      </c>
      <c r="F150" s="9" t="s">
        <v>1913</v>
      </c>
      <c r="G150" s="9" t="s">
        <v>878</v>
      </c>
    </row>
    <row r="151" spans="1:7">
      <c r="A151" s="9" t="s">
        <v>894</v>
      </c>
      <c r="B151" s="9" t="s">
        <v>1929</v>
      </c>
      <c r="F151" s="9" t="s">
        <v>1917</v>
      </c>
      <c r="G151" s="9" t="s">
        <v>882</v>
      </c>
    </row>
    <row r="152" spans="1:7">
      <c r="A152" s="9" t="s">
        <v>941</v>
      </c>
      <c r="B152" s="9" t="s">
        <v>1976</v>
      </c>
      <c r="F152" s="9" t="s">
        <v>1885</v>
      </c>
      <c r="G152" s="9" t="s">
        <v>850</v>
      </c>
    </row>
    <row r="153" spans="1:7">
      <c r="A153" s="9" t="s">
        <v>1010</v>
      </c>
      <c r="B153" s="9" t="s">
        <v>2049</v>
      </c>
      <c r="F153" s="9" t="s">
        <v>1884</v>
      </c>
      <c r="G153" s="9" t="s">
        <v>849</v>
      </c>
    </row>
    <row r="154" spans="1:7">
      <c r="A154" s="9" t="s">
        <v>1056</v>
      </c>
      <c r="B154" s="9" t="s">
        <v>2096</v>
      </c>
      <c r="F154" s="9" t="s">
        <v>1882</v>
      </c>
      <c r="G154" s="9" t="s">
        <v>847</v>
      </c>
    </row>
    <row r="155" spans="1:7">
      <c r="A155" s="9" t="s">
        <v>619</v>
      </c>
      <c r="B155" s="9" t="s">
        <v>1649</v>
      </c>
      <c r="F155" s="9" t="s">
        <v>1886</v>
      </c>
      <c r="G155" s="9" t="s">
        <v>851</v>
      </c>
    </row>
    <row r="156" spans="1:7">
      <c r="A156" s="9" t="s">
        <v>753</v>
      </c>
      <c r="B156" s="9" t="s">
        <v>1786</v>
      </c>
      <c r="F156" s="9" t="s">
        <v>1883</v>
      </c>
      <c r="G156" s="9" t="s">
        <v>848</v>
      </c>
    </row>
    <row r="157" spans="1:7">
      <c r="A157" s="9" t="s">
        <v>854</v>
      </c>
      <c r="B157" s="9" t="s">
        <v>1889</v>
      </c>
      <c r="F157" s="9" t="s">
        <v>1909</v>
      </c>
      <c r="G157" s="9" t="s">
        <v>874</v>
      </c>
    </row>
    <row r="158" spans="1:7">
      <c r="A158" s="9" t="s">
        <v>900</v>
      </c>
      <c r="B158" s="9" t="s">
        <v>1935</v>
      </c>
      <c r="F158" s="9" t="s">
        <v>1908</v>
      </c>
      <c r="G158" s="9" t="s">
        <v>873</v>
      </c>
    </row>
    <row r="159" spans="1:7">
      <c r="A159" s="9" t="s">
        <v>948</v>
      </c>
      <c r="B159" s="9" t="s">
        <v>1983</v>
      </c>
      <c r="F159" s="9" t="s">
        <v>1899</v>
      </c>
      <c r="G159" s="9" t="s">
        <v>864</v>
      </c>
    </row>
    <row r="160" spans="1:7">
      <c r="A160" s="9" t="s">
        <v>1015</v>
      </c>
      <c r="B160" s="9" t="s">
        <v>2055</v>
      </c>
      <c r="F160" s="9" t="s">
        <v>1903</v>
      </c>
      <c r="G160" s="9" t="s">
        <v>868</v>
      </c>
    </row>
    <row r="161" spans="1:7">
      <c r="A161" s="9" t="s">
        <v>1063</v>
      </c>
      <c r="B161" s="9" t="s">
        <v>2103</v>
      </c>
      <c r="F161" s="9" t="s">
        <v>1900</v>
      </c>
      <c r="G161" s="9" t="s">
        <v>865</v>
      </c>
    </row>
    <row r="162" spans="1:7">
      <c r="A162" s="9" t="s">
        <v>632</v>
      </c>
      <c r="B162" s="9" t="s">
        <v>1662</v>
      </c>
      <c r="F162" s="9" t="s">
        <v>1901</v>
      </c>
      <c r="G162" s="9" t="s">
        <v>866</v>
      </c>
    </row>
    <row r="163" spans="1:7">
      <c r="A163" s="9" t="s">
        <v>760</v>
      </c>
      <c r="B163" s="9" t="s">
        <v>1793</v>
      </c>
      <c r="F163" s="9" t="s">
        <v>1906</v>
      </c>
      <c r="G163" s="9" t="s">
        <v>871</v>
      </c>
    </row>
    <row r="164" spans="1:7">
      <c r="A164" s="9" t="s">
        <v>862</v>
      </c>
      <c r="B164" s="9" t="s">
        <v>1897</v>
      </c>
      <c r="F164" s="9" t="s">
        <v>1902</v>
      </c>
      <c r="G164" s="9" t="s">
        <v>867</v>
      </c>
    </row>
    <row r="165" spans="1:7">
      <c r="A165" s="9" t="s">
        <v>908</v>
      </c>
      <c r="B165" s="9" t="s">
        <v>1943</v>
      </c>
      <c r="F165" s="9" t="s">
        <v>1905</v>
      </c>
      <c r="G165" s="9" t="s">
        <v>870</v>
      </c>
    </row>
    <row r="166" spans="1:7">
      <c r="A166" s="9" t="s">
        <v>957</v>
      </c>
      <c r="B166" s="9" t="s">
        <v>1992</v>
      </c>
      <c r="F166" s="9" t="s">
        <v>1907</v>
      </c>
      <c r="G166" s="9" t="s">
        <v>872</v>
      </c>
    </row>
    <row r="167" spans="1:7">
      <c r="A167" s="9" t="s">
        <v>1024</v>
      </c>
      <c r="B167" s="9" t="s">
        <v>2064</v>
      </c>
      <c r="F167" s="9" t="s">
        <v>1904</v>
      </c>
      <c r="G167" s="9" t="s">
        <v>869</v>
      </c>
    </row>
    <row r="168" spans="1:7">
      <c r="A168" s="9" t="s">
        <v>1069</v>
      </c>
      <c r="B168" s="9" t="s">
        <v>2109</v>
      </c>
      <c r="F168" s="9" t="s">
        <v>1898</v>
      </c>
      <c r="G168" s="9" t="s">
        <v>863</v>
      </c>
    </row>
    <row r="169" spans="1:7">
      <c r="A169" s="9" t="s">
        <v>641</v>
      </c>
      <c r="B169" s="9" t="s">
        <v>1671</v>
      </c>
      <c r="F169" s="9" t="s">
        <v>2006</v>
      </c>
      <c r="G169" s="9" t="s">
        <v>971</v>
      </c>
    </row>
    <row r="170" spans="1:7">
      <c r="A170" s="9" t="s">
        <v>764</v>
      </c>
      <c r="B170" s="9" t="s">
        <v>1797</v>
      </c>
      <c r="F170" s="9" t="s">
        <v>2003</v>
      </c>
      <c r="G170" s="9" t="s">
        <v>968</v>
      </c>
    </row>
    <row r="171" spans="1:7">
      <c r="A171" s="9" t="s">
        <v>865</v>
      </c>
      <c r="B171" s="9" t="s">
        <v>1900</v>
      </c>
      <c r="F171" s="9" t="s">
        <v>2005</v>
      </c>
      <c r="G171" s="9" t="s">
        <v>970</v>
      </c>
    </row>
    <row r="172" spans="1:7">
      <c r="A172" s="9" t="s">
        <v>914</v>
      </c>
      <c r="B172" s="9" t="s">
        <v>1949</v>
      </c>
      <c r="F172" s="9" t="s">
        <v>2004</v>
      </c>
      <c r="G172" s="9" t="s">
        <v>969</v>
      </c>
    </row>
    <row r="173" spans="1:7">
      <c r="A173" s="9" t="s">
        <v>961</v>
      </c>
      <c r="B173" s="9" t="s">
        <v>1996</v>
      </c>
      <c r="F173" s="9" t="s">
        <v>1990</v>
      </c>
      <c r="G173" s="9" t="s">
        <v>955</v>
      </c>
    </row>
    <row r="174" spans="1:7">
      <c r="A174" s="9" t="s">
        <v>1027</v>
      </c>
      <c r="B174" s="9" t="s">
        <v>2067</v>
      </c>
      <c r="F174" s="9" t="s">
        <v>1991</v>
      </c>
      <c r="G174" s="9" t="s">
        <v>956</v>
      </c>
    </row>
    <row r="175" spans="1:7">
      <c r="A175" s="9" t="s">
        <v>1073</v>
      </c>
      <c r="B175" s="9" t="s">
        <v>2113</v>
      </c>
      <c r="F175" s="9" t="s">
        <v>1992</v>
      </c>
      <c r="G175" s="9" t="s">
        <v>957</v>
      </c>
    </row>
    <row r="176" spans="1:7">
      <c r="A176" s="9" t="s">
        <v>644</v>
      </c>
      <c r="B176" s="9" t="s">
        <v>1674</v>
      </c>
      <c r="F176" s="9" t="s">
        <v>1993</v>
      </c>
      <c r="G176" s="9" t="s">
        <v>958</v>
      </c>
    </row>
    <row r="177" spans="1:7">
      <c r="A177" s="9" t="s">
        <v>772</v>
      </c>
      <c r="B177" s="9" t="s">
        <v>1805</v>
      </c>
      <c r="F177" s="9" t="s">
        <v>2001</v>
      </c>
      <c r="G177" s="9" t="s">
        <v>966</v>
      </c>
    </row>
    <row r="178" spans="1:7">
      <c r="A178" s="9" t="s">
        <v>877</v>
      </c>
      <c r="B178" s="9" t="s">
        <v>1912</v>
      </c>
      <c r="F178" s="9" t="s">
        <v>1998</v>
      </c>
      <c r="G178" s="9" t="s">
        <v>963</v>
      </c>
    </row>
    <row r="179" spans="1:7">
      <c r="A179" s="9" t="s">
        <v>919</v>
      </c>
      <c r="B179" s="9" t="s">
        <v>1954</v>
      </c>
      <c r="F179" s="9" t="s">
        <v>1999</v>
      </c>
      <c r="G179" s="9" t="s">
        <v>964</v>
      </c>
    </row>
    <row r="180" spans="1:7">
      <c r="A180" s="9" t="s">
        <v>965</v>
      </c>
      <c r="B180" s="9" t="s">
        <v>2000</v>
      </c>
      <c r="F180" s="9" t="s">
        <v>2002</v>
      </c>
      <c r="G180" s="9" t="s">
        <v>967</v>
      </c>
    </row>
    <row r="181" spans="1:7">
      <c r="A181" s="9" t="s">
        <v>1033</v>
      </c>
      <c r="B181" s="9" t="s">
        <v>2073</v>
      </c>
      <c r="F181" s="9" t="s">
        <v>2000</v>
      </c>
      <c r="G181" s="9" t="s">
        <v>965</v>
      </c>
    </row>
    <row r="182" spans="1:7">
      <c r="A182" s="9" t="s">
        <v>1076</v>
      </c>
      <c r="B182" s="9" t="s">
        <v>2116</v>
      </c>
      <c r="F182" s="9" t="s">
        <v>1997</v>
      </c>
      <c r="G182" s="9" t="s">
        <v>962</v>
      </c>
    </row>
    <row r="183" spans="1:7">
      <c r="A183" s="9" t="s">
        <v>651</v>
      </c>
      <c r="B183" s="9" t="s">
        <v>1681</v>
      </c>
      <c r="F183" s="9" t="s">
        <v>1994</v>
      </c>
      <c r="G183" s="9" t="s">
        <v>959</v>
      </c>
    </row>
    <row r="184" spans="1:7">
      <c r="A184" s="9" t="s">
        <v>780</v>
      </c>
      <c r="B184" s="9" t="s">
        <v>1813</v>
      </c>
      <c r="F184" s="9" t="s">
        <v>1995</v>
      </c>
      <c r="G184" s="9" t="s">
        <v>960</v>
      </c>
    </row>
    <row r="185" spans="1:7">
      <c r="A185" s="9" t="s">
        <v>880</v>
      </c>
      <c r="B185" s="9" t="s">
        <v>1915</v>
      </c>
      <c r="F185" s="9" t="s">
        <v>1996</v>
      </c>
      <c r="G185" s="9" t="s">
        <v>961</v>
      </c>
    </row>
    <row r="186" spans="1:7">
      <c r="A186" s="9" t="s">
        <v>923</v>
      </c>
      <c r="B186" s="9" t="s">
        <v>1958</v>
      </c>
      <c r="F186" s="9" t="s">
        <v>2024</v>
      </c>
      <c r="G186" s="9" t="s">
        <v>989</v>
      </c>
    </row>
    <row r="187" spans="1:7">
      <c r="A187" s="9" t="s">
        <v>970</v>
      </c>
      <c r="B187" s="9" t="s">
        <v>2005</v>
      </c>
      <c r="F187" s="9" t="s">
        <v>2027</v>
      </c>
      <c r="G187" s="9" t="s">
        <v>992</v>
      </c>
    </row>
    <row r="188" spans="1:7">
      <c r="A188" s="9" t="s">
        <v>1036</v>
      </c>
      <c r="B188" s="9" t="s">
        <v>2076</v>
      </c>
      <c r="F188" s="9" t="s">
        <v>2028</v>
      </c>
      <c r="G188" s="9" t="s">
        <v>2029</v>
      </c>
    </row>
    <row r="189" spans="1:7">
      <c r="A189" s="9" t="s">
        <v>657</v>
      </c>
      <c r="B189" s="9" t="s">
        <v>1688</v>
      </c>
      <c r="F189" s="9" t="s">
        <v>2025</v>
      </c>
      <c r="G189" s="9" t="s">
        <v>990</v>
      </c>
    </row>
    <row r="190" spans="1:7">
      <c r="A190" s="9" t="s">
        <v>787</v>
      </c>
      <c r="B190" s="9" t="s">
        <v>1820</v>
      </c>
      <c r="F190" s="9" t="s">
        <v>2026</v>
      </c>
      <c r="G190" s="9" t="s">
        <v>991</v>
      </c>
    </row>
    <row r="191" spans="1:7">
      <c r="A191" s="9" t="s">
        <v>885</v>
      </c>
      <c r="B191" s="9" t="s">
        <v>1920</v>
      </c>
      <c r="F191" s="9" t="s">
        <v>2020</v>
      </c>
      <c r="G191" s="9" t="s">
        <v>985</v>
      </c>
    </row>
    <row r="192" spans="1:7">
      <c r="A192" s="9" t="s">
        <v>926</v>
      </c>
      <c r="B192" s="9" t="s">
        <v>1961</v>
      </c>
      <c r="F192" s="9" t="s">
        <v>2022</v>
      </c>
      <c r="G192" s="9" t="s">
        <v>987</v>
      </c>
    </row>
    <row r="193" spans="1:7">
      <c r="A193" s="9" t="s">
        <v>974</v>
      </c>
      <c r="B193" s="9" t="s">
        <v>2009</v>
      </c>
      <c r="F193" s="9" t="s">
        <v>2021</v>
      </c>
      <c r="G193" s="9" t="s">
        <v>986</v>
      </c>
    </row>
    <row r="194" spans="1:7">
      <c r="A194" s="9" t="s">
        <v>1040</v>
      </c>
      <c r="B194" s="9" t="s">
        <v>2080</v>
      </c>
      <c r="F194" s="9" t="s">
        <v>2023</v>
      </c>
      <c r="G194" s="9" t="s">
        <v>988</v>
      </c>
    </row>
    <row r="195" spans="1:7">
      <c r="A195" s="9" t="s">
        <v>664</v>
      </c>
      <c r="B195" s="9" t="s">
        <v>1695</v>
      </c>
      <c r="F195" s="9" t="s">
        <v>1970</v>
      </c>
      <c r="G195" s="9" t="s">
        <v>935</v>
      </c>
    </row>
    <row r="196" spans="1:7">
      <c r="A196" s="9" t="s">
        <v>792</v>
      </c>
      <c r="B196" s="9" t="s">
        <v>1825</v>
      </c>
      <c r="F196" s="9" t="s">
        <v>1973</v>
      </c>
      <c r="G196" s="9" t="s">
        <v>938</v>
      </c>
    </row>
    <row r="197" spans="1:7">
      <c r="A197" s="9" t="s">
        <v>981</v>
      </c>
      <c r="B197" s="9" t="s">
        <v>2016</v>
      </c>
      <c r="F197" s="9" t="s">
        <v>1969</v>
      </c>
      <c r="G197" s="9" t="s">
        <v>934</v>
      </c>
    </row>
    <row r="198" spans="1:7">
      <c r="A198" s="9" t="s">
        <v>670</v>
      </c>
      <c r="B198" s="9" t="s">
        <v>1701</v>
      </c>
      <c r="F198" s="9" t="s">
        <v>1971</v>
      </c>
      <c r="G198" s="9" t="s">
        <v>936</v>
      </c>
    </row>
    <row r="199" spans="1:7">
      <c r="A199" s="9" t="s">
        <v>797</v>
      </c>
      <c r="B199" s="9" t="s">
        <v>1830</v>
      </c>
      <c r="F199" s="9" t="s">
        <v>1972</v>
      </c>
      <c r="G199" s="9" t="s">
        <v>937</v>
      </c>
    </row>
    <row r="200" spans="1:7">
      <c r="A200" s="9" t="s">
        <v>931</v>
      </c>
      <c r="B200" s="9" t="s">
        <v>1966</v>
      </c>
      <c r="F200" s="9" t="s">
        <v>2019</v>
      </c>
      <c r="G200" s="9" t="s">
        <v>984</v>
      </c>
    </row>
    <row r="201" spans="1:7">
      <c r="A201" s="9" t="s">
        <v>987</v>
      </c>
      <c r="B201" s="9" t="s">
        <v>2022</v>
      </c>
      <c r="F201" s="9" t="s">
        <v>2014</v>
      </c>
      <c r="G201" s="9" t="s">
        <v>979</v>
      </c>
    </row>
    <row r="202" spans="1:7">
      <c r="A202" s="9" t="s">
        <v>1046</v>
      </c>
      <c r="B202" s="9" t="s">
        <v>2086</v>
      </c>
      <c r="F202" s="9" t="s">
        <v>2018</v>
      </c>
      <c r="G202" s="9" t="s">
        <v>983</v>
      </c>
    </row>
    <row r="203" spans="1:7">
      <c r="A203" s="9" t="s">
        <v>675</v>
      </c>
      <c r="B203" s="9" t="s">
        <v>1706</v>
      </c>
      <c r="F203" s="9" t="s">
        <v>2017</v>
      </c>
      <c r="G203" s="9" t="s">
        <v>982</v>
      </c>
    </row>
    <row r="204" spans="1:7">
      <c r="A204" s="9" t="s">
        <v>810</v>
      </c>
      <c r="B204" s="9" t="s">
        <v>1843</v>
      </c>
      <c r="F204" s="9" t="s">
        <v>2015</v>
      </c>
      <c r="G204" s="9" t="s">
        <v>980</v>
      </c>
    </row>
    <row r="205" spans="1:7">
      <c r="A205" s="9" t="s">
        <v>991</v>
      </c>
      <c r="B205" s="9" t="s">
        <v>2026</v>
      </c>
      <c r="F205" s="9" t="s">
        <v>2016</v>
      </c>
      <c r="G205" s="9" t="s">
        <v>981</v>
      </c>
    </row>
    <row r="206" spans="1:7">
      <c r="A206" s="9" t="s">
        <v>680</v>
      </c>
      <c r="B206" s="9" t="s">
        <v>1711</v>
      </c>
      <c r="F206" s="9" t="s">
        <v>1980</v>
      </c>
      <c r="G206" s="9" t="s">
        <v>945</v>
      </c>
    </row>
    <row r="207" spans="1:7">
      <c r="A207" s="9" t="s">
        <v>817</v>
      </c>
      <c r="B207" s="9" t="s">
        <v>1850</v>
      </c>
      <c r="F207" s="9" t="s">
        <v>1975</v>
      </c>
      <c r="G207" s="9" t="s">
        <v>940</v>
      </c>
    </row>
    <row r="208" spans="1:7">
      <c r="A208" s="9" t="s">
        <v>606</v>
      </c>
      <c r="B208" s="9" t="s">
        <v>1636</v>
      </c>
      <c r="F208" s="9" t="s">
        <v>1974</v>
      </c>
      <c r="G208" s="9" t="s">
        <v>939</v>
      </c>
    </row>
    <row r="209" spans="1:7">
      <c r="A209" s="9" t="s">
        <v>727</v>
      </c>
      <c r="B209" s="9" t="s">
        <v>1759</v>
      </c>
      <c r="F209" s="9" t="s">
        <v>1979</v>
      </c>
      <c r="G209" s="9" t="s">
        <v>944</v>
      </c>
    </row>
    <row r="210" spans="1:7">
      <c r="A210" s="9" t="s">
        <v>839</v>
      </c>
      <c r="B210" s="9" t="s">
        <v>1874</v>
      </c>
      <c r="F210" s="9" t="s">
        <v>1977</v>
      </c>
      <c r="G210" s="9" t="s">
        <v>942</v>
      </c>
    </row>
    <row r="211" spans="1:7">
      <c r="A211" s="9" t="s">
        <v>890</v>
      </c>
      <c r="B211" s="9" t="s">
        <v>1925</v>
      </c>
      <c r="F211" s="9" t="s">
        <v>1978</v>
      </c>
      <c r="G211" s="9" t="s">
        <v>943</v>
      </c>
    </row>
    <row r="212" spans="1:7">
      <c r="A212" s="9" t="s">
        <v>937</v>
      </c>
      <c r="B212" s="9" t="s">
        <v>1972</v>
      </c>
      <c r="F212" s="9" t="s">
        <v>1976</v>
      </c>
      <c r="G212" s="9" t="s">
        <v>941</v>
      </c>
    </row>
    <row r="213" spans="1:7">
      <c r="A213" s="9" t="s">
        <v>996</v>
      </c>
      <c r="B213" s="9" t="s">
        <v>2033</v>
      </c>
      <c r="F213" s="9" t="s">
        <v>1982</v>
      </c>
      <c r="G213" s="9" t="s">
        <v>947</v>
      </c>
    </row>
    <row r="214" spans="1:7">
      <c r="A214" s="9" t="s">
        <v>1053</v>
      </c>
      <c r="B214" s="9" t="s">
        <v>2093</v>
      </c>
      <c r="F214" s="9" t="s">
        <v>1988</v>
      </c>
      <c r="G214" s="9" t="s">
        <v>953</v>
      </c>
    </row>
    <row r="215" spans="1:7">
      <c r="A215" s="9" t="s">
        <v>741</v>
      </c>
      <c r="B215" s="9" t="s">
        <v>1773</v>
      </c>
      <c r="F215" s="9" t="s">
        <v>1985</v>
      </c>
      <c r="G215" s="9" t="s">
        <v>950</v>
      </c>
    </row>
    <row r="216" spans="1:7">
      <c r="A216" s="9" t="s">
        <v>850</v>
      </c>
      <c r="B216" s="9" t="s">
        <v>1885</v>
      </c>
      <c r="F216" s="9" t="s">
        <v>1987</v>
      </c>
      <c r="G216" s="9" t="s">
        <v>952</v>
      </c>
    </row>
    <row r="217" spans="1:7">
      <c r="A217" s="9" t="s">
        <v>895</v>
      </c>
      <c r="B217" s="9" t="s">
        <v>1930</v>
      </c>
      <c r="F217" s="9" t="s">
        <v>1986</v>
      </c>
      <c r="G217" s="9" t="s">
        <v>951</v>
      </c>
    </row>
    <row r="218" spans="1:7">
      <c r="A218" s="9" t="s">
        <v>942</v>
      </c>
      <c r="B218" s="9" t="s">
        <v>1977</v>
      </c>
      <c r="F218" s="9" t="s">
        <v>1981</v>
      </c>
      <c r="G218" s="9" t="s">
        <v>946</v>
      </c>
    </row>
    <row r="219" spans="1:7">
      <c r="A219" s="9" t="s">
        <v>1011</v>
      </c>
      <c r="B219" s="9" t="s">
        <v>2050</v>
      </c>
      <c r="F219" s="9" t="s">
        <v>1989</v>
      </c>
      <c r="G219" s="9" t="s">
        <v>954</v>
      </c>
    </row>
    <row r="220" spans="1:7">
      <c r="A220" s="9" t="s">
        <v>1057</v>
      </c>
      <c r="B220" s="9" t="s">
        <v>2097</v>
      </c>
      <c r="F220" s="9" t="s">
        <v>1984</v>
      </c>
      <c r="G220" s="9" t="s">
        <v>949</v>
      </c>
    </row>
    <row r="221" spans="1:7">
      <c r="A221" s="9" t="s">
        <v>620</v>
      </c>
      <c r="B221" s="9" t="s">
        <v>1650</v>
      </c>
      <c r="F221" s="9" t="s">
        <v>1983</v>
      </c>
      <c r="G221" s="9" t="s">
        <v>948</v>
      </c>
    </row>
    <row r="222" spans="1:7">
      <c r="A222" s="9" t="s">
        <v>754</v>
      </c>
      <c r="B222" s="9" t="s">
        <v>1787</v>
      </c>
      <c r="F222" s="9" t="s">
        <v>2013</v>
      </c>
      <c r="G222" s="9" t="s">
        <v>978</v>
      </c>
    </row>
    <row r="223" spans="1:7">
      <c r="A223" s="9" t="s">
        <v>855</v>
      </c>
      <c r="B223" s="9" t="s">
        <v>1890</v>
      </c>
      <c r="F223" s="9" t="s">
        <v>2011</v>
      </c>
      <c r="G223" s="9" t="s">
        <v>976</v>
      </c>
    </row>
    <row r="224" spans="1:7">
      <c r="A224" s="9" t="s">
        <v>901</v>
      </c>
      <c r="B224" s="9" t="s">
        <v>1936</v>
      </c>
      <c r="F224" s="9" t="s">
        <v>2008</v>
      </c>
      <c r="G224" s="9" t="s">
        <v>973</v>
      </c>
    </row>
    <row r="225" spans="1:7">
      <c r="A225" s="9" t="s">
        <v>949</v>
      </c>
      <c r="B225" s="9" t="s">
        <v>1984</v>
      </c>
      <c r="F225" s="9" t="s">
        <v>2010</v>
      </c>
      <c r="G225" s="9" t="s">
        <v>975</v>
      </c>
    </row>
    <row r="226" spans="1:7">
      <c r="A226" s="9" t="s">
        <v>1016</v>
      </c>
      <c r="B226" s="9" t="s">
        <v>2056</v>
      </c>
      <c r="F226" s="9" t="s">
        <v>2012</v>
      </c>
      <c r="G226" s="9" t="s">
        <v>977</v>
      </c>
    </row>
    <row r="227" spans="1:7">
      <c r="A227" s="9" t="s">
        <v>1064</v>
      </c>
      <c r="B227" s="9" t="s">
        <v>2104</v>
      </c>
      <c r="F227" s="9" t="s">
        <v>2007</v>
      </c>
      <c r="G227" s="9" t="s">
        <v>972</v>
      </c>
    </row>
    <row r="228" spans="1:7">
      <c r="A228" s="9" t="s">
        <v>633</v>
      </c>
      <c r="B228" s="9" t="s">
        <v>1663</v>
      </c>
      <c r="F228" s="9" t="s">
        <v>2009</v>
      </c>
      <c r="G228" s="9" t="s">
        <v>974</v>
      </c>
    </row>
    <row r="229" spans="1:7">
      <c r="A229" s="9" t="s">
        <v>761</v>
      </c>
      <c r="B229" s="9" t="s">
        <v>1794</v>
      </c>
      <c r="F229" s="9" t="s">
        <v>1927</v>
      </c>
      <c r="G229" s="9" t="s">
        <v>892</v>
      </c>
    </row>
    <row r="230" spans="1:7">
      <c r="A230" s="9" t="s">
        <v>909</v>
      </c>
      <c r="B230" s="9" t="s">
        <v>1944</v>
      </c>
      <c r="F230" s="9" t="s">
        <v>1932</v>
      </c>
      <c r="G230" s="9" t="s">
        <v>897</v>
      </c>
    </row>
    <row r="231" spans="1:7">
      <c r="A231" s="9" t="s">
        <v>958</v>
      </c>
      <c r="B231" s="9" t="s">
        <v>1993</v>
      </c>
      <c r="F231" s="9" t="s">
        <v>1929</v>
      </c>
      <c r="G231" s="9" t="s">
        <v>894</v>
      </c>
    </row>
    <row r="232" spans="1:7">
      <c r="A232" s="9" t="s">
        <v>1070</v>
      </c>
      <c r="B232" s="9" t="s">
        <v>2110</v>
      </c>
      <c r="F232" s="9" t="s">
        <v>1928</v>
      </c>
      <c r="G232" s="9" t="s">
        <v>893</v>
      </c>
    </row>
    <row r="233" spans="1:7">
      <c r="A233" s="9" t="s">
        <v>765</v>
      </c>
      <c r="B233" s="9" t="s">
        <v>1798</v>
      </c>
      <c r="F233" s="9" t="s">
        <v>1930</v>
      </c>
      <c r="G233" s="9" t="s">
        <v>895</v>
      </c>
    </row>
    <row r="234" spans="1:7">
      <c r="A234" s="9" t="s">
        <v>866</v>
      </c>
      <c r="B234" s="9" t="s">
        <v>1901</v>
      </c>
      <c r="F234" s="9" t="s">
        <v>1931</v>
      </c>
      <c r="G234" s="9" t="s">
        <v>896</v>
      </c>
    </row>
    <row r="235" spans="1:7">
      <c r="A235" s="9" t="s">
        <v>915</v>
      </c>
      <c r="B235" s="9" t="s">
        <v>1950</v>
      </c>
      <c r="F235" s="9" t="s">
        <v>1958</v>
      </c>
      <c r="G235" s="9" t="s">
        <v>923</v>
      </c>
    </row>
    <row r="236" spans="1:7">
      <c r="A236" s="9" t="s">
        <v>962</v>
      </c>
      <c r="B236" s="9" t="s">
        <v>1997</v>
      </c>
      <c r="F236" s="9" t="s">
        <v>1957</v>
      </c>
      <c r="G236" s="9" t="s">
        <v>922</v>
      </c>
    </row>
    <row r="237" spans="1:7">
      <c r="A237" s="9" t="s">
        <v>1028</v>
      </c>
      <c r="B237" s="9" t="s">
        <v>2068</v>
      </c>
      <c r="F237" s="9" t="s">
        <v>1956</v>
      </c>
      <c r="G237" s="9" t="s">
        <v>921</v>
      </c>
    </row>
    <row r="238" spans="1:7">
      <c r="A238" s="9" t="s">
        <v>645</v>
      </c>
      <c r="B238" s="9" t="s">
        <v>1675</v>
      </c>
      <c r="F238" s="9" t="s">
        <v>1960</v>
      </c>
      <c r="G238" s="9" t="s">
        <v>925</v>
      </c>
    </row>
    <row r="239" spans="1:7">
      <c r="A239" s="9" t="s">
        <v>773</v>
      </c>
      <c r="B239" s="9" t="s">
        <v>1806</v>
      </c>
      <c r="F239" s="9" t="s">
        <v>1961</v>
      </c>
      <c r="G239" s="9" t="s">
        <v>926</v>
      </c>
    </row>
    <row r="240" spans="1:7">
      <c r="A240" s="9" t="s">
        <v>920</v>
      </c>
      <c r="B240" s="9" t="s">
        <v>1955</v>
      </c>
      <c r="F240" s="9" t="s">
        <v>1959</v>
      </c>
      <c r="G240" s="9" t="s">
        <v>924</v>
      </c>
    </row>
    <row r="241" spans="1:7">
      <c r="A241" s="9" t="s">
        <v>966</v>
      </c>
      <c r="B241" s="9" t="s">
        <v>2001</v>
      </c>
      <c r="F241" s="9" t="s">
        <v>1922</v>
      </c>
      <c r="G241" s="9" t="s">
        <v>887</v>
      </c>
    </row>
    <row r="242" spans="1:7">
      <c r="A242" s="9" t="s">
        <v>1077</v>
      </c>
      <c r="B242" s="9" t="s">
        <v>2117</v>
      </c>
      <c r="F242" s="9" t="s">
        <v>1923</v>
      </c>
      <c r="G242" s="9" t="s">
        <v>888</v>
      </c>
    </row>
    <row r="243" spans="1:7">
      <c r="A243" s="9" t="s">
        <v>652</v>
      </c>
      <c r="B243" s="9" t="s">
        <v>1682</v>
      </c>
      <c r="F243" s="9" t="s">
        <v>1924</v>
      </c>
      <c r="G243" s="9" t="s">
        <v>889</v>
      </c>
    </row>
    <row r="244" spans="1:7">
      <c r="A244" s="9" t="s">
        <v>781</v>
      </c>
      <c r="B244" s="9" t="s">
        <v>1814</v>
      </c>
      <c r="F244" s="9" t="s">
        <v>1925</v>
      </c>
      <c r="G244" s="9" t="s">
        <v>890</v>
      </c>
    </row>
    <row r="245" spans="1:7">
      <c r="A245" s="9" t="s">
        <v>881</v>
      </c>
      <c r="B245" s="9" t="s">
        <v>1916</v>
      </c>
      <c r="F245" s="9" t="s">
        <v>1926</v>
      </c>
      <c r="G245" s="9" t="s">
        <v>891</v>
      </c>
    </row>
    <row r="246" spans="1:7">
      <c r="A246" s="9" t="s">
        <v>971</v>
      </c>
      <c r="B246" s="9" t="s">
        <v>2006</v>
      </c>
      <c r="F246" s="9" t="s">
        <v>1954</v>
      </c>
      <c r="G246" s="9" t="s">
        <v>919</v>
      </c>
    </row>
    <row r="247" spans="1:7">
      <c r="A247" s="9" t="s">
        <v>1037</v>
      </c>
      <c r="B247" s="9" t="s">
        <v>2077</v>
      </c>
      <c r="F247" s="9" t="s">
        <v>1955</v>
      </c>
      <c r="G247" s="9" t="s">
        <v>920</v>
      </c>
    </row>
    <row r="248" spans="1:7">
      <c r="A248" s="9" t="s">
        <v>658</v>
      </c>
      <c r="B248" s="9" t="s">
        <v>1689</v>
      </c>
      <c r="F248" s="9" t="s">
        <v>1952</v>
      </c>
      <c r="G248" s="9" t="s">
        <v>917</v>
      </c>
    </row>
    <row r="249" spans="1:7">
      <c r="A249" s="9" t="s">
        <v>788</v>
      </c>
      <c r="B249" s="9" t="s">
        <v>1821</v>
      </c>
      <c r="F249" s="9" t="s">
        <v>1953</v>
      </c>
      <c r="G249" s="9" t="s">
        <v>918</v>
      </c>
    </row>
    <row r="250" spans="1:7">
      <c r="A250" s="9" t="s">
        <v>886</v>
      </c>
      <c r="B250" s="9" t="s">
        <v>1921</v>
      </c>
      <c r="F250" s="9" t="s">
        <v>1963</v>
      </c>
      <c r="G250" s="9" t="s">
        <v>928</v>
      </c>
    </row>
    <row r="251" spans="1:7">
      <c r="A251" s="9" t="s">
        <v>975</v>
      </c>
      <c r="B251" s="9" t="s">
        <v>2010</v>
      </c>
      <c r="F251" s="9" t="s">
        <v>1962</v>
      </c>
      <c r="G251" s="9" t="s">
        <v>927</v>
      </c>
    </row>
    <row r="252" spans="1:7">
      <c r="A252" s="9" t="s">
        <v>1041</v>
      </c>
      <c r="B252" s="9" t="s">
        <v>2081</v>
      </c>
      <c r="F252" s="9" t="s">
        <v>1951</v>
      </c>
      <c r="G252" s="9" t="s">
        <v>916</v>
      </c>
    </row>
    <row r="253" spans="1:7">
      <c r="A253" s="9" t="s">
        <v>665</v>
      </c>
      <c r="B253" s="9" t="s">
        <v>1696</v>
      </c>
      <c r="F253" s="9" t="s">
        <v>1950</v>
      </c>
      <c r="G253" s="9" t="s">
        <v>915</v>
      </c>
    </row>
    <row r="254" spans="1:7">
      <c r="A254" s="9" t="s">
        <v>793</v>
      </c>
      <c r="B254" s="9" t="s">
        <v>1826</v>
      </c>
      <c r="F254" s="9" t="s">
        <v>1948</v>
      </c>
      <c r="G254" s="9" t="s">
        <v>913</v>
      </c>
    </row>
    <row r="255" spans="1:7">
      <c r="A255" s="9" t="s">
        <v>982</v>
      </c>
      <c r="B255" s="9" t="s">
        <v>2017</v>
      </c>
      <c r="F255" s="9" t="s">
        <v>1947</v>
      </c>
      <c r="G255" s="9" t="s">
        <v>912</v>
      </c>
    </row>
    <row r="256" spans="1:7">
      <c r="A256" s="9" t="s">
        <v>671</v>
      </c>
      <c r="B256" s="9" t="s">
        <v>1702</v>
      </c>
      <c r="F256" s="9" t="s">
        <v>1949</v>
      </c>
      <c r="G256" s="9" t="s">
        <v>914</v>
      </c>
    </row>
    <row r="257" spans="1:7">
      <c r="A257" s="9" t="s">
        <v>798</v>
      </c>
      <c r="B257" s="9" t="s">
        <v>1831</v>
      </c>
      <c r="F257" s="9" t="s">
        <v>1944</v>
      </c>
      <c r="G257" s="9" t="s">
        <v>909</v>
      </c>
    </row>
    <row r="258" spans="1:7">
      <c r="A258" s="9" t="s">
        <v>932</v>
      </c>
      <c r="B258" s="9" t="s">
        <v>1967</v>
      </c>
      <c r="F258" s="9" t="s">
        <v>1946</v>
      </c>
      <c r="G258" s="9" t="s">
        <v>911</v>
      </c>
    </row>
    <row r="259" spans="1:7">
      <c r="A259" s="9" t="s">
        <v>988</v>
      </c>
      <c r="B259" s="9" t="s">
        <v>2023</v>
      </c>
      <c r="F259" s="9" t="s">
        <v>1943</v>
      </c>
      <c r="G259" s="9" t="s">
        <v>908</v>
      </c>
    </row>
    <row r="260" spans="1:7">
      <c r="A260" s="9" t="s">
        <v>1047</v>
      </c>
      <c r="B260" s="9" t="s">
        <v>2087</v>
      </c>
      <c r="F260" s="9" t="s">
        <v>1942</v>
      </c>
      <c r="G260" s="9" t="s">
        <v>907</v>
      </c>
    </row>
    <row r="261" spans="1:7">
      <c r="A261" s="9" t="s">
        <v>676</v>
      </c>
      <c r="B261" s="9" t="s">
        <v>1707</v>
      </c>
      <c r="F261" s="9" t="s">
        <v>1941</v>
      </c>
      <c r="G261" s="9" t="s">
        <v>906</v>
      </c>
    </row>
    <row r="262" spans="1:7">
      <c r="A262" s="9" t="s">
        <v>811</v>
      </c>
      <c r="B262" s="9" t="s">
        <v>1844</v>
      </c>
      <c r="F262" s="9" t="s">
        <v>1945</v>
      </c>
      <c r="G262" s="9" t="s">
        <v>910</v>
      </c>
    </row>
    <row r="263" spans="1:7">
      <c r="A263" s="9" t="s">
        <v>992</v>
      </c>
      <c r="B263" s="9" t="s">
        <v>2027</v>
      </c>
      <c r="F263" s="9" t="s">
        <v>1940</v>
      </c>
      <c r="G263" s="9" t="s">
        <v>905</v>
      </c>
    </row>
    <row r="264" spans="1:7">
      <c r="A264" s="9" t="s">
        <v>681</v>
      </c>
      <c r="B264" s="9" t="s">
        <v>1712</v>
      </c>
      <c r="F264" s="9" t="s">
        <v>1936</v>
      </c>
      <c r="G264" s="9" t="s">
        <v>901</v>
      </c>
    </row>
    <row r="265" spans="1:7">
      <c r="A265" s="9" t="s">
        <v>818</v>
      </c>
      <c r="B265" s="9" t="s">
        <v>1851</v>
      </c>
      <c r="F265" s="9" t="s">
        <v>1935</v>
      </c>
      <c r="G265" s="9" t="s">
        <v>900</v>
      </c>
    </row>
    <row r="266" spans="1:7">
      <c r="A266" s="9" t="s">
        <v>607</v>
      </c>
      <c r="B266" s="9" t="s">
        <v>1637</v>
      </c>
      <c r="F266" s="9" t="s">
        <v>1934</v>
      </c>
      <c r="G266" s="9" t="s">
        <v>899</v>
      </c>
    </row>
    <row r="267" spans="1:7">
      <c r="A267" s="9" t="s">
        <v>728</v>
      </c>
      <c r="B267" s="9" t="s">
        <v>1760</v>
      </c>
      <c r="F267" s="9" t="s">
        <v>1938</v>
      </c>
      <c r="G267" s="9" t="s">
        <v>903</v>
      </c>
    </row>
    <row r="268" spans="1:7">
      <c r="A268" s="9" t="s">
        <v>840</v>
      </c>
      <c r="B268" s="9" t="s">
        <v>1875</v>
      </c>
      <c r="F268" s="9" t="s">
        <v>1933</v>
      </c>
      <c r="G268" s="9" t="s">
        <v>898</v>
      </c>
    </row>
    <row r="269" spans="1:7">
      <c r="A269" s="9" t="s">
        <v>891</v>
      </c>
      <c r="B269" s="9" t="s">
        <v>1926</v>
      </c>
      <c r="F269" s="9" t="s">
        <v>1937</v>
      </c>
      <c r="G269" s="9" t="s">
        <v>902</v>
      </c>
    </row>
    <row r="270" spans="1:7">
      <c r="A270" s="9" t="s">
        <v>938</v>
      </c>
      <c r="B270" s="9" t="s">
        <v>1973</v>
      </c>
      <c r="F270" s="9" t="s">
        <v>1939</v>
      </c>
      <c r="G270" s="9" t="s">
        <v>904</v>
      </c>
    </row>
    <row r="271" spans="1:7">
      <c r="A271" s="9" t="s">
        <v>997</v>
      </c>
      <c r="B271" s="9" t="s">
        <v>2034</v>
      </c>
      <c r="F271" s="9" t="s">
        <v>1968</v>
      </c>
      <c r="G271" s="9" t="s">
        <v>933</v>
      </c>
    </row>
    <row r="272" spans="1:7">
      <c r="A272" s="9" t="s">
        <v>742</v>
      </c>
      <c r="B272" s="9" t="s">
        <v>1774</v>
      </c>
      <c r="F272" s="9" t="s">
        <v>1966</v>
      </c>
      <c r="G272" s="9" t="s">
        <v>931</v>
      </c>
    </row>
    <row r="273" spans="1:7">
      <c r="A273" s="9" t="s">
        <v>851</v>
      </c>
      <c r="B273" s="9" t="s">
        <v>1886</v>
      </c>
      <c r="F273" s="9" t="s">
        <v>1965</v>
      </c>
      <c r="G273" s="9" t="s">
        <v>930</v>
      </c>
    </row>
    <row r="274" spans="1:7">
      <c r="A274" s="9" t="s">
        <v>896</v>
      </c>
      <c r="B274" s="9" t="s">
        <v>1931</v>
      </c>
      <c r="F274" s="9" t="s">
        <v>1967</v>
      </c>
      <c r="G274" s="9" t="s">
        <v>932</v>
      </c>
    </row>
    <row r="275" spans="1:7">
      <c r="A275" s="9" t="s">
        <v>943</v>
      </c>
      <c r="B275" s="9" t="s">
        <v>1978</v>
      </c>
      <c r="F275" s="9" t="s">
        <v>1964</v>
      </c>
      <c r="G275" s="9" t="s">
        <v>929</v>
      </c>
    </row>
    <row r="276" spans="1:7">
      <c r="A276" s="9" t="s">
        <v>1012</v>
      </c>
      <c r="B276" s="9" t="s">
        <v>2051</v>
      </c>
      <c r="F276" s="9" t="s">
        <v>2118</v>
      </c>
      <c r="G276" s="9" t="s">
        <v>1078</v>
      </c>
    </row>
    <row r="277" spans="1:7">
      <c r="A277" s="9" t="s">
        <v>1058</v>
      </c>
      <c r="B277" s="9" t="s">
        <v>2098</v>
      </c>
      <c r="F277" s="9" t="s">
        <v>2114</v>
      </c>
      <c r="G277" s="9" t="s">
        <v>1074</v>
      </c>
    </row>
    <row r="278" spans="1:7">
      <c r="A278" s="9" t="s">
        <v>621</v>
      </c>
      <c r="B278" s="9" t="s">
        <v>1651</v>
      </c>
      <c r="F278" s="9" t="s">
        <v>2115</v>
      </c>
      <c r="G278" s="9" t="s">
        <v>1075</v>
      </c>
    </row>
    <row r="279" spans="1:7">
      <c r="A279" s="9" t="s">
        <v>755</v>
      </c>
      <c r="B279" s="9" t="s">
        <v>1788</v>
      </c>
      <c r="F279" s="9" t="s">
        <v>2116</v>
      </c>
      <c r="G279" s="9" t="s">
        <v>1076</v>
      </c>
    </row>
    <row r="280" spans="1:7">
      <c r="A280" s="9" t="s">
        <v>856</v>
      </c>
      <c r="B280" s="9" t="s">
        <v>1891</v>
      </c>
      <c r="F280" s="9" t="s">
        <v>2117</v>
      </c>
      <c r="G280" s="9" t="s">
        <v>1077</v>
      </c>
    </row>
    <row r="281" spans="1:7">
      <c r="A281" s="9" t="s">
        <v>902</v>
      </c>
      <c r="B281" s="9" t="s">
        <v>1937</v>
      </c>
      <c r="F281" s="9" t="s">
        <v>2090</v>
      </c>
      <c r="G281" s="9" t="s">
        <v>1050</v>
      </c>
    </row>
    <row r="282" spans="1:7">
      <c r="A282" s="9" t="s">
        <v>950</v>
      </c>
      <c r="B282" s="9" t="s">
        <v>1985</v>
      </c>
      <c r="F282" s="9" t="s">
        <v>2093</v>
      </c>
      <c r="G282" s="9" t="s">
        <v>1053</v>
      </c>
    </row>
    <row r="283" spans="1:7">
      <c r="A283" s="9" t="s">
        <v>1017</v>
      </c>
      <c r="B283" s="9" t="s">
        <v>2057</v>
      </c>
      <c r="F283" s="9" t="s">
        <v>2092</v>
      </c>
      <c r="G283" s="9" t="s">
        <v>1052</v>
      </c>
    </row>
    <row r="284" spans="1:7">
      <c r="A284" s="9" t="s">
        <v>1065</v>
      </c>
      <c r="B284" s="9" t="s">
        <v>2105</v>
      </c>
      <c r="F284" s="9" t="s">
        <v>2091</v>
      </c>
      <c r="G284" s="9" t="s">
        <v>1051</v>
      </c>
    </row>
    <row r="285" spans="1:7">
      <c r="A285" s="9" t="s">
        <v>634</v>
      </c>
      <c r="B285" s="9" t="s">
        <v>1664</v>
      </c>
      <c r="F285" s="9" t="s">
        <v>2112</v>
      </c>
      <c r="G285" s="9" t="s">
        <v>1072</v>
      </c>
    </row>
    <row r="286" spans="1:7">
      <c r="A286" s="9" t="s">
        <v>910</v>
      </c>
      <c r="B286" s="9" t="s">
        <v>1945</v>
      </c>
      <c r="F286" s="9" t="s">
        <v>2113</v>
      </c>
      <c r="G286" s="9" t="s">
        <v>1073</v>
      </c>
    </row>
    <row r="287" spans="1:7">
      <c r="A287" s="9" t="s">
        <v>766</v>
      </c>
      <c r="B287" s="9" t="s">
        <v>1799</v>
      </c>
      <c r="F287" s="9" t="s">
        <v>2111</v>
      </c>
      <c r="G287" s="9" t="s">
        <v>1071</v>
      </c>
    </row>
    <row r="288" spans="1:7">
      <c r="A288" s="9" t="s">
        <v>867</v>
      </c>
      <c r="B288" s="9" t="s">
        <v>1902</v>
      </c>
      <c r="F288" s="9" t="s">
        <v>2098</v>
      </c>
      <c r="G288" s="9" t="s">
        <v>1058</v>
      </c>
    </row>
    <row r="289" spans="1:7">
      <c r="A289" s="9" t="s">
        <v>916</v>
      </c>
      <c r="B289" s="9" t="s">
        <v>1951</v>
      </c>
      <c r="F289" s="9" t="s">
        <v>2099</v>
      </c>
      <c r="G289" s="9" t="s">
        <v>1059</v>
      </c>
    </row>
    <row r="290" spans="1:7">
      <c r="A290" s="9" t="s">
        <v>1029</v>
      </c>
      <c r="B290" s="9" t="s">
        <v>2069</v>
      </c>
      <c r="F290" s="9" t="s">
        <v>2094</v>
      </c>
      <c r="G290" s="9" t="s">
        <v>1054</v>
      </c>
    </row>
    <row r="291" spans="1:7">
      <c r="A291" s="9" t="s">
        <v>646</v>
      </c>
      <c r="B291" s="9" t="s">
        <v>1676</v>
      </c>
      <c r="F291" s="9" t="s">
        <v>2095</v>
      </c>
      <c r="G291" s="9" t="s">
        <v>1055</v>
      </c>
    </row>
    <row r="292" spans="1:7">
      <c r="A292" s="9" t="s">
        <v>774</v>
      </c>
      <c r="B292" s="9" t="s">
        <v>1807</v>
      </c>
      <c r="F292" s="9" t="s">
        <v>2100</v>
      </c>
      <c r="G292" s="9" t="s">
        <v>1060</v>
      </c>
    </row>
    <row r="293" spans="1:7">
      <c r="A293" s="9" t="s">
        <v>967</v>
      </c>
      <c r="B293" s="9" t="s">
        <v>2002</v>
      </c>
      <c r="F293" s="9" t="s">
        <v>2096</v>
      </c>
      <c r="G293" s="9" t="s">
        <v>1056</v>
      </c>
    </row>
    <row r="294" spans="1:7">
      <c r="A294" s="9" t="s">
        <v>1078</v>
      </c>
      <c r="B294" s="9" t="s">
        <v>2118</v>
      </c>
      <c r="F294" s="9" t="s">
        <v>2097</v>
      </c>
      <c r="G294" s="9" t="s">
        <v>1057</v>
      </c>
    </row>
    <row r="295" spans="1:7">
      <c r="A295" s="9" t="s">
        <v>653</v>
      </c>
      <c r="B295" s="9" t="s">
        <v>1683</v>
      </c>
      <c r="F295" s="9" t="s">
        <v>2106</v>
      </c>
      <c r="G295" s="9" t="s">
        <v>1066</v>
      </c>
    </row>
    <row r="296" spans="1:7">
      <c r="A296" s="9" t="s">
        <v>782</v>
      </c>
      <c r="B296" s="9" t="s">
        <v>1815</v>
      </c>
      <c r="F296" s="9" t="s">
        <v>2105</v>
      </c>
      <c r="G296" s="9" t="s">
        <v>1065</v>
      </c>
    </row>
    <row r="297" spans="1:7">
      <c r="A297" s="9" t="s">
        <v>882</v>
      </c>
      <c r="B297" s="9" t="s">
        <v>1917</v>
      </c>
      <c r="F297" s="9" t="s">
        <v>2103</v>
      </c>
      <c r="G297" s="9" t="s">
        <v>1063</v>
      </c>
    </row>
    <row r="298" spans="1:7">
      <c r="A298" s="9" t="s">
        <v>659</v>
      </c>
      <c r="B298" s="9" t="s">
        <v>1690</v>
      </c>
      <c r="F298" s="9" t="s">
        <v>2104</v>
      </c>
      <c r="G298" s="9" t="s">
        <v>1064</v>
      </c>
    </row>
    <row r="299" spans="1:7">
      <c r="A299" s="9" t="s">
        <v>789</v>
      </c>
      <c r="B299" s="9" t="s">
        <v>1822</v>
      </c>
      <c r="F299" s="9" t="s">
        <v>2102</v>
      </c>
      <c r="G299" s="9" t="s">
        <v>1062</v>
      </c>
    </row>
    <row r="300" spans="1:7">
      <c r="A300" s="9" t="s">
        <v>976</v>
      </c>
      <c r="B300" s="9" t="s">
        <v>2011</v>
      </c>
      <c r="F300" s="9" t="s">
        <v>2222</v>
      </c>
      <c r="G300" s="9" t="s">
        <v>2223</v>
      </c>
    </row>
    <row r="301" spans="1:7">
      <c r="A301" s="9" t="s">
        <v>1042</v>
      </c>
      <c r="B301" s="9" t="s">
        <v>2082</v>
      </c>
      <c r="F301" s="9" t="s">
        <v>2101</v>
      </c>
      <c r="G301" s="9" t="s">
        <v>1061</v>
      </c>
    </row>
    <row r="302" spans="1:7">
      <c r="A302" s="9" t="s">
        <v>666</v>
      </c>
      <c r="B302" s="9" t="s">
        <v>1697</v>
      </c>
      <c r="F302" s="9" t="s">
        <v>2107</v>
      </c>
      <c r="G302" s="9" t="s">
        <v>1067</v>
      </c>
    </row>
    <row r="303" spans="1:7">
      <c r="A303" s="9" t="s">
        <v>794</v>
      </c>
      <c r="B303" s="9" t="s">
        <v>1827</v>
      </c>
      <c r="F303" s="9" t="s">
        <v>2109</v>
      </c>
      <c r="G303" s="9" t="s">
        <v>1069</v>
      </c>
    </row>
    <row r="304" spans="1:7">
      <c r="A304" s="9" t="s">
        <v>983</v>
      </c>
      <c r="B304" s="9" t="s">
        <v>2018</v>
      </c>
      <c r="F304" s="9" t="s">
        <v>2108</v>
      </c>
      <c r="G304" s="9" t="s">
        <v>1068</v>
      </c>
    </row>
    <row r="305" spans="1:7">
      <c r="A305" s="9" t="s">
        <v>672</v>
      </c>
      <c r="B305" s="9" t="s">
        <v>1703</v>
      </c>
      <c r="F305" s="9" t="s">
        <v>2110</v>
      </c>
      <c r="G305" s="9" t="s">
        <v>1070</v>
      </c>
    </row>
    <row r="306" spans="1:7">
      <c r="A306" s="9" t="s">
        <v>799</v>
      </c>
      <c r="B306" s="9" t="s">
        <v>1832</v>
      </c>
      <c r="F306" s="9" t="s">
        <v>2073</v>
      </c>
      <c r="G306" s="9" t="s">
        <v>1033</v>
      </c>
    </row>
    <row r="307" spans="1:7">
      <c r="A307" s="9" t="s">
        <v>933</v>
      </c>
      <c r="B307" s="9" t="s">
        <v>1968</v>
      </c>
      <c r="F307" s="9" t="s">
        <v>2071</v>
      </c>
      <c r="G307" s="9" t="s">
        <v>1031</v>
      </c>
    </row>
    <row r="308" spans="1:7">
      <c r="A308" s="9" t="s">
        <v>677</v>
      </c>
      <c r="B308" s="9" t="s">
        <v>1708</v>
      </c>
      <c r="F308" s="9" t="s">
        <v>2072</v>
      </c>
      <c r="G308" s="9" t="s">
        <v>1032</v>
      </c>
    </row>
    <row r="309" spans="1:7">
      <c r="A309" s="9" t="s">
        <v>812</v>
      </c>
      <c r="B309" s="9" t="s">
        <v>1845</v>
      </c>
      <c r="F309" s="9" t="s">
        <v>2060</v>
      </c>
      <c r="G309" s="9" t="s">
        <v>1020</v>
      </c>
    </row>
    <row r="310" spans="1:7">
      <c r="A310" s="9" t="s">
        <v>2029</v>
      </c>
      <c r="B310" s="9" t="s">
        <v>2028</v>
      </c>
      <c r="F310" s="9" t="s">
        <v>2056</v>
      </c>
      <c r="G310" s="9" t="s">
        <v>1016</v>
      </c>
    </row>
    <row r="311" spans="1:7">
      <c r="A311" s="9" t="s">
        <v>682</v>
      </c>
      <c r="B311" s="9" t="s">
        <v>1713</v>
      </c>
      <c r="F311" s="9" t="s">
        <v>2061</v>
      </c>
      <c r="G311" s="9" t="s">
        <v>1021</v>
      </c>
    </row>
    <row r="312" spans="1:7">
      <c r="A312" s="9" t="s">
        <v>819</v>
      </c>
      <c r="B312" s="9" t="s">
        <v>1852</v>
      </c>
      <c r="F312" s="9" t="s">
        <v>2053</v>
      </c>
      <c r="G312" s="9" t="s">
        <v>1013</v>
      </c>
    </row>
    <row r="313" spans="1:7">
      <c r="A313" s="9" t="s">
        <v>608</v>
      </c>
      <c r="B313" s="9" t="s">
        <v>1638</v>
      </c>
      <c r="F313" s="9" t="s">
        <v>2059</v>
      </c>
      <c r="G313" s="9" t="s">
        <v>1019</v>
      </c>
    </row>
    <row r="314" spans="1:7">
      <c r="A314" s="9" t="s">
        <v>729</v>
      </c>
      <c r="B314" s="9" t="s">
        <v>1761</v>
      </c>
      <c r="F314" s="9" t="s">
        <v>2058</v>
      </c>
      <c r="G314" s="9" t="s">
        <v>1018</v>
      </c>
    </row>
    <row r="315" spans="1:7">
      <c r="A315" s="9" t="s">
        <v>841</v>
      </c>
      <c r="B315" s="9" t="s">
        <v>1876</v>
      </c>
      <c r="F315" s="9" t="s">
        <v>2057</v>
      </c>
      <c r="G315" s="9" t="s">
        <v>1017</v>
      </c>
    </row>
    <row r="316" spans="1:7">
      <c r="A316" s="9" t="s">
        <v>998</v>
      </c>
      <c r="B316" s="9" t="s">
        <v>2035</v>
      </c>
      <c r="F316" s="9" t="s">
        <v>2055</v>
      </c>
      <c r="G316" s="9" t="s">
        <v>1015</v>
      </c>
    </row>
    <row r="317" spans="1:7">
      <c r="A317" s="9" t="s">
        <v>743</v>
      </c>
      <c r="B317" s="9" t="s">
        <v>1775</v>
      </c>
      <c r="F317" s="9" t="s">
        <v>2054</v>
      </c>
      <c r="G317" s="9" t="s">
        <v>1014</v>
      </c>
    </row>
    <row r="318" spans="1:7">
      <c r="A318" s="9" t="s">
        <v>897</v>
      </c>
      <c r="B318" s="9" t="s">
        <v>1932</v>
      </c>
      <c r="F318" s="9" t="s">
        <v>2086</v>
      </c>
      <c r="G318" s="9" t="s">
        <v>1046</v>
      </c>
    </row>
    <row r="319" spans="1:7">
      <c r="A319" s="9" t="s">
        <v>944</v>
      </c>
      <c r="B319" s="9" t="s">
        <v>1979</v>
      </c>
      <c r="F319" s="9" t="s">
        <v>2084</v>
      </c>
      <c r="G319" s="9" t="s">
        <v>1044</v>
      </c>
    </row>
    <row r="320" spans="1:7">
      <c r="A320" s="9" t="s">
        <v>1137</v>
      </c>
      <c r="B320" s="9" t="s">
        <v>2052</v>
      </c>
      <c r="F320" s="9" t="s">
        <v>2085</v>
      </c>
      <c r="G320" s="9" t="s">
        <v>1045</v>
      </c>
    </row>
    <row r="321" spans="1:7">
      <c r="A321" s="9" t="s">
        <v>1059</v>
      </c>
      <c r="B321" s="9" t="s">
        <v>2099</v>
      </c>
      <c r="F321" s="9" t="s">
        <v>2087</v>
      </c>
      <c r="G321" s="9" t="s">
        <v>1047</v>
      </c>
    </row>
    <row r="322" spans="1:7">
      <c r="A322" s="9" t="s">
        <v>622</v>
      </c>
      <c r="B322" s="9" t="s">
        <v>1652</v>
      </c>
      <c r="F322" s="9" t="s">
        <v>2080</v>
      </c>
      <c r="G322" s="9" t="s">
        <v>1040</v>
      </c>
    </row>
    <row r="323" spans="1:7">
      <c r="A323" s="9" t="s">
        <v>857</v>
      </c>
      <c r="B323" s="9" t="s">
        <v>1892</v>
      </c>
      <c r="F323" s="9" t="s">
        <v>2273</v>
      </c>
      <c r="G323" s="9" t="s">
        <v>1138</v>
      </c>
    </row>
    <row r="324" spans="1:7">
      <c r="A324" s="9" t="s">
        <v>903</v>
      </c>
      <c r="B324" s="9" t="s">
        <v>1938</v>
      </c>
      <c r="F324" s="9" t="s">
        <v>2081</v>
      </c>
      <c r="G324" s="9" t="s">
        <v>1041</v>
      </c>
    </row>
    <row r="325" spans="1:7">
      <c r="A325" s="9" t="s">
        <v>951</v>
      </c>
      <c r="B325" s="9" t="s">
        <v>1986</v>
      </c>
      <c r="F325" s="9" t="s">
        <v>2082</v>
      </c>
      <c r="G325" s="9" t="s">
        <v>1042</v>
      </c>
    </row>
    <row r="326" spans="1:7">
      <c r="A326" s="9" t="s">
        <v>1018</v>
      </c>
      <c r="B326" s="9" t="s">
        <v>2058</v>
      </c>
      <c r="F326" s="9" t="s">
        <v>2079</v>
      </c>
      <c r="G326" s="9" t="s">
        <v>1039</v>
      </c>
    </row>
    <row r="327" spans="1:7">
      <c r="A327" s="9" t="s">
        <v>1066</v>
      </c>
      <c r="B327" s="9" t="s">
        <v>2106</v>
      </c>
      <c r="F327" s="9" t="s">
        <v>2078</v>
      </c>
      <c r="G327" s="9" t="s">
        <v>1038</v>
      </c>
    </row>
    <row r="328" spans="1:7">
      <c r="A328" s="9" t="s">
        <v>635</v>
      </c>
      <c r="B328" s="9" t="s">
        <v>1665</v>
      </c>
      <c r="F328" s="9" t="s">
        <v>2052</v>
      </c>
      <c r="G328" s="9" t="s">
        <v>1137</v>
      </c>
    </row>
    <row r="329" spans="1:7">
      <c r="A329" s="9" t="s">
        <v>911</v>
      </c>
      <c r="B329" s="9" t="s">
        <v>1946</v>
      </c>
      <c r="F329" s="9" t="s">
        <v>2047</v>
      </c>
      <c r="G329" s="9" t="s">
        <v>1008</v>
      </c>
    </row>
    <row r="330" spans="1:7">
      <c r="A330" s="9" t="s">
        <v>767</v>
      </c>
      <c r="B330" s="9" t="s">
        <v>1800</v>
      </c>
      <c r="F330" s="9" t="s">
        <v>2049</v>
      </c>
      <c r="G330" s="9" t="s">
        <v>1010</v>
      </c>
    </row>
    <row r="331" spans="1:7">
      <c r="A331" s="9" t="s">
        <v>868</v>
      </c>
      <c r="B331" s="9" t="s">
        <v>1903</v>
      </c>
      <c r="F331" s="9" t="s">
        <v>2051</v>
      </c>
      <c r="G331" s="9" t="s">
        <v>1012</v>
      </c>
    </row>
    <row r="332" spans="1:7">
      <c r="A332" s="9" t="s">
        <v>1030</v>
      </c>
      <c r="B332" s="9" t="s">
        <v>2070</v>
      </c>
      <c r="F332" s="9" t="s">
        <v>2048</v>
      </c>
      <c r="G332" s="9" t="s">
        <v>1009</v>
      </c>
    </row>
    <row r="333" spans="1:7">
      <c r="A333" s="9" t="s">
        <v>647</v>
      </c>
      <c r="B333" s="9" t="s">
        <v>1677</v>
      </c>
      <c r="F333" s="9" t="s">
        <v>2050</v>
      </c>
      <c r="G333" s="9" t="s">
        <v>1011</v>
      </c>
    </row>
    <row r="334" spans="1:7">
      <c r="A334" s="9" t="s">
        <v>775</v>
      </c>
      <c r="B334" s="9" t="s">
        <v>1808</v>
      </c>
      <c r="F334" s="9" t="s">
        <v>2088</v>
      </c>
      <c r="G334" s="9" t="s">
        <v>1048</v>
      </c>
    </row>
    <row r="335" spans="1:7">
      <c r="A335" s="9" t="s">
        <v>654</v>
      </c>
      <c r="B335" s="9" t="s">
        <v>1684</v>
      </c>
      <c r="F335" s="9" t="s">
        <v>2089</v>
      </c>
      <c r="G335" s="9" t="s">
        <v>1049</v>
      </c>
    </row>
    <row r="336" spans="1:7">
      <c r="A336" s="9" t="s">
        <v>783</v>
      </c>
      <c r="B336" s="9" t="s">
        <v>1816</v>
      </c>
      <c r="F336" s="9" t="s">
        <v>2074</v>
      </c>
      <c r="G336" s="9" t="s">
        <v>1034</v>
      </c>
    </row>
    <row r="337" spans="1:7">
      <c r="A337" s="9" t="s">
        <v>660</v>
      </c>
      <c r="B337" s="9" t="s">
        <v>1691</v>
      </c>
      <c r="F337" s="9" t="s">
        <v>2076</v>
      </c>
      <c r="G337" s="9" t="s">
        <v>1036</v>
      </c>
    </row>
    <row r="338" spans="1:7">
      <c r="A338" s="9" t="s">
        <v>977</v>
      </c>
      <c r="B338" s="9" t="s">
        <v>2012</v>
      </c>
      <c r="F338" s="9" t="s">
        <v>2077</v>
      </c>
      <c r="G338" s="9" t="s">
        <v>1037</v>
      </c>
    </row>
    <row r="339" spans="1:7">
      <c r="A339" s="9" t="s">
        <v>1138</v>
      </c>
      <c r="B339" s="9" t="s">
        <v>2273</v>
      </c>
      <c r="F339" s="9" t="s">
        <v>2075</v>
      </c>
      <c r="G339" s="9" t="s">
        <v>1035</v>
      </c>
    </row>
    <row r="340" spans="1:7">
      <c r="A340" s="9" t="s">
        <v>667</v>
      </c>
      <c r="B340" s="9" t="s">
        <v>1698</v>
      </c>
      <c r="F340" s="9" t="s">
        <v>2062</v>
      </c>
      <c r="G340" s="9" t="s">
        <v>1022</v>
      </c>
    </row>
    <row r="341" spans="1:7">
      <c r="A341" s="9" t="s">
        <v>984</v>
      </c>
      <c r="B341" s="9" t="s">
        <v>2019</v>
      </c>
      <c r="F341" s="9" t="s">
        <v>2064</v>
      </c>
      <c r="G341" s="9" t="s">
        <v>1024</v>
      </c>
    </row>
    <row r="342" spans="1:7">
      <c r="A342" s="9" t="s">
        <v>800</v>
      </c>
      <c r="B342" s="9" t="s">
        <v>1833</v>
      </c>
      <c r="F342" s="9" t="s">
        <v>2063</v>
      </c>
      <c r="G342" s="9" t="s">
        <v>1023</v>
      </c>
    </row>
    <row r="343" spans="1:7">
      <c r="A343" s="9" t="s">
        <v>813</v>
      </c>
      <c r="B343" s="9" t="s">
        <v>1846</v>
      </c>
      <c r="F343" s="9" t="s">
        <v>2068</v>
      </c>
      <c r="G343" s="9" t="s">
        <v>1028</v>
      </c>
    </row>
    <row r="344" spans="1:7">
      <c r="A344" s="9" t="s">
        <v>609</v>
      </c>
      <c r="B344" s="9" t="s">
        <v>1639</v>
      </c>
      <c r="F344" s="9" t="s">
        <v>2070</v>
      </c>
      <c r="G344" s="9" t="s">
        <v>1030</v>
      </c>
    </row>
    <row r="345" spans="1:7">
      <c r="A345" s="9" t="s">
        <v>730</v>
      </c>
      <c r="B345" s="9" t="s">
        <v>1762</v>
      </c>
      <c r="F345" s="9" t="s">
        <v>2066</v>
      </c>
      <c r="G345" s="9" t="s">
        <v>1026</v>
      </c>
    </row>
    <row r="346" spans="1:7">
      <c r="A346" s="9" t="s">
        <v>842</v>
      </c>
      <c r="B346" s="9" t="s">
        <v>1877</v>
      </c>
      <c r="F346" s="9" t="s">
        <v>2069</v>
      </c>
      <c r="G346" s="9" t="s">
        <v>1029</v>
      </c>
    </row>
    <row r="347" spans="1:7">
      <c r="A347" s="9" t="s">
        <v>999</v>
      </c>
      <c r="B347" s="9" t="s">
        <v>2036</v>
      </c>
      <c r="F347" s="9" t="s">
        <v>2065</v>
      </c>
      <c r="G347" s="9" t="s">
        <v>1025</v>
      </c>
    </row>
    <row r="348" spans="1:7">
      <c r="A348" s="9" t="s">
        <v>744</v>
      </c>
      <c r="B348" s="9" t="s">
        <v>1776</v>
      </c>
      <c r="F348" s="9" t="s">
        <v>2067</v>
      </c>
      <c r="G348" s="9" t="s">
        <v>1027</v>
      </c>
    </row>
    <row r="349" spans="1:7">
      <c r="A349" s="9" t="s">
        <v>945</v>
      </c>
      <c r="B349" s="9" t="s">
        <v>1980</v>
      </c>
      <c r="F349" s="9" t="s">
        <v>2083</v>
      </c>
      <c r="G349" s="9" t="s">
        <v>1043</v>
      </c>
    </row>
    <row r="350" spans="1:7">
      <c r="A350" s="9" t="s">
        <v>1060</v>
      </c>
      <c r="B350" s="9" t="s">
        <v>2100</v>
      </c>
      <c r="F350" s="9" t="s">
        <v>2044</v>
      </c>
      <c r="G350" s="9" t="s">
        <v>1005</v>
      </c>
    </row>
    <row r="351" spans="1:7">
      <c r="A351" s="9" t="s">
        <v>623</v>
      </c>
      <c r="B351" s="9" t="s">
        <v>1653</v>
      </c>
      <c r="F351" s="9" t="s">
        <v>2046</v>
      </c>
      <c r="G351" s="9" t="s">
        <v>1007</v>
      </c>
    </row>
    <row r="352" spans="1:7">
      <c r="A352" s="9" t="s">
        <v>756</v>
      </c>
      <c r="B352" s="9" t="s">
        <v>1789</v>
      </c>
      <c r="F352" s="9" t="s">
        <v>2037</v>
      </c>
      <c r="G352" s="9" t="s">
        <v>1000</v>
      </c>
    </row>
    <row r="353" spans="1:7">
      <c r="A353" s="9" t="s">
        <v>858</v>
      </c>
      <c r="B353" s="9" t="s">
        <v>1893</v>
      </c>
      <c r="F353" s="9" t="s">
        <v>2042</v>
      </c>
      <c r="G353" s="9" t="s">
        <v>1003</v>
      </c>
    </row>
    <row r="354" spans="1:7">
      <c r="A354" s="9" t="s">
        <v>904</v>
      </c>
      <c r="B354" s="9" t="s">
        <v>1939</v>
      </c>
      <c r="F354" s="9" t="s">
        <v>2043</v>
      </c>
      <c r="G354" s="9" t="s">
        <v>1004</v>
      </c>
    </row>
    <row r="355" spans="1:7">
      <c r="A355" s="9" t="s">
        <v>952</v>
      </c>
      <c r="B355" s="9" t="s">
        <v>1987</v>
      </c>
      <c r="F355" s="9" t="s">
        <v>2032</v>
      </c>
      <c r="G355" s="9" t="s">
        <v>995</v>
      </c>
    </row>
    <row r="356" spans="1:7">
      <c r="A356" s="9" t="s">
        <v>1019</v>
      </c>
      <c r="B356" s="9" t="s">
        <v>2059</v>
      </c>
      <c r="F356" s="9" t="s">
        <v>2041</v>
      </c>
      <c r="G356" s="9" t="s">
        <v>1002</v>
      </c>
    </row>
    <row r="357" spans="1:7">
      <c r="A357" s="9" t="s">
        <v>2223</v>
      </c>
      <c r="B357" s="9" t="s">
        <v>2222</v>
      </c>
      <c r="F357" s="9" t="s">
        <v>2045</v>
      </c>
      <c r="G357" s="9" t="s">
        <v>1006</v>
      </c>
    </row>
    <row r="358" spans="1:7">
      <c r="A358" s="9" t="s">
        <v>636</v>
      </c>
      <c r="B358" s="9" t="s">
        <v>1666</v>
      </c>
      <c r="F358" s="9" t="s">
        <v>2036</v>
      </c>
      <c r="G358" s="9" t="s">
        <v>999</v>
      </c>
    </row>
    <row r="359" spans="1:7">
      <c r="A359" s="9" t="s">
        <v>768</v>
      </c>
      <c r="B359" s="9" t="s">
        <v>1801</v>
      </c>
      <c r="F359" s="9" t="s">
        <v>2039</v>
      </c>
      <c r="G359" s="9" t="s">
        <v>2040</v>
      </c>
    </row>
    <row r="360" spans="1:7">
      <c r="A360" s="9" t="s">
        <v>869</v>
      </c>
      <c r="B360" s="9" t="s">
        <v>1904</v>
      </c>
      <c r="F360" s="9" t="s">
        <v>2033</v>
      </c>
      <c r="G360" s="9" t="s">
        <v>996</v>
      </c>
    </row>
    <row r="361" spans="1:7">
      <c r="A361" s="9" t="s">
        <v>648</v>
      </c>
      <c r="B361" s="9" t="s">
        <v>1678</v>
      </c>
      <c r="F361" s="9" t="s">
        <v>2035</v>
      </c>
      <c r="G361" s="9" t="s">
        <v>998</v>
      </c>
    </row>
    <row r="362" spans="1:7">
      <c r="A362" s="9" t="s">
        <v>776</v>
      </c>
      <c r="B362" s="9" t="s">
        <v>1809</v>
      </c>
      <c r="F362" s="9" t="s">
        <v>2038</v>
      </c>
      <c r="G362" s="9" t="s">
        <v>1001</v>
      </c>
    </row>
    <row r="363" spans="1:7">
      <c r="A363" s="9" t="s">
        <v>1134</v>
      </c>
      <c r="B363" s="9" t="s">
        <v>1685</v>
      </c>
      <c r="F363" s="9" t="s">
        <v>2034</v>
      </c>
      <c r="G363" s="9" t="s">
        <v>997</v>
      </c>
    </row>
    <row r="364" spans="1:7">
      <c r="A364" s="9" t="s">
        <v>784</v>
      </c>
      <c r="B364" s="9" t="s">
        <v>1817</v>
      </c>
      <c r="F364" s="9" t="s">
        <v>2031</v>
      </c>
      <c r="G364" s="9" t="s">
        <v>994</v>
      </c>
    </row>
    <row r="365" spans="1:7">
      <c r="A365" s="9" t="s">
        <v>661</v>
      </c>
      <c r="B365" s="9" t="s">
        <v>1692</v>
      </c>
      <c r="F365" s="9" t="s">
        <v>2030</v>
      </c>
      <c r="G365" s="9" t="s">
        <v>993</v>
      </c>
    </row>
    <row r="366" spans="1:7">
      <c r="A366" s="9" t="s">
        <v>978</v>
      </c>
      <c r="B366" s="9" t="s">
        <v>2013</v>
      </c>
      <c r="F366" s="9" t="s">
        <v>1712</v>
      </c>
      <c r="G366" s="9" t="s">
        <v>681</v>
      </c>
    </row>
    <row r="367" spans="1:7">
      <c r="A367" s="9" t="s">
        <v>801</v>
      </c>
      <c r="B367" s="9" t="s">
        <v>1834</v>
      </c>
      <c r="F367" s="9" t="s">
        <v>1710</v>
      </c>
      <c r="G367" s="9" t="s">
        <v>679</v>
      </c>
    </row>
    <row r="368" spans="1:7">
      <c r="A368" s="9" t="s">
        <v>814</v>
      </c>
      <c r="B368" s="9" t="s">
        <v>1847</v>
      </c>
      <c r="F368" s="9" t="s">
        <v>1711</v>
      </c>
      <c r="G368" s="9" t="s">
        <v>680</v>
      </c>
    </row>
    <row r="369" spans="1:7">
      <c r="A369" s="9" t="s">
        <v>610</v>
      </c>
      <c r="B369" s="9" t="s">
        <v>1640</v>
      </c>
      <c r="F369" s="9" t="s">
        <v>1713</v>
      </c>
      <c r="G369" s="9" t="s">
        <v>682</v>
      </c>
    </row>
    <row r="370" spans="1:7">
      <c r="A370" s="9" t="s">
        <v>731</v>
      </c>
      <c r="B370" s="9" t="s">
        <v>1763</v>
      </c>
      <c r="F370" s="9" t="s">
        <v>1709</v>
      </c>
      <c r="G370" s="9" t="s">
        <v>678</v>
      </c>
    </row>
    <row r="371" spans="1:7">
      <c r="A371" s="9" t="s">
        <v>843</v>
      </c>
      <c r="B371" s="9" t="s">
        <v>1878</v>
      </c>
      <c r="F371" s="9" t="s">
        <v>1699</v>
      </c>
      <c r="G371" s="9" t="s">
        <v>668</v>
      </c>
    </row>
    <row r="372" spans="1:7">
      <c r="A372" s="9" t="s">
        <v>1000</v>
      </c>
      <c r="B372" s="9" t="s">
        <v>2037</v>
      </c>
      <c r="F372" s="9" t="s">
        <v>1702</v>
      </c>
      <c r="G372" s="9" t="s">
        <v>671</v>
      </c>
    </row>
    <row r="373" spans="1:7">
      <c r="A373" s="9" t="s">
        <v>745</v>
      </c>
      <c r="B373" s="9" t="s">
        <v>1777</v>
      </c>
      <c r="F373" s="9" t="s">
        <v>1701</v>
      </c>
      <c r="G373" s="9" t="s">
        <v>670</v>
      </c>
    </row>
    <row r="374" spans="1:7">
      <c r="A374" s="9" t="s">
        <v>624</v>
      </c>
      <c r="B374" s="9" t="s">
        <v>1654</v>
      </c>
      <c r="F374" s="9" t="s">
        <v>1703</v>
      </c>
      <c r="G374" s="9" t="s">
        <v>672</v>
      </c>
    </row>
    <row r="375" spans="1:7">
      <c r="A375" s="9" t="s">
        <v>757</v>
      </c>
      <c r="B375" s="9" t="s">
        <v>1790</v>
      </c>
      <c r="F375" s="9" t="s">
        <v>1700</v>
      </c>
      <c r="G375" s="9" t="s">
        <v>669</v>
      </c>
    </row>
    <row r="376" spans="1:7">
      <c r="A376" s="9" t="s">
        <v>859</v>
      </c>
      <c r="B376" s="9" t="s">
        <v>1894</v>
      </c>
      <c r="F376" s="9" t="s">
        <v>1672</v>
      </c>
      <c r="G376" s="9" t="s">
        <v>642</v>
      </c>
    </row>
    <row r="377" spans="1:7">
      <c r="A377" s="9" t="s">
        <v>905</v>
      </c>
      <c r="B377" s="9" t="s">
        <v>1940</v>
      </c>
      <c r="F377" s="9" t="s">
        <v>1676</v>
      </c>
      <c r="G377" s="9" t="s">
        <v>646</v>
      </c>
    </row>
    <row r="378" spans="1:7">
      <c r="A378" s="9" t="s">
        <v>953</v>
      </c>
      <c r="B378" s="9" t="s">
        <v>1988</v>
      </c>
      <c r="F378" s="9" t="s">
        <v>1677</v>
      </c>
      <c r="G378" s="9" t="s">
        <v>647</v>
      </c>
    </row>
    <row r="379" spans="1:7">
      <c r="A379" s="9" t="s">
        <v>1020</v>
      </c>
      <c r="B379" s="9" t="s">
        <v>2060</v>
      </c>
      <c r="F379" s="9" t="s">
        <v>1678</v>
      </c>
      <c r="G379" s="9" t="s">
        <v>648</v>
      </c>
    </row>
    <row r="380" spans="1:7">
      <c r="A380" s="9" t="s">
        <v>637</v>
      </c>
      <c r="B380" s="9" t="s">
        <v>1667</v>
      </c>
      <c r="F380" s="9" t="s">
        <v>1675</v>
      </c>
      <c r="G380" s="9" t="s">
        <v>645</v>
      </c>
    </row>
    <row r="381" spans="1:7">
      <c r="A381" s="9" t="s">
        <v>769</v>
      </c>
      <c r="B381" s="9" t="s">
        <v>1802</v>
      </c>
      <c r="F381" s="9" t="s">
        <v>1673</v>
      </c>
      <c r="G381" s="9" t="s">
        <v>643</v>
      </c>
    </row>
    <row r="382" spans="1:7">
      <c r="A382" s="9" t="s">
        <v>870</v>
      </c>
      <c r="B382" s="9" t="s">
        <v>1905</v>
      </c>
      <c r="F382" s="9" t="s">
        <v>1674</v>
      </c>
      <c r="G382" s="9" t="s">
        <v>644</v>
      </c>
    </row>
    <row r="383" spans="1:7">
      <c r="A383" s="9" t="s">
        <v>777</v>
      </c>
      <c r="B383" s="9" t="s">
        <v>1810</v>
      </c>
      <c r="F383" s="9" t="s">
        <v>1734</v>
      </c>
      <c r="G383" s="9" t="s">
        <v>703</v>
      </c>
    </row>
    <row r="384" spans="1:7">
      <c r="A384" s="9" t="s">
        <v>802</v>
      </c>
      <c r="B384" s="9" t="s">
        <v>1835</v>
      </c>
      <c r="F384" s="9" t="s">
        <v>1735</v>
      </c>
      <c r="G384" s="9" t="s">
        <v>704</v>
      </c>
    </row>
    <row r="385" spans="1:7">
      <c r="A385" s="9" t="s">
        <v>611</v>
      </c>
      <c r="B385" s="9" t="s">
        <v>1641</v>
      </c>
      <c r="F385" s="9" t="s">
        <v>1736</v>
      </c>
      <c r="G385" s="9" t="s">
        <v>705</v>
      </c>
    </row>
    <row r="386" spans="1:7">
      <c r="A386" s="9" t="s">
        <v>732</v>
      </c>
      <c r="B386" s="9" t="s">
        <v>1764</v>
      </c>
      <c r="F386" s="9" t="s">
        <v>1737</v>
      </c>
      <c r="G386" s="9" t="s">
        <v>706</v>
      </c>
    </row>
    <row r="387" spans="1:7">
      <c r="A387" s="9" t="s">
        <v>844</v>
      </c>
      <c r="B387" s="9" t="s">
        <v>1879</v>
      </c>
      <c r="F387" s="9" t="s">
        <v>1656</v>
      </c>
      <c r="G387" s="9" t="s">
        <v>626</v>
      </c>
    </row>
    <row r="388" spans="1:7">
      <c r="A388" s="9" t="s">
        <v>1001</v>
      </c>
      <c r="B388" s="9" t="s">
        <v>2038</v>
      </c>
      <c r="F388" s="9" t="s">
        <v>1647</v>
      </c>
      <c r="G388" s="9" t="s">
        <v>617</v>
      </c>
    </row>
    <row r="389" spans="1:7">
      <c r="A389" s="9" t="s">
        <v>746</v>
      </c>
      <c r="B389" s="9" t="s">
        <v>1778</v>
      </c>
      <c r="F389" s="9" t="s">
        <v>1652</v>
      </c>
      <c r="G389" s="9" t="s">
        <v>622</v>
      </c>
    </row>
    <row r="390" spans="1:7">
      <c r="A390" s="9" t="s">
        <v>625</v>
      </c>
      <c r="B390" s="9" t="s">
        <v>1655</v>
      </c>
      <c r="F390" s="9" t="s">
        <v>1658</v>
      </c>
      <c r="G390" s="9" t="s">
        <v>628</v>
      </c>
    </row>
    <row r="391" spans="1:7">
      <c r="A391" s="9" t="s">
        <v>954</v>
      </c>
      <c r="B391" s="9" t="s">
        <v>1989</v>
      </c>
      <c r="F391" s="9" t="s">
        <v>1659</v>
      </c>
      <c r="G391" s="9" t="s">
        <v>629</v>
      </c>
    </row>
    <row r="392" spans="1:7">
      <c r="A392" s="9" t="s">
        <v>1021</v>
      </c>
      <c r="B392" s="9" t="s">
        <v>2061</v>
      </c>
      <c r="F392" s="9" t="s">
        <v>1653</v>
      </c>
      <c r="G392" s="9" t="s">
        <v>623</v>
      </c>
    </row>
    <row r="393" spans="1:7">
      <c r="A393" s="9" t="s">
        <v>638</v>
      </c>
      <c r="B393" s="9" t="s">
        <v>1668</v>
      </c>
      <c r="F393" s="9" t="s">
        <v>1655</v>
      </c>
      <c r="G393" s="9" t="s">
        <v>625</v>
      </c>
    </row>
    <row r="394" spans="1:7">
      <c r="A394" s="9" t="s">
        <v>871</v>
      </c>
      <c r="B394" s="9" t="s">
        <v>1906</v>
      </c>
      <c r="F394" s="9" t="s">
        <v>1651</v>
      </c>
      <c r="G394" s="9" t="s">
        <v>621</v>
      </c>
    </row>
    <row r="395" spans="1:7">
      <c r="A395" s="9" t="s">
        <v>803</v>
      </c>
      <c r="B395" s="9" t="s">
        <v>1836</v>
      </c>
      <c r="F395" s="9" t="s">
        <v>1654</v>
      </c>
      <c r="G395" s="9" t="s">
        <v>624</v>
      </c>
    </row>
    <row r="396" spans="1:7">
      <c r="A396" s="9" t="s">
        <v>612</v>
      </c>
      <c r="B396" s="9" t="s">
        <v>1642</v>
      </c>
      <c r="F396" s="9" t="s">
        <v>1649</v>
      </c>
      <c r="G396" s="9" t="s">
        <v>619</v>
      </c>
    </row>
    <row r="397" spans="1:7">
      <c r="A397" s="9" t="s">
        <v>733</v>
      </c>
      <c r="B397" s="9" t="s">
        <v>1765</v>
      </c>
      <c r="F397" s="9" t="s">
        <v>1648</v>
      </c>
      <c r="G397" s="9" t="s">
        <v>618</v>
      </c>
    </row>
    <row r="398" spans="1:7">
      <c r="A398" s="9" t="s">
        <v>845</v>
      </c>
      <c r="B398" s="9" t="s">
        <v>1880</v>
      </c>
      <c r="F398" s="9" t="s">
        <v>1657</v>
      </c>
      <c r="G398" s="9" t="s">
        <v>627</v>
      </c>
    </row>
    <row r="399" spans="1:7">
      <c r="A399" s="9" t="s">
        <v>2040</v>
      </c>
      <c r="B399" s="9" t="s">
        <v>2039</v>
      </c>
      <c r="F399" s="9" t="s">
        <v>1650</v>
      </c>
      <c r="G399" s="9" t="s">
        <v>620</v>
      </c>
    </row>
    <row r="400" spans="1:7">
      <c r="A400" s="9" t="s">
        <v>747</v>
      </c>
      <c r="B400" s="9" t="s">
        <v>1779</v>
      </c>
      <c r="F400" s="9" t="s">
        <v>1733</v>
      </c>
      <c r="G400" s="9" t="s">
        <v>702</v>
      </c>
    </row>
    <row r="401" spans="1:7">
      <c r="A401" s="9" t="s">
        <v>626</v>
      </c>
      <c r="B401" s="9" t="s">
        <v>1656</v>
      </c>
      <c r="F401" s="9" t="s">
        <v>1732</v>
      </c>
      <c r="G401" s="9" t="s">
        <v>701</v>
      </c>
    </row>
    <row r="402" spans="1:7">
      <c r="A402" s="9" t="s">
        <v>872</v>
      </c>
      <c r="B402" s="9" t="s">
        <v>1907</v>
      </c>
      <c r="F402" s="9" t="s">
        <v>1731</v>
      </c>
      <c r="G402" s="9" t="s">
        <v>700</v>
      </c>
    </row>
    <row r="403" spans="1:7">
      <c r="A403" s="9" t="s">
        <v>804</v>
      </c>
      <c r="B403" s="9" t="s">
        <v>1837</v>
      </c>
      <c r="F403" s="9" t="s">
        <v>1644</v>
      </c>
      <c r="G403" s="9" t="s">
        <v>614</v>
      </c>
    </row>
    <row r="404" spans="1:7">
      <c r="A404" s="9" t="s">
        <v>613</v>
      </c>
      <c r="B404" s="9" t="s">
        <v>1643</v>
      </c>
      <c r="F404" s="9" t="s">
        <v>1645</v>
      </c>
      <c r="G404" s="9" t="s">
        <v>615</v>
      </c>
    </row>
    <row r="405" spans="1:7">
      <c r="A405" s="9" t="s">
        <v>734</v>
      </c>
      <c r="B405" s="9" t="s">
        <v>1766</v>
      </c>
      <c r="F405" s="9" t="s">
        <v>1646</v>
      </c>
      <c r="G405" s="9" t="s">
        <v>616</v>
      </c>
    </row>
    <row r="406" spans="1:7">
      <c r="A406" s="9" t="s">
        <v>846</v>
      </c>
      <c r="B406" s="9" t="s">
        <v>1881</v>
      </c>
      <c r="F406" s="9" t="s">
        <v>1688</v>
      </c>
      <c r="G406" s="9" t="s">
        <v>657</v>
      </c>
    </row>
    <row r="407" spans="1:7">
      <c r="A407" s="9" t="s">
        <v>1002</v>
      </c>
      <c r="B407" s="9" t="s">
        <v>2041</v>
      </c>
      <c r="F407" s="9" t="s">
        <v>1686</v>
      </c>
      <c r="G407" s="12" t="s">
        <v>655</v>
      </c>
    </row>
    <row r="408" spans="1:7">
      <c r="A408" s="9" t="s">
        <v>748</v>
      </c>
      <c r="B408" s="9" t="s">
        <v>1780</v>
      </c>
      <c r="F408" s="9" t="s">
        <v>1690</v>
      </c>
      <c r="G408" s="9" t="s">
        <v>659</v>
      </c>
    </row>
    <row r="409" spans="1:7">
      <c r="A409" s="9" t="s">
        <v>627</v>
      </c>
      <c r="B409" s="9" t="s">
        <v>1657</v>
      </c>
      <c r="F409" s="9" t="s">
        <v>1689</v>
      </c>
      <c r="G409" s="9" t="s">
        <v>658</v>
      </c>
    </row>
    <row r="410" spans="1:7">
      <c r="A410" s="9" t="s">
        <v>873</v>
      </c>
      <c r="B410" s="9" t="s">
        <v>1908</v>
      </c>
      <c r="F410" s="9" t="s">
        <v>1692</v>
      </c>
      <c r="G410" s="9" t="s">
        <v>661</v>
      </c>
    </row>
    <row r="411" spans="1:7">
      <c r="A411" s="9" t="s">
        <v>805</v>
      </c>
      <c r="B411" s="9" t="s">
        <v>1838</v>
      </c>
      <c r="F411" s="9" t="s">
        <v>1691</v>
      </c>
      <c r="G411" s="9" t="s">
        <v>660</v>
      </c>
    </row>
    <row r="412" spans="1:7">
      <c r="A412" s="9" t="s">
        <v>735</v>
      </c>
      <c r="B412" s="9" t="s">
        <v>1767</v>
      </c>
      <c r="F412" s="9" t="s">
        <v>1687</v>
      </c>
      <c r="G412" s="9" t="s">
        <v>656</v>
      </c>
    </row>
    <row r="413" spans="1:7">
      <c r="A413" s="9" t="s">
        <v>1003</v>
      </c>
      <c r="B413" s="9" t="s">
        <v>2042</v>
      </c>
      <c r="F413" s="9" t="s">
        <v>1752</v>
      </c>
      <c r="G413" s="9" t="s">
        <v>720</v>
      </c>
    </row>
    <row r="414" spans="1:7">
      <c r="A414" s="9" t="s">
        <v>749</v>
      </c>
      <c r="B414" s="9" t="s">
        <v>1781</v>
      </c>
      <c r="F414" s="9" t="s">
        <v>1751</v>
      </c>
      <c r="G414" s="9" t="s">
        <v>719</v>
      </c>
    </row>
    <row r="415" spans="1:7">
      <c r="A415" s="9" t="s">
        <v>628</v>
      </c>
      <c r="B415" s="9" t="s">
        <v>1658</v>
      </c>
      <c r="F415" s="9" t="s">
        <v>1755</v>
      </c>
      <c r="G415" s="9" t="s">
        <v>723</v>
      </c>
    </row>
    <row r="416" spans="1:7">
      <c r="A416" s="9" t="s">
        <v>874</v>
      </c>
      <c r="B416" s="9" t="s">
        <v>1909</v>
      </c>
      <c r="F416" s="9" t="s">
        <v>1753</v>
      </c>
      <c r="G416" s="9" t="s">
        <v>721</v>
      </c>
    </row>
    <row r="417" spans="1:7">
      <c r="A417" s="9" t="s">
        <v>806</v>
      </c>
      <c r="B417" s="9" t="s">
        <v>1839</v>
      </c>
      <c r="F417" s="9" t="s">
        <v>1750</v>
      </c>
      <c r="G417" s="9" t="s">
        <v>718</v>
      </c>
    </row>
    <row r="418" spans="1:7">
      <c r="A418" s="9" t="s">
        <v>736</v>
      </c>
      <c r="B418" s="9" t="s">
        <v>1768</v>
      </c>
      <c r="F418" s="9" t="s">
        <v>1754</v>
      </c>
      <c r="G418" s="9" t="s">
        <v>722</v>
      </c>
    </row>
    <row r="419" spans="1:7">
      <c r="A419" s="9" t="s">
        <v>1004</v>
      </c>
      <c r="B419" s="9" t="s">
        <v>2043</v>
      </c>
      <c r="F419" s="9" t="s">
        <v>1724</v>
      </c>
      <c r="G419" s="9" t="s">
        <v>693</v>
      </c>
    </row>
    <row r="420" spans="1:7">
      <c r="A420" s="9" t="s">
        <v>750</v>
      </c>
      <c r="B420" s="9" t="s">
        <v>1782</v>
      </c>
      <c r="F420" s="9" t="s">
        <v>1723</v>
      </c>
      <c r="G420" s="9" t="s">
        <v>692</v>
      </c>
    </row>
    <row r="421" spans="1:7">
      <c r="A421" s="9" t="s">
        <v>629</v>
      </c>
      <c r="B421" s="9" t="s">
        <v>1659</v>
      </c>
      <c r="F421" s="9" t="s">
        <v>1722</v>
      </c>
      <c r="G421" s="9" t="s">
        <v>691</v>
      </c>
    </row>
    <row r="422" spans="1:7">
      <c r="A422" s="9" t="s">
        <v>807</v>
      </c>
      <c r="B422" s="9" t="s">
        <v>1840</v>
      </c>
      <c r="F422" s="9" t="s">
        <v>1725</v>
      </c>
      <c r="G422" s="9" t="s">
        <v>694</v>
      </c>
    </row>
    <row r="423" spans="1:7">
      <c r="A423" s="9" t="s">
        <v>737</v>
      </c>
      <c r="B423" s="9" t="s">
        <v>1769</v>
      </c>
      <c r="F423" s="9" t="s">
        <v>1679</v>
      </c>
      <c r="G423" s="9" t="s">
        <v>649</v>
      </c>
    </row>
    <row r="424" spans="1:7">
      <c r="A424" s="9" t="s">
        <v>1005</v>
      </c>
      <c r="B424" s="9" t="s">
        <v>2044</v>
      </c>
      <c r="F424" s="9" t="s">
        <v>1680</v>
      </c>
      <c r="G424" s="9" t="s">
        <v>650</v>
      </c>
    </row>
    <row r="425" spans="1:7">
      <c r="A425" s="9" t="s">
        <v>1136</v>
      </c>
      <c r="B425" s="9" t="s">
        <v>1783</v>
      </c>
      <c r="F425" s="9" t="s">
        <v>1684</v>
      </c>
      <c r="G425" s="9" t="s">
        <v>654</v>
      </c>
    </row>
    <row r="426" spans="1:7">
      <c r="A426" s="9" t="s">
        <v>1006</v>
      </c>
      <c r="B426" s="9" t="s">
        <v>2045</v>
      </c>
      <c r="F426" s="9" t="s">
        <v>1683</v>
      </c>
      <c r="G426" s="9" t="s">
        <v>653</v>
      </c>
    </row>
    <row r="427" spans="1:7">
      <c r="A427" s="9" t="s">
        <v>1007</v>
      </c>
      <c r="B427" s="9" t="s">
        <v>2046</v>
      </c>
      <c r="F427" s="9" t="s">
        <v>1682</v>
      </c>
      <c r="G427" s="9" t="s">
        <v>652</v>
      </c>
    </row>
    <row r="428" spans="1:7">
      <c r="A428" s="9" t="s">
        <v>683</v>
      </c>
      <c r="B428" s="9" t="s">
        <v>1714</v>
      </c>
      <c r="F428" s="9" t="s">
        <v>1685</v>
      </c>
      <c r="G428" s="9" t="s">
        <v>1134</v>
      </c>
    </row>
    <row r="429" spans="1:7">
      <c r="A429" s="9" t="s">
        <v>684</v>
      </c>
      <c r="B429" s="9" t="s">
        <v>1715</v>
      </c>
      <c r="F429" s="9" t="s">
        <v>1681</v>
      </c>
      <c r="G429" s="9" t="s">
        <v>651</v>
      </c>
    </row>
    <row r="430" spans="1:7">
      <c r="A430" s="9" t="s">
        <v>685</v>
      </c>
      <c r="B430" s="9" t="s">
        <v>1716</v>
      </c>
      <c r="F430" s="9" t="s">
        <v>1720</v>
      </c>
      <c r="G430" s="9" t="s">
        <v>689</v>
      </c>
    </row>
    <row r="431" spans="1:7">
      <c r="A431" s="9" t="s">
        <v>686</v>
      </c>
      <c r="B431" s="9" t="s">
        <v>1717</v>
      </c>
      <c r="F431" s="9" t="s">
        <v>1719</v>
      </c>
      <c r="G431" s="9" t="s">
        <v>688</v>
      </c>
    </row>
    <row r="432" spans="1:7">
      <c r="A432" s="9" t="s">
        <v>687</v>
      </c>
      <c r="B432" s="9" t="s">
        <v>1718</v>
      </c>
      <c r="F432" s="9" t="s">
        <v>1721</v>
      </c>
      <c r="G432" s="9" t="s">
        <v>690</v>
      </c>
    </row>
    <row r="433" spans="1:7">
      <c r="A433" s="9" t="s">
        <v>688</v>
      </c>
      <c r="B433" s="9" t="s">
        <v>1719</v>
      </c>
      <c r="F433" s="9" t="s">
        <v>1746</v>
      </c>
      <c r="G433" s="9" t="s">
        <v>715</v>
      </c>
    </row>
    <row r="434" spans="1:7">
      <c r="A434" s="9" t="s">
        <v>689</v>
      </c>
      <c r="B434" s="9" t="s">
        <v>1720</v>
      </c>
      <c r="F434" s="9" t="s">
        <v>1745</v>
      </c>
      <c r="G434" s="9" t="s">
        <v>714</v>
      </c>
    </row>
    <row r="435" spans="1:7">
      <c r="A435" s="9" t="s">
        <v>690</v>
      </c>
      <c r="B435" s="9" t="s">
        <v>1721</v>
      </c>
      <c r="F435" s="9" t="s">
        <v>1740</v>
      </c>
      <c r="G435" s="9" t="s">
        <v>709</v>
      </c>
    </row>
    <row r="436" spans="1:7">
      <c r="A436" s="9" t="s">
        <v>691</v>
      </c>
      <c r="B436" s="9" t="s">
        <v>1722</v>
      </c>
      <c r="F436" s="9" t="s">
        <v>1739</v>
      </c>
      <c r="G436" s="9" t="s">
        <v>708</v>
      </c>
    </row>
    <row r="437" spans="1:7">
      <c r="A437" s="9" t="s">
        <v>692</v>
      </c>
      <c r="B437" s="9" t="s">
        <v>1723</v>
      </c>
      <c r="F437" s="9" t="s">
        <v>1749</v>
      </c>
      <c r="G437" s="9" t="s">
        <v>1135</v>
      </c>
    </row>
    <row r="438" spans="1:7">
      <c r="A438" s="9" t="s">
        <v>693</v>
      </c>
      <c r="B438" s="9" t="s">
        <v>1724</v>
      </c>
      <c r="F438" s="9" t="s">
        <v>1748</v>
      </c>
      <c r="G438" s="9" t="s">
        <v>717</v>
      </c>
    </row>
    <row r="439" spans="1:7">
      <c r="A439" s="9" t="s">
        <v>694</v>
      </c>
      <c r="B439" s="9" t="s">
        <v>1725</v>
      </c>
      <c r="F439" s="9" t="s">
        <v>1744</v>
      </c>
      <c r="G439" s="9" t="s">
        <v>713</v>
      </c>
    </row>
    <row r="440" spans="1:7">
      <c r="A440" s="9" t="s">
        <v>695</v>
      </c>
      <c r="B440" s="9" t="s">
        <v>1726</v>
      </c>
      <c r="F440" s="9" t="s">
        <v>1743</v>
      </c>
      <c r="G440" s="9" t="s">
        <v>712</v>
      </c>
    </row>
    <row r="441" spans="1:7">
      <c r="A441" s="9" t="s">
        <v>696</v>
      </c>
      <c r="B441" s="9" t="s">
        <v>1727</v>
      </c>
      <c r="F441" s="9" t="s">
        <v>1747</v>
      </c>
      <c r="G441" s="9" t="s">
        <v>716</v>
      </c>
    </row>
    <row r="442" spans="1:7">
      <c r="A442" s="9" t="s">
        <v>697</v>
      </c>
      <c r="B442" s="9" t="s">
        <v>1728</v>
      </c>
      <c r="F442" s="9" t="s">
        <v>1741</v>
      </c>
      <c r="G442" s="9" t="s">
        <v>710</v>
      </c>
    </row>
    <row r="443" spans="1:7">
      <c r="A443" s="9" t="s">
        <v>698</v>
      </c>
      <c r="B443" s="9" t="s">
        <v>1729</v>
      </c>
      <c r="F443" s="9" t="s">
        <v>1738</v>
      </c>
      <c r="G443" s="9" t="s">
        <v>707</v>
      </c>
    </row>
    <row r="444" spans="1:7">
      <c r="A444" s="9" t="s">
        <v>699</v>
      </c>
      <c r="B444" s="9" t="s">
        <v>1730</v>
      </c>
      <c r="F444" s="9" t="s">
        <v>1742</v>
      </c>
      <c r="G444" s="9" t="s">
        <v>711</v>
      </c>
    </row>
    <row r="445" spans="1:7">
      <c r="A445" s="9" t="s">
        <v>700</v>
      </c>
      <c r="B445" s="9" t="s">
        <v>1731</v>
      </c>
      <c r="F445" s="9" t="s">
        <v>1662</v>
      </c>
      <c r="G445" s="9" t="s">
        <v>632</v>
      </c>
    </row>
    <row r="446" spans="1:7">
      <c r="A446" s="9" t="s">
        <v>701</v>
      </c>
      <c r="B446" s="9" t="s">
        <v>1732</v>
      </c>
      <c r="F446" s="9" t="s">
        <v>1665</v>
      </c>
      <c r="G446" s="9" t="s">
        <v>635</v>
      </c>
    </row>
    <row r="447" spans="1:7">
      <c r="A447" s="9" t="s">
        <v>702</v>
      </c>
      <c r="B447" s="9" t="s">
        <v>1733</v>
      </c>
      <c r="F447" s="9" t="s">
        <v>1668</v>
      </c>
      <c r="G447" s="9" t="s">
        <v>638</v>
      </c>
    </row>
    <row r="448" spans="1:7">
      <c r="A448" s="9" t="s">
        <v>703</v>
      </c>
      <c r="B448" s="9" t="s">
        <v>1734</v>
      </c>
      <c r="F448" s="9" t="s">
        <v>1666</v>
      </c>
      <c r="G448" s="9" t="s">
        <v>636</v>
      </c>
    </row>
    <row r="449" spans="1:7">
      <c r="A449" s="9" t="s">
        <v>704</v>
      </c>
      <c r="B449" s="9" t="s">
        <v>1735</v>
      </c>
      <c r="F449" s="9" t="s">
        <v>1663</v>
      </c>
      <c r="G449" s="9" t="s">
        <v>633</v>
      </c>
    </row>
    <row r="450" spans="1:7">
      <c r="A450" s="9" t="s">
        <v>705</v>
      </c>
      <c r="B450" s="9" t="s">
        <v>1736</v>
      </c>
      <c r="F450" s="9" t="s">
        <v>1661</v>
      </c>
      <c r="G450" s="9" t="s">
        <v>631</v>
      </c>
    </row>
    <row r="451" spans="1:7">
      <c r="A451" s="9" t="s">
        <v>706</v>
      </c>
      <c r="B451" s="9" t="s">
        <v>1737</v>
      </c>
      <c r="F451" s="9" t="s">
        <v>1667</v>
      </c>
      <c r="G451" s="9" t="s">
        <v>637</v>
      </c>
    </row>
    <row r="452" spans="1:7">
      <c r="A452" s="9" t="s">
        <v>707</v>
      </c>
      <c r="B452" s="9" t="s">
        <v>1738</v>
      </c>
      <c r="F452" s="9" t="s">
        <v>1664</v>
      </c>
      <c r="G452" s="9" t="s">
        <v>634</v>
      </c>
    </row>
    <row r="453" spans="1:7">
      <c r="A453" s="9" t="s">
        <v>708</v>
      </c>
      <c r="B453" s="9" t="s">
        <v>1739</v>
      </c>
      <c r="F453" s="9" t="s">
        <v>1660</v>
      </c>
      <c r="G453" s="9" t="s">
        <v>630</v>
      </c>
    </row>
    <row r="454" spans="1:7">
      <c r="A454" s="9" t="s">
        <v>709</v>
      </c>
      <c r="B454" s="9" t="s">
        <v>1740</v>
      </c>
      <c r="F454" s="9" t="s">
        <v>1633</v>
      </c>
      <c r="G454" s="9" t="s">
        <v>603</v>
      </c>
    </row>
    <row r="455" spans="1:7">
      <c r="A455" s="9" t="s">
        <v>710</v>
      </c>
      <c r="B455" s="9" t="s">
        <v>1741</v>
      </c>
      <c r="F455" s="9" t="s">
        <v>1636</v>
      </c>
      <c r="G455" s="9" t="s">
        <v>606</v>
      </c>
    </row>
    <row r="456" spans="1:7">
      <c r="A456" s="9" t="s">
        <v>711</v>
      </c>
      <c r="B456" s="9" t="s">
        <v>1742</v>
      </c>
      <c r="F456" s="9" t="s">
        <v>1642</v>
      </c>
      <c r="G456" s="9" t="s">
        <v>612</v>
      </c>
    </row>
    <row r="457" spans="1:7">
      <c r="A457" s="9" t="s">
        <v>712</v>
      </c>
      <c r="B457" s="9" t="s">
        <v>1743</v>
      </c>
      <c r="F457" s="9" t="s">
        <v>1635</v>
      </c>
      <c r="G457" s="9" t="s">
        <v>605</v>
      </c>
    </row>
    <row r="458" spans="1:7">
      <c r="A458" s="9" t="s">
        <v>713</v>
      </c>
      <c r="B458" s="9" t="s">
        <v>1744</v>
      </c>
      <c r="F458" s="9" t="s">
        <v>1640</v>
      </c>
      <c r="G458" s="9" t="s">
        <v>610</v>
      </c>
    </row>
    <row r="459" spans="1:7">
      <c r="A459" s="9" t="s">
        <v>714</v>
      </c>
      <c r="B459" s="9" t="s">
        <v>1745</v>
      </c>
      <c r="F459" s="9" t="s">
        <v>1634</v>
      </c>
      <c r="G459" s="9" t="s">
        <v>604</v>
      </c>
    </row>
    <row r="460" spans="1:7">
      <c r="A460" s="9" t="s">
        <v>715</v>
      </c>
      <c r="B460" s="9" t="s">
        <v>1746</v>
      </c>
      <c r="F460" s="9" t="s">
        <v>1641</v>
      </c>
      <c r="G460" s="9" t="s">
        <v>611</v>
      </c>
    </row>
    <row r="461" spans="1:7">
      <c r="A461" s="9" t="s">
        <v>716</v>
      </c>
      <c r="B461" s="9" t="s">
        <v>1747</v>
      </c>
      <c r="F461" s="9" t="s">
        <v>1638</v>
      </c>
      <c r="G461" s="9" t="s">
        <v>608</v>
      </c>
    </row>
    <row r="462" spans="1:7">
      <c r="A462" s="9" t="s">
        <v>717</v>
      </c>
      <c r="B462" s="9" t="s">
        <v>1748</v>
      </c>
      <c r="F462" s="9" t="s">
        <v>1643</v>
      </c>
      <c r="G462" s="9" t="s">
        <v>613</v>
      </c>
    </row>
    <row r="463" spans="1:7">
      <c r="A463" s="9" t="s">
        <v>1135</v>
      </c>
      <c r="B463" s="9" t="s">
        <v>1749</v>
      </c>
      <c r="F463" s="9" t="s">
        <v>1639</v>
      </c>
      <c r="G463" s="9" t="s">
        <v>609</v>
      </c>
    </row>
    <row r="464" spans="1:7">
      <c r="A464" s="9" t="s">
        <v>718</v>
      </c>
      <c r="B464" s="9" t="s">
        <v>1750</v>
      </c>
      <c r="F464" s="9" t="s">
        <v>1637</v>
      </c>
      <c r="G464" s="9" t="s">
        <v>607</v>
      </c>
    </row>
    <row r="465" spans="1:7">
      <c r="A465" s="9" t="s">
        <v>719</v>
      </c>
      <c r="B465" s="9" t="s">
        <v>1751</v>
      </c>
      <c r="F465" s="9" t="s">
        <v>1698</v>
      </c>
      <c r="G465" s="9" t="s">
        <v>667</v>
      </c>
    </row>
    <row r="466" spans="1:7">
      <c r="A466" s="9" t="s">
        <v>720</v>
      </c>
      <c r="B466" s="9" t="s">
        <v>1752</v>
      </c>
      <c r="F466" s="9" t="s">
        <v>1697</v>
      </c>
      <c r="G466" s="9" t="s">
        <v>666</v>
      </c>
    </row>
    <row r="467" spans="1:7">
      <c r="A467" s="9" t="s">
        <v>721</v>
      </c>
      <c r="B467" s="9" t="s">
        <v>1753</v>
      </c>
      <c r="F467" s="9" t="s">
        <v>1695</v>
      </c>
      <c r="G467" s="9" t="s">
        <v>664</v>
      </c>
    </row>
    <row r="468" spans="1:7">
      <c r="A468" s="9" t="s">
        <v>722</v>
      </c>
      <c r="B468" s="9" t="s">
        <v>1754</v>
      </c>
      <c r="F468" s="9" t="s">
        <v>1694</v>
      </c>
      <c r="G468" s="9" t="s">
        <v>663</v>
      </c>
    </row>
    <row r="469" spans="1:7">
      <c r="A469" s="9" t="s">
        <v>723</v>
      </c>
      <c r="B469" s="9" t="s">
        <v>1755</v>
      </c>
      <c r="F469" s="9" t="s">
        <v>1693</v>
      </c>
      <c r="G469" s="9" t="s">
        <v>662</v>
      </c>
    </row>
    <row r="470" spans="1:7">
      <c r="A470" s="9" t="s">
        <v>820</v>
      </c>
      <c r="B470" s="9" t="s">
        <v>1853</v>
      </c>
      <c r="F470" s="9" t="s">
        <v>1696</v>
      </c>
      <c r="G470" s="9" t="s">
        <v>665</v>
      </c>
    </row>
    <row r="471" spans="1:7">
      <c r="A471" s="9" t="s">
        <v>821</v>
      </c>
      <c r="B471" s="9" t="s">
        <v>1854</v>
      </c>
      <c r="F471" s="9" t="s">
        <v>1671</v>
      </c>
      <c r="G471" s="9" t="s">
        <v>641</v>
      </c>
    </row>
    <row r="472" spans="1:7">
      <c r="A472" s="9" t="s">
        <v>822</v>
      </c>
      <c r="B472" s="9" t="s">
        <v>1855</v>
      </c>
      <c r="F472" s="9" t="s">
        <v>1670</v>
      </c>
      <c r="G472" s="9" t="s">
        <v>640</v>
      </c>
    </row>
    <row r="473" spans="1:7">
      <c r="A473" s="9" t="s">
        <v>823</v>
      </c>
      <c r="B473" s="9" t="s">
        <v>1856</v>
      </c>
      <c r="F473" s="9" t="s">
        <v>1669</v>
      </c>
      <c r="G473" s="9" t="s">
        <v>639</v>
      </c>
    </row>
    <row r="474" spans="1:7">
      <c r="A474" s="9" t="s">
        <v>824</v>
      </c>
      <c r="B474" s="9" t="s">
        <v>1857</v>
      </c>
      <c r="F474" s="9" t="s">
        <v>1716</v>
      </c>
      <c r="G474" s="9" t="s">
        <v>685</v>
      </c>
    </row>
    <row r="475" spans="1:7">
      <c r="A475" s="9" t="s">
        <v>825</v>
      </c>
      <c r="B475" s="9" t="s">
        <v>1858</v>
      </c>
      <c r="F475" s="9" t="s">
        <v>1715</v>
      </c>
      <c r="G475" s="9" t="s">
        <v>684</v>
      </c>
    </row>
    <row r="476" spans="1:7">
      <c r="A476" s="9" t="s">
        <v>826</v>
      </c>
      <c r="B476" s="9" t="s">
        <v>1859</v>
      </c>
      <c r="F476" s="9" t="s">
        <v>1718</v>
      </c>
      <c r="G476" s="9" t="s">
        <v>687</v>
      </c>
    </row>
    <row r="477" spans="1:7">
      <c r="A477" s="9" t="s">
        <v>827</v>
      </c>
      <c r="B477" s="9" t="s">
        <v>1860</v>
      </c>
      <c r="F477" s="9" t="s">
        <v>1717</v>
      </c>
      <c r="G477" s="9" t="s">
        <v>686</v>
      </c>
    </row>
    <row r="478" spans="1:7">
      <c r="A478" s="9" t="s">
        <v>828</v>
      </c>
      <c r="B478" s="9" t="s">
        <v>1861</v>
      </c>
      <c r="F478" s="9" t="s">
        <v>1714</v>
      </c>
      <c r="G478" s="9" t="s">
        <v>683</v>
      </c>
    </row>
    <row r="479" spans="1:7">
      <c r="A479" s="9" t="s">
        <v>829</v>
      </c>
      <c r="B479" s="9" t="s">
        <v>1862</v>
      </c>
      <c r="F479" s="9" t="s">
        <v>1730</v>
      </c>
      <c r="G479" s="9" t="s">
        <v>699</v>
      </c>
    </row>
    <row r="480" spans="1:7">
      <c r="A480" s="9" t="s">
        <v>830</v>
      </c>
      <c r="B480" s="9" t="s">
        <v>1863</v>
      </c>
      <c r="F480" s="9" t="s">
        <v>1728</v>
      </c>
      <c r="G480" s="9" t="s">
        <v>697</v>
      </c>
    </row>
    <row r="481" spans="1:7">
      <c r="A481" s="9" t="s">
        <v>831</v>
      </c>
      <c r="B481" s="9" t="s">
        <v>1864</v>
      </c>
      <c r="F481" s="9" t="s">
        <v>1729</v>
      </c>
      <c r="G481" s="9" t="s">
        <v>698</v>
      </c>
    </row>
    <row r="482" spans="1:7">
      <c r="A482" s="9" t="s">
        <v>832</v>
      </c>
      <c r="B482" s="9" t="s">
        <v>1865</v>
      </c>
      <c r="F482" s="9" t="s">
        <v>1726</v>
      </c>
      <c r="G482" s="9" t="s">
        <v>695</v>
      </c>
    </row>
    <row r="483" spans="1:7">
      <c r="A483" s="9" t="s">
        <v>833</v>
      </c>
      <c r="B483" s="9" t="s">
        <v>1866</v>
      </c>
      <c r="F483" s="9" t="s">
        <v>1727</v>
      </c>
      <c r="G483" s="9" t="s">
        <v>696</v>
      </c>
    </row>
    <row r="484" spans="1:7">
      <c r="A484" s="9" t="s">
        <v>834</v>
      </c>
      <c r="B484" s="9" t="s">
        <v>1867</v>
      </c>
      <c r="F484" s="9" t="s">
        <v>1708</v>
      </c>
      <c r="G484" s="9" t="s">
        <v>677</v>
      </c>
    </row>
    <row r="485" spans="1:7">
      <c r="A485" s="9" t="s">
        <v>835</v>
      </c>
      <c r="B485" s="9" t="s">
        <v>1868</v>
      </c>
      <c r="F485" s="9" t="s">
        <v>1706</v>
      </c>
      <c r="G485" s="9" t="s">
        <v>675</v>
      </c>
    </row>
    <row r="486" spans="1:7">
      <c r="A486" s="9" t="s">
        <v>1870</v>
      </c>
      <c r="B486" s="9" t="s">
        <v>1869</v>
      </c>
      <c r="F486" s="9" t="s">
        <v>1707</v>
      </c>
      <c r="G486" s="9" t="s">
        <v>676</v>
      </c>
    </row>
    <row r="487" spans="1:7">
      <c r="A487" s="9" t="s">
        <v>2270</v>
      </c>
      <c r="B487" s="9" t="s">
        <v>2269</v>
      </c>
      <c r="F487" s="9" t="s">
        <v>1704</v>
      </c>
      <c r="G487" s="9" t="s">
        <v>673</v>
      </c>
    </row>
    <row r="488" spans="1:7">
      <c r="A488" s="9" t="s">
        <v>2272</v>
      </c>
      <c r="B488" s="9" t="s">
        <v>2271</v>
      </c>
      <c r="F488" s="9" t="s">
        <v>1705</v>
      </c>
      <c r="G488" s="9" t="s">
        <v>674</v>
      </c>
    </row>
  </sheetData>
  <sheetProtection password="C74F" sheet="1" objects="1" scenarios="1"/>
  <sortState ref="F2:G478">
    <sortCondition ref="F2:F478"/>
  </sortState>
  <pageMargins left="0.25" right="0.25" top="0.16" bottom="0.17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</sheetPr>
  <dimension ref="A1:W89"/>
  <sheetViews>
    <sheetView zoomScale="80" zoomScaleNormal="80" workbookViewId="0">
      <pane ySplit="2" topLeftCell="A51" activePane="bottomLeft" state="frozen"/>
      <selection pane="bottomLeft" activeCell="F3" sqref="F3:W89"/>
    </sheetView>
  </sheetViews>
  <sheetFormatPr baseColWidth="10" defaultRowHeight="15"/>
  <cols>
    <col min="1" max="1" width="8.140625" style="5" bestFit="1" customWidth="1"/>
    <col min="2" max="2" width="7.85546875" style="5" bestFit="1" customWidth="1"/>
    <col min="3" max="3" width="11.42578125" style="1"/>
    <col min="4" max="4" width="7.85546875" style="5" bestFit="1" customWidth="1"/>
    <col min="5" max="5" width="8.140625" style="5" bestFit="1" customWidth="1"/>
    <col min="6" max="6" width="58.42578125" style="5" customWidth="1"/>
    <col min="7" max="7" width="19.7109375" style="5" bestFit="1" customWidth="1"/>
    <col min="8" max="8" width="8.140625" style="5" bestFit="1" customWidth="1"/>
    <col min="9" max="9" width="5.5703125" style="5" bestFit="1" customWidth="1"/>
    <col min="10" max="10" width="7.140625" style="5" bestFit="1" customWidth="1"/>
    <col min="11" max="11" width="6.140625" style="5" bestFit="1" customWidth="1"/>
    <col min="12" max="12" width="8.140625" style="5" customWidth="1"/>
    <col min="13" max="13" width="13.28515625" style="5" bestFit="1" customWidth="1"/>
    <col min="14" max="14" width="23.28515625" style="5" bestFit="1" customWidth="1"/>
    <col min="15" max="15" width="22.28515625" style="5" bestFit="1" customWidth="1"/>
    <col min="16" max="16" width="24.140625" style="5" bestFit="1" customWidth="1"/>
    <col min="17" max="17" width="10" style="5" bestFit="1" customWidth="1"/>
    <col min="18" max="18" width="36" style="5" bestFit="1" customWidth="1"/>
    <col min="19" max="20" width="13.85546875" style="5" customWidth="1"/>
    <col min="21" max="21" width="33.7109375" style="5" bestFit="1" customWidth="1"/>
    <col min="22" max="22" width="50.85546875" style="5" bestFit="1" customWidth="1"/>
    <col min="23" max="23" width="12.42578125" style="5" bestFit="1" customWidth="1"/>
    <col min="24" max="16384" width="11.42578125" style="1"/>
  </cols>
  <sheetData>
    <row r="1" spans="1:23">
      <c r="A1" s="2">
        <v>1</v>
      </c>
      <c r="B1" s="2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</row>
    <row r="2" spans="1:23" s="4" customFormat="1">
      <c r="A2" s="3" t="s">
        <v>25</v>
      </c>
      <c r="B2" s="3" t="s">
        <v>24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1079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36</v>
      </c>
      <c r="R2" s="3" t="s">
        <v>37</v>
      </c>
      <c r="S2" s="3" t="s">
        <v>38</v>
      </c>
      <c r="T2" s="3" t="s">
        <v>39</v>
      </c>
      <c r="U2" s="3" t="s">
        <v>40</v>
      </c>
      <c r="V2" s="3" t="s">
        <v>41</v>
      </c>
      <c r="W2" s="3" t="s">
        <v>42</v>
      </c>
    </row>
    <row r="3" spans="1:23">
      <c r="A3" s="14" t="s">
        <v>1149</v>
      </c>
      <c r="B3" s="14" t="s">
        <v>1384</v>
      </c>
      <c r="D3" s="14" t="s">
        <v>1372</v>
      </c>
      <c r="E3" s="14" t="s">
        <v>1451</v>
      </c>
      <c r="F3" s="14" t="s">
        <v>1456</v>
      </c>
      <c r="G3" s="14" t="s">
        <v>47</v>
      </c>
      <c r="H3" s="14" t="s">
        <v>11</v>
      </c>
      <c r="I3" s="14" t="s">
        <v>43</v>
      </c>
      <c r="J3" s="14" t="s">
        <v>5</v>
      </c>
      <c r="K3" s="14" t="s">
        <v>3</v>
      </c>
      <c r="L3" s="14" t="s">
        <v>617</v>
      </c>
      <c r="M3" s="14"/>
      <c r="N3" s="14"/>
      <c r="O3" s="14"/>
      <c r="P3" s="14" t="s">
        <v>1528</v>
      </c>
      <c r="Q3" s="14" t="s">
        <v>2308</v>
      </c>
      <c r="R3" s="14" t="s">
        <v>1536</v>
      </c>
      <c r="S3" s="14">
        <v>22592253</v>
      </c>
      <c r="T3" s="14">
        <v>22592253</v>
      </c>
      <c r="U3" s="470" t="s">
        <v>1537</v>
      </c>
      <c r="V3" s="14" t="s">
        <v>1538</v>
      </c>
      <c r="W3" s="470">
        <v>2005</v>
      </c>
    </row>
    <row r="4" spans="1:23">
      <c r="A4" s="14" t="s">
        <v>1146</v>
      </c>
      <c r="B4" s="14" t="s">
        <v>1378</v>
      </c>
      <c r="D4" s="14" t="s">
        <v>1373</v>
      </c>
      <c r="E4" s="14" t="s">
        <v>1452</v>
      </c>
      <c r="F4" s="14" t="s">
        <v>1457</v>
      </c>
      <c r="G4" s="14" t="s">
        <v>106</v>
      </c>
      <c r="H4" s="14" t="s">
        <v>10</v>
      </c>
      <c r="I4" s="14" t="s">
        <v>52</v>
      </c>
      <c r="J4" s="14" t="s">
        <v>5</v>
      </c>
      <c r="K4" s="14" t="s">
        <v>4</v>
      </c>
      <c r="L4" s="14" t="s">
        <v>853</v>
      </c>
      <c r="M4" s="14"/>
      <c r="N4" s="14"/>
      <c r="O4" s="14"/>
      <c r="P4" s="14" t="s">
        <v>319</v>
      </c>
      <c r="Q4" s="14" t="s">
        <v>2308</v>
      </c>
      <c r="R4" s="14" t="s">
        <v>2128</v>
      </c>
      <c r="S4" s="14">
        <v>22795239</v>
      </c>
      <c r="T4" s="14">
        <v>22795206</v>
      </c>
      <c r="U4" s="14" t="s">
        <v>2129</v>
      </c>
      <c r="V4" s="14" t="s">
        <v>1539</v>
      </c>
      <c r="W4" s="470">
        <v>2006</v>
      </c>
    </row>
    <row r="5" spans="1:23">
      <c r="A5" s="14" t="s">
        <v>1147</v>
      </c>
      <c r="B5" s="14" t="s">
        <v>1429</v>
      </c>
      <c r="D5" s="14" t="s">
        <v>1374</v>
      </c>
      <c r="E5" s="14" t="s">
        <v>1453</v>
      </c>
      <c r="F5" s="14" t="s">
        <v>1458</v>
      </c>
      <c r="G5" s="14" t="s">
        <v>74</v>
      </c>
      <c r="H5" s="14" t="s">
        <v>3</v>
      </c>
      <c r="I5" s="14" t="s">
        <v>73</v>
      </c>
      <c r="J5" s="14" t="s">
        <v>3</v>
      </c>
      <c r="K5" s="14" t="s">
        <v>13</v>
      </c>
      <c r="L5" s="14" t="s">
        <v>1000</v>
      </c>
      <c r="M5" s="14"/>
      <c r="N5" s="14"/>
      <c r="O5" s="14"/>
      <c r="P5" s="14" t="s">
        <v>1230</v>
      </c>
      <c r="Q5" s="14" t="s">
        <v>2308</v>
      </c>
      <c r="R5" s="14" t="s">
        <v>2130</v>
      </c>
      <c r="S5" s="14">
        <v>26630274</v>
      </c>
      <c r="T5" s="14">
        <v>26630095</v>
      </c>
      <c r="U5" s="14" t="s">
        <v>1540</v>
      </c>
      <c r="V5" s="14" t="s">
        <v>1541</v>
      </c>
      <c r="W5" s="470">
        <v>2006</v>
      </c>
    </row>
    <row r="6" spans="1:23">
      <c r="A6" s="14" t="s">
        <v>1165</v>
      </c>
      <c r="B6" s="14" t="s">
        <v>1428</v>
      </c>
      <c r="D6" s="14" t="s">
        <v>491</v>
      </c>
      <c r="E6" s="14" t="s">
        <v>1454</v>
      </c>
      <c r="F6" s="14" t="s">
        <v>1459</v>
      </c>
      <c r="G6" s="14" t="s">
        <v>1128</v>
      </c>
      <c r="H6" s="14" t="s">
        <v>3</v>
      </c>
      <c r="I6" s="14" t="s">
        <v>61</v>
      </c>
      <c r="J6" s="14" t="s">
        <v>3</v>
      </c>
      <c r="K6" s="14" t="s">
        <v>3</v>
      </c>
      <c r="L6" s="14" t="s">
        <v>1050</v>
      </c>
      <c r="M6" s="14"/>
      <c r="N6" s="14"/>
      <c r="O6" s="14"/>
      <c r="P6" s="14" t="s">
        <v>1235</v>
      </c>
      <c r="Q6" s="14" t="s">
        <v>2308</v>
      </c>
      <c r="R6" s="14" t="s">
        <v>1284</v>
      </c>
      <c r="S6" s="14">
        <v>27954110</v>
      </c>
      <c r="T6" s="14">
        <v>27954110</v>
      </c>
      <c r="U6" s="14" t="s">
        <v>1542</v>
      </c>
      <c r="V6" s="14" t="s">
        <v>1543</v>
      </c>
      <c r="W6" s="470">
        <v>2007</v>
      </c>
    </row>
    <row r="7" spans="1:23">
      <c r="A7" s="14" t="s">
        <v>1150</v>
      </c>
      <c r="B7" s="14" t="s">
        <v>1426</v>
      </c>
      <c r="D7" s="14" t="s">
        <v>287</v>
      </c>
      <c r="E7" s="14" t="s">
        <v>1170</v>
      </c>
      <c r="F7" s="14" t="s">
        <v>1460</v>
      </c>
      <c r="G7" s="14" t="s">
        <v>191</v>
      </c>
      <c r="H7" s="14" t="s">
        <v>4</v>
      </c>
      <c r="I7" s="14" t="s">
        <v>103</v>
      </c>
      <c r="J7" s="14" t="s">
        <v>3</v>
      </c>
      <c r="K7" s="14" t="s">
        <v>3</v>
      </c>
      <c r="L7" s="14" t="s">
        <v>934</v>
      </c>
      <c r="M7" s="14"/>
      <c r="N7" s="14"/>
      <c r="O7" s="14"/>
      <c r="P7" s="14" t="s">
        <v>1529</v>
      </c>
      <c r="Q7" s="14" t="s">
        <v>2308</v>
      </c>
      <c r="R7" s="14" t="s">
        <v>2229</v>
      </c>
      <c r="S7" s="14">
        <v>26666370</v>
      </c>
      <c r="T7" s="14">
        <v>26660506</v>
      </c>
      <c r="U7" s="14" t="s">
        <v>2309</v>
      </c>
      <c r="V7" s="14" t="s">
        <v>1544</v>
      </c>
      <c r="W7" s="470">
        <v>2008</v>
      </c>
    </row>
    <row r="8" spans="1:23">
      <c r="A8" s="14" t="s">
        <v>1148</v>
      </c>
      <c r="B8" s="14" t="s">
        <v>1379</v>
      </c>
      <c r="D8" s="14" t="s">
        <v>1375</v>
      </c>
      <c r="E8" s="14" t="s">
        <v>1200</v>
      </c>
      <c r="F8" s="14" t="s">
        <v>1461</v>
      </c>
      <c r="G8" s="14" t="s">
        <v>2171</v>
      </c>
      <c r="H8" s="14" t="s">
        <v>6</v>
      </c>
      <c r="I8" s="14" t="s">
        <v>43</v>
      </c>
      <c r="J8" s="14" t="s">
        <v>63</v>
      </c>
      <c r="K8" s="14" t="s">
        <v>4</v>
      </c>
      <c r="L8" s="14" t="s">
        <v>704</v>
      </c>
      <c r="M8" s="14"/>
      <c r="N8" s="14"/>
      <c r="O8" s="14"/>
      <c r="P8" s="14" t="s">
        <v>1530</v>
      </c>
      <c r="Q8" s="14" t="s">
        <v>2308</v>
      </c>
      <c r="R8" s="14" t="s">
        <v>2181</v>
      </c>
      <c r="S8" s="14">
        <v>22732009</v>
      </c>
      <c r="T8" s="14">
        <v>22732009</v>
      </c>
      <c r="U8" s="14" t="s">
        <v>1545</v>
      </c>
      <c r="V8" s="14" t="s">
        <v>1292</v>
      </c>
      <c r="W8" s="470">
        <v>2008</v>
      </c>
    </row>
    <row r="9" spans="1:23">
      <c r="A9" s="14" t="s">
        <v>1152</v>
      </c>
      <c r="B9" s="14" t="s">
        <v>1383</v>
      </c>
      <c r="D9" s="14" t="s">
        <v>1376</v>
      </c>
      <c r="E9" s="14" t="s">
        <v>1151</v>
      </c>
      <c r="F9" s="14" t="s">
        <v>1462</v>
      </c>
      <c r="G9" s="14" t="s">
        <v>155</v>
      </c>
      <c r="H9" s="14" t="s">
        <v>4</v>
      </c>
      <c r="I9" s="14" t="s">
        <v>43</v>
      </c>
      <c r="J9" s="14" t="s">
        <v>343</v>
      </c>
      <c r="K9" s="14" t="s">
        <v>3</v>
      </c>
      <c r="L9" s="14" t="s">
        <v>700</v>
      </c>
      <c r="M9" s="14"/>
      <c r="N9" s="14"/>
      <c r="O9" s="14"/>
      <c r="P9" s="14" t="s">
        <v>325</v>
      </c>
      <c r="Q9" s="14" t="s">
        <v>2308</v>
      </c>
      <c r="R9" s="14" t="s">
        <v>1250</v>
      </c>
      <c r="S9" s="14">
        <v>25411052</v>
      </c>
      <c r="T9" s="14">
        <v>24411052</v>
      </c>
      <c r="U9" s="14" t="s">
        <v>2131</v>
      </c>
      <c r="V9" s="14" t="s">
        <v>1546</v>
      </c>
      <c r="W9" s="470">
        <v>2009</v>
      </c>
    </row>
    <row r="10" spans="1:23">
      <c r="A10" s="14" t="s">
        <v>1153</v>
      </c>
      <c r="B10" s="14" t="s">
        <v>1399</v>
      </c>
      <c r="D10" s="14" t="s">
        <v>1377</v>
      </c>
      <c r="E10" s="14" t="s">
        <v>1455</v>
      </c>
      <c r="F10" s="14" t="s">
        <v>1463</v>
      </c>
      <c r="G10" s="14" t="s">
        <v>2172</v>
      </c>
      <c r="H10" s="14" t="s">
        <v>3</v>
      </c>
      <c r="I10" s="14" t="s">
        <v>73</v>
      </c>
      <c r="J10" s="14" t="s">
        <v>5</v>
      </c>
      <c r="K10" s="14" t="s">
        <v>3</v>
      </c>
      <c r="L10" s="14" t="s">
        <v>1013</v>
      </c>
      <c r="M10" s="14"/>
      <c r="N10" s="14"/>
      <c r="O10" s="14"/>
      <c r="P10" s="14" t="s">
        <v>1232</v>
      </c>
      <c r="Q10" s="14" t="s">
        <v>2308</v>
      </c>
      <c r="R10" s="14" t="s">
        <v>2132</v>
      </c>
      <c r="S10" s="14">
        <v>27300045</v>
      </c>
      <c r="T10" s="14">
        <v>27300045</v>
      </c>
      <c r="U10" s="14" t="s">
        <v>1547</v>
      </c>
      <c r="V10" s="14" t="s">
        <v>1548</v>
      </c>
      <c r="W10" s="470">
        <v>2009</v>
      </c>
    </row>
    <row r="11" spans="1:23">
      <c r="A11" s="14" t="s">
        <v>1154</v>
      </c>
      <c r="B11" s="14" t="s">
        <v>1400</v>
      </c>
      <c r="D11" s="14" t="s">
        <v>1378</v>
      </c>
      <c r="E11" s="14" t="s">
        <v>1146</v>
      </c>
      <c r="F11" s="14" t="s">
        <v>1464</v>
      </c>
      <c r="G11" s="14" t="s">
        <v>2171</v>
      </c>
      <c r="H11" s="14" t="s">
        <v>3</v>
      </c>
      <c r="I11" s="14" t="s">
        <v>43</v>
      </c>
      <c r="J11" s="14" t="s">
        <v>3</v>
      </c>
      <c r="K11" s="14" t="s">
        <v>18</v>
      </c>
      <c r="L11" s="14" t="s">
        <v>613</v>
      </c>
      <c r="M11" s="14"/>
      <c r="N11" s="14"/>
      <c r="O11" s="14"/>
      <c r="P11" s="14" t="s">
        <v>1080</v>
      </c>
      <c r="Q11" s="14" t="s">
        <v>2308</v>
      </c>
      <c r="R11" s="14" t="s">
        <v>2310</v>
      </c>
      <c r="S11" s="14">
        <v>22271827</v>
      </c>
      <c r="T11" s="14">
        <v>22262040</v>
      </c>
      <c r="U11" s="14" t="s">
        <v>2311</v>
      </c>
      <c r="V11" s="14" t="s">
        <v>1549</v>
      </c>
      <c r="W11" s="470">
        <v>2010</v>
      </c>
    </row>
    <row r="12" spans="1:23">
      <c r="A12" s="14" t="s">
        <v>2227</v>
      </c>
      <c r="B12" s="14" t="s">
        <v>2226</v>
      </c>
      <c r="D12" s="14" t="s">
        <v>2260</v>
      </c>
      <c r="E12" s="14" t="s">
        <v>2258</v>
      </c>
      <c r="F12" s="14" t="s">
        <v>2312</v>
      </c>
      <c r="G12" s="14" t="s">
        <v>428</v>
      </c>
      <c r="H12" s="14" t="s">
        <v>3</v>
      </c>
      <c r="I12" s="14" t="s">
        <v>73</v>
      </c>
      <c r="J12" s="14" t="s">
        <v>3</v>
      </c>
      <c r="K12" s="14" t="s">
        <v>7</v>
      </c>
      <c r="L12" s="14" t="s">
        <v>997</v>
      </c>
      <c r="M12" s="14"/>
      <c r="N12" s="14"/>
      <c r="O12" s="14"/>
      <c r="P12" s="14" t="s">
        <v>2262</v>
      </c>
      <c r="Q12" s="14" t="s">
        <v>2308</v>
      </c>
      <c r="R12" s="14" t="s">
        <v>2263</v>
      </c>
      <c r="S12" s="14">
        <v>26410125</v>
      </c>
      <c r="T12" s="14">
        <v>26410125</v>
      </c>
      <c r="U12" s="14" t="s">
        <v>2264</v>
      </c>
      <c r="V12" s="14" t="s">
        <v>2265</v>
      </c>
      <c r="W12" s="470">
        <v>2010</v>
      </c>
    </row>
    <row r="13" spans="1:23">
      <c r="A13" s="14" t="s">
        <v>1156</v>
      </c>
      <c r="B13" s="14" t="s">
        <v>1407</v>
      </c>
      <c r="D13" s="14" t="s">
        <v>1379</v>
      </c>
      <c r="E13" s="14" t="s">
        <v>1148</v>
      </c>
      <c r="F13" s="14" t="s">
        <v>1465</v>
      </c>
      <c r="G13" s="14" t="s">
        <v>126</v>
      </c>
      <c r="H13" s="14" t="s">
        <v>3</v>
      </c>
      <c r="I13" s="14" t="s">
        <v>43</v>
      </c>
      <c r="J13" s="14" t="s">
        <v>6</v>
      </c>
      <c r="K13" s="14" t="s">
        <v>3</v>
      </c>
      <c r="L13" s="14" t="s">
        <v>630</v>
      </c>
      <c r="M13" s="14"/>
      <c r="N13" s="14"/>
      <c r="O13" s="14"/>
      <c r="P13" s="14" t="s">
        <v>1222</v>
      </c>
      <c r="Q13" s="14" t="s">
        <v>2308</v>
      </c>
      <c r="R13" s="14" t="s">
        <v>2313</v>
      </c>
      <c r="S13" s="14">
        <v>21065400</v>
      </c>
      <c r="T13" s="14">
        <v>21065400</v>
      </c>
      <c r="U13" s="14" t="s">
        <v>2182</v>
      </c>
      <c r="V13" s="14" t="s">
        <v>2183</v>
      </c>
      <c r="W13" s="470">
        <v>2011</v>
      </c>
    </row>
    <row r="14" spans="1:23">
      <c r="A14" s="14" t="s">
        <v>1158</v>
      </c>
      <c r="B14" s="14" t="s">
        <v>1389</v>
      </c>
      <c r="D14" s="14" t="s">
        <v>1380</v>
      </c>
      <c r="E14" s="14" t="s">
        <v>1194</v>
      </c>
      <c r="F14" s="14" t="s">
        <v>1466</v>
      </c>
      <c r="G14" s="14" t="s">
        <v>231</v>
      </c>
      <c r="H14" s="14" t="s">
        <v>7</v>
      </c>
      <c r="I14" s="14" t="s">
        <v>73</v>
      </c>
      <c r="J14" s="14" t="s">
        <v>18</v>
      </c>
      <c r="K14" s="14" t="s">
        <v>3</v>
      </c>
      <c r="L14" s="14" t="s">
        <v>1048</v>
      </c>
      <c r="M14" s="14"/>
      <c r="N14" s="14"/>
      <c r="O14" s="14"/>
      <c r="P14" s="14" t="s">
        <v>345</v>
      </c>
      <c r="Q14" s="14" t="s">
        <v>2308</v>
      </c>
      <c r="R14" s="14" t="s">
        <v>1550</v>
      </c>
      <c r="S14" s="14">
        <v>26433694</v>
      </c>
      <c r="T14" s="14">
        <v>26433991</v>
      </c>
      <c r="U14" s="14" t="s">
        <v>1551</v>
      </c>
      <c r="V14" s="14" t="s">
        <v>1287</v>
      </c>
      <c r="W14" s="470">
        <v>2011</v>
      </c>
    </row>
    <row r="15" spans="1:23">
      <c r="A15" s="14" t="s">
        <v>1163</v>
      </c>
      <c r="B15" s="14" t="s">
        <v>1419</v>
      </c>
      <c r="D15" s="14" t="s">
        <v>1381</v>
      </c>
      <c r="E15" s="14" t="s">
        <v>1180</v>
      </c>
      <c r="F15" s="14" t="s">
        <v>1467</v>
      </c>
      <c r="G15" s="14" t="s">
        <v>405</v>
      </c>
      <c r="H15" s="14" t="s">
        <v>7</v>
      </c>
      <c r="I15" s="14" t="s">
        <v>103</v>
      </c>
      <c r="J15" s="14" t="s">
        <v>18</v>
      </c>
      <c r="K15" s="14" t="s">
        <v>3</v>
      </c>
      <c r="L15" s="14" t="s">
        <v>989</v>
      </c>
      <c r="M15" s="14"/>
      <c r="N15" s="14"/>
      <c r="O15" s="14"/>
      <c r="P15" s="14" t="s">
        <v>1229</v>
      </c>
      <c r="Q15" s="14" t="s">
        <v>2308</v>
      </c>
      <c r="R15" s="14" t="s">
        <v>1552</v>
      </c>
      <c r="S15" s="14">
        <v>26599045</v>
      </c>
      <c r="T15" s="14">
        <v>26599045</v>
      </c>
      <c r="U15" s="14" t="s">
        <v>1275</v>
      </c>
      <c r="V15" s="14" t="s">
        <v>1553</v>
      </c>
      <c r="W15" s="470">
        <v>2011</v>
      </c>
    </row>
    <row r="16" spans="1:23">
      <c r="A16" s="14" t="s">
        <v>1160</v>
      </c>
      <c r="B16" s="14" t="s">
        <v>1404</v>
      </c>
      <c r="D16" s="14" t="s">
        <v>1382</v>
      </c>
      <c r="E16" s="14" t="s">
        <v>1199</v>
      </c>
      <c r="F16" s="14" t="s">
        <v>1468</v>
      </c>
      <c r="G16" s="14" t="s">
        <v>2171</v>
      </c>
      <c r="H16" s="14" t="s">
        <v>6</v>
      </c>
      <c r="I16" s="14" t="s">
        <v>43</v>
      </c>
      <c r="J16" s="14" t="s">
        <v>63</v>
      </c>
      <c r="K16" s="14" t="s">
        <v>6</v>
      </c>
      <c r="L16" s="14" t="s">
        <v>706</v>
      </c>
      <c r="M16" s="14"/>
      <c r="N16" s="14"/>
      <c r="O16" s="14"/>
      <c r="P16" s="14" t="s">
        <v>156</v>
      </c>
      <c r="Q16" s="14" t="s">
        <v>2308</v>
      </c>
      <c r="R16" s="14" t="s">
        <v>2230</v>
      </c>
      <c r="S16" s="14">
        <v>22765536</v>
      </c>
      <c r="T16" s="14">
        <v>22765536</v>
      </c>
      <c r="U16" s="14" t="s">
        <v>2314</v>
      </c>
      <c r="V16" s="14" t="s">
        <v>1554</v>
      </c>
      <c r="W16" s="470">
        <v>2011</v>
      </c>
    </row>
    <row r="17" spans="1:23">
      <c r="A17" s="14" t="s">
        <v>1159</v>
      </c>
      <c r="B17" s="14" t="s">
        <v>1421</v>
      </c>
      <c r="D17" s="14" t="s">
        <v>1383</v>
      </c>
      <c r="E17" s="14" t="s">
        <v>1152</v>
      </c>
      <c r="F17" s="14" t="s">
        <v>1469</v>
      </c>
      <c r="G17" s="14" t="s">
        <v>215</v>
      </c>
      <c r="H17" s="14" t="s">
        <v>5</v>
      </c>
      <c r="I17" s="14" t="s">
        <v>43</v>
      </c>
      <c r="J17" s="14" t="s">
        <v>216</v>
      </c>
      <c r="K17" s="14" t="s">
        <v>5</v>
      </c>
      <c r="L17" s="14" t="s">
        <v>709</v>
      </c>
      <c r="M17" s="14"/>
      <c r="N17" s="14"/>
      <c r="O17" s="14"/>
      <c r="P17" s="14" t="s">
        <v>1224</v>
      </c>
      <c r="Q17" s="14" t="s">
        <v>2308</v>
      </c>
      <c r="R17" s="14" t="s">
        <v>1278</v>
      </c>
      <c r="S17" s="14">
        <v>27710910</v>
      </c>
      <c r="T17" s="14">
        <v>27710910</v>
      </c>
      <c r="U17" s="14" t="s">
        <v>1251</v>
      </c>
      <c r="V17" s="14" t="s">
        <v>1555</v>
      </c>
      <c r="W17" s="470">
        <v>2011</v>
      </c>
    </row>
    <row r="18" spans="1:23">
      <c r="A18" s="14" t="s">
        <v>1164</v>
      </c>
      <c r="B18" s="14" t="s">
        <v>1411</v>
      </c>
      <c r="D18" s="14" t="s">
        <v>1384</v>
      </c>
      <c r="E18" s="14" t="s">
        <v>1149</v>
      </c>
      <c r="F18" s="14" t="s">
        <v>1470</v>
      </c>
      <c r="G18" s="14" t="s">
        <v>2174</v>
      </c>
      <c r="H18" s="14" t="s">
        <v>3</v>
      </c>
      <c r="I18" s="14" t="s">
        <v>43</v>
      </c>
      <c r="J18" s="14" t="s">
        <v>13</v>
      </c>
      <c r="K18" s="14" t="s">
        <v>5</v>
      </c>
      <c r="L18" s="14" t="s">
        <v>657</v>
      </c>
      <c r="M18" s="14"/>
      <c r="N18" s="14"/>
      <c r="O18" s="14"/>
      <c r="P18" s="14" t="s">
        <v>1223</v>
      </c>
      <c r="Q18" s="14" t="s">
        <v>2308</v>
      </c>
      <c r="R18" s="14" t="s">
        <v>2315</v>
      </c>
      <c r="S18" s="14">
        <v>22350428</v>
      </c>
      <c r="T18" s="14">
        <v>22350936</v>
      </c>
      <c r="U18" s="14" t="s">
        <v>1556</v>
      </c>
      <c r="V18" s="14" t="s">
        <v>1557</v>
      </c>
      <c r="W18" s="470">
        <v>2011</v>
      </c>
    </row>
    <row r="19" spans="1:23">
      <c r="A19" s="14" t="s">
        <v>1161</v>
      </c>
      <c r="B19" s="14" t="s">
        <v>1420</v>
      </c>
      <c r="D19" s="14" t="s">
        <v>1385</v>
      </c>
      <c r="E19" s="14" t="s">
        <v>1188</v>
      </c>
      <c r="F19" s="14" t="s">
        <v>2119</v>
      </c>
      <c r="G19" s="14" t="s">
        <v>72</v>
      </c>
      <c r="H19" s="14" t="s">
        <v>7</v>
      </c>
      <c r="I19" s="14" t="s">
        <v>73</v>
      </c>
      <c r="J19" s="14" t="s">
        <v>13</v>
      </c>
      <c r="K19" s="14" t="s">
        <v>3</v>
      </c>
      <c r="L19" s="14" t="s">
        <v>1038</v>
      </c>
      <c r="M19" s="14"/>
      <c r="N19" s="14"/>
      <c r="O19" s="14"/>
      <c r="P19" s="14" t="s">
        <v>326</v>
      </c>
      <c r="Q19" s="14" t="s">
        <v>2308</v>
      </c>
      <c r="R19" s="14" t="s">
        <v>2133</v>
      </c>
      <c r="S19" s="14">
        <v>27733125</v>
      </c>
      <c r="T19" s="14">
        <v>27733125</v>
      </c>
      <c r="U19" s="14" t="s">
        <v>1281</v>
      </c>
      <c r="V19" s="14" t="s">
        <v>1282</v>
      </c>
      <c r="W19" s="470">
        <v>2011</v>
      </c>
    </row>
    <row r="20" spans="1:23">
      <c r="A20" s="14" t="s">
        <v>1157</v>
      </c>
      <c r="B20" s="14" t="s">
        <v>1403</v>
      </c>
      <c r="D20" s="14" t="s">
        <v>1386</v>
      </c>
      <c r="E20" s="14" t="s">
        <v>1185</v>
      </c>
      <c r="F20" s="14" t="s">
        <v>2120</v>
      </c>
      <c r="G20" s="14" t="s">
        <v>72</v>
      </c>
      <c r="H20" s="14" t="s">
        <v>3</v>
      </c>
      <c r="I20" s="14" t="s">
        <v>73</v>
      </c>
      <c r="J20" s="14" t="s">
        <v>11</v>
      </c>
      <c r="K20" s="14" t="s">
        <v>3</v>
      </c>
      <c r="L20" s="14" t="s">
        <v>1034</v>
      </c>
      <c r="M20" s="14"/>
      <c r="N20" s="14"/>
      <c r="O20" s="14"/>
      <c r="P20" s="14" t="s">
        <v>2134</v>
      </c>
      <c r="Q20" s="14" t="s">
        <v>2308</v>
      </c>
      <c r="R20" s="14" t="s">
        <v>2186</v>
      </c>
      <c r="S20" s="14">
        <v>27750142</v>
      </c>
      <c r="T20" s="14">
        <v>27753132</v>
      </c>
      <c r="U20" s="14" t="s">
        <v>2135</v>
      </c>
      <c r="V20" s="14" t="s">
        <v>2136</v>
      </c>
      <c r="W20" s="470">
        <v>2011</v>
      </c>
    </row>
    <row r="21" spans="1:23">
      <c r="A21" s="14" t="s">
        <v>1167</v>
      </c>
      <c r="B21" s="14" t="s">
        <v>1430</v>
      </c>
      <c r="D21" s="14" t="s">
        <v>1387</v>
      </c>
      <c r="E21" s="14" t="s">
        <v>1187</v>
      </c>
      <c r="F21" s="14" t="s">
        <v>2121</v>
      </c>
      <c r="G21" s="14" t="s">
        <v>72</v>
      </c>
      <c r="H21" s="14" t="s">
        <v>6</v>
      </c>
      <c r="I21" s="14" t="s">
        <v>73</v>
      </c>
      <c r="J21" s="14" t="s">
        <v>11</v>
      </c>
      <c r="K21" s="14" t="s">
        <v>5</v>
      </c>
      <c r="L21" s="14" t="s">
        <v>1036</v>
      </c>
      <c r="M21" s="14"/>
      <c r="N21" s="14"/>
      <c r="O21" s="14"/>
      <c r="P21" s="14" t="s">
        <v>2137</v>
      </c>
      <c r="Q21" s="14" t="s">
        <v>2308</v>
      </c>
      <c r="R21" s="14" t="s">
        <v>2316</v>
      </c>
      <c r="S21" s="14">
        <v>27899047</v>
      </c>
      <c r="T21" s="14">
        <v>27899047</v>
      </c>
      <c r="U21" s="14" t="s">
        <v>1280</v>
      </c>
      <c r="V21" s="14" t="s">
        <v>2138</v>
      </c>
      <c r="W21" s="470">
        <v>2011</v>
      </c>
    </row>
    <row r="22" spans="1:23">
      <c r="A22" s="14" t="s">
        <v>1151</v>
      </c>
      <c r="B22" s="14" t="s">
        <v>1376</v>
      </c>
      <c r="D22" s="14" t="s">
        <v>1388</v>
      </c>
      <c r="E22" s="14" t="s">
        <v>1181</v>
      </c>
      <c r="F22" s="14" t="s">
        <v>2122</v>
      </c>
      <c r="G22" s="14" t="s">
        <v>428</v>
      </c>
      <c r="H22" s="14" t="s">
        <v>6</v>
      </c>
      <c r="I22" s="14" t="s">
        <v>73</v>
      </c>
      <c r="J22" s="14" t="s">
        <v>3</v>
      </c>
      <c r="K22" s="14" t="s">
        <v>6</v>
      </c>
      <c r="L22" s="14" t="s">
        <v>996</v>
      </c>
      <c r="M22" s="14"/>
      <c r="N22" s="14"/>
      <c r="O22" s="14"/>
      <c r="P22" s="14" t="s">
        <v>1231</v>
      </c>
      <c r="Q22" s="14" t="s">
        <v>2308</v>
      </c>
      <c r="R22" s="14" t="s">
        <v>2139</v>
      </c>
      <c r="S22" s="14">
        <v>26500141</v>
      </c>
      <c r="T22" s="14">
        <v>26500140</v>
      </c>
      <c r="U22" s="14" t="s">
        <v>1276</v>
      </c>
      <c r="V22" s="14" t="s">
        <v>1558</v>
      </c>
      <c r="W22" s="470">
        <v>2011</v>
      </c>
    </row>
    <row r="23" spans="1:23">
      <c r="A23" s="14" t="s">
        <v>1155</v>
      </c>
      <c r="B23" s="14" t="s">
        <v>1424</v>
      </c>
      <c r="D23" s="14" t="s">
        <v>1389</v>
      </c>
      <c r="E23" s="14" t="s">
        <v>1158</v>
      </c>
      <c r="F23" s="14" t="s">
        <v>1471</v>
      </c>
      <c r="G23" s="14" t="s">
        <v>99</v>
      </c>
      <c r="H23" s="14" t="s">
        <v>6</v>
      </c>
      <c r="I23" s="14" t="s">
        <v>46</v>
      </c>
      <c r="J23" s="14" t="s">
        <v>15</v>
      </c>
      <c r="K23" s="14" t="s">
        <v>6</v>
      </c>
      <c r="L23" s="14" t="s">
        <v>798</v>
      </c>
      <c r="M23" s="14"/>
      <c r="N23" s="14"/>
      <c r="O23" s="14"/>
      <c r="P23" s="14" t="s">
        <v>313</v>
      </c>
      <c r="Q23" s="14" t="s">
        <v>2308</v>
      </c>
      <c r="R23" s="14" t="s">
        <v>2236</v>
      </c>
      <c r="S23" s="14">
        <v>24740059</v>
      </c>
      <c r="T23" s="14">
        <v>24744037</v>
      </c>
      <c r="U23" s="14" t="s">
        <v>2184</v>
      </c>
      <c r="V23" s="14" t="s">
        <v>1256</v>
      </c>
      <c r="W23" s="470">
        <v>2011</v>
      </c>
    </row>
    <row r="24" spans="1:23">
      <c r="A24" s="14" t="s">
        <v>1166</v>
      </c>
      <c r="B24" s="14" t="s">
        <v>1414</v>
      </c>
      <c r="D24" s="14" t="s">
        <v>1390</v>
      </c>
      <c r="E24" s="14" t="s">
        <v>1198</v>
      </c>
      <c r="F24" s="14" t="s">
        <v>1472</v>
      </c>
      <c r="G24" s="14" t="s">
        <v>56</v>
      </c>
      <c r="H24" s="14" t="s">
        <v>4</v>
      </c>
      <c r="I24" s="14" t="s">
        <v>46</v>
      </c>
      <c r="J24" s="14" t="s">
        <v>3</v>
      </c>
      <c r="K24" s="14" t="s">
        <v>15</v>
      </c>
      <c r="L24" s="14" t="s">
        <v>733</v>
      </c>
      <c r="M24" s="14"/>
      <c r="N24" s="14"/>
      <c r="O24" s="14"/>
      <c r="P24" s="14" t="s">
        <v>1237</v>
      </c>
      <c r="Q24" s="14" t="s">
        <v>2308</v>
      </c>
      <c r="R24" s="14" t="s">
        <v>1248</v>
      </c>
      <c r="S24" s="14">
        <v>24406240</v>
      </c>
      <c r="T24" s="14">
        <v>24406240</v>
      </c>
      <c r="U24" s="14" t="s">
        <v>1559</v>
      </c>
      <c r="V24" s="14" t="s">
        <v>1560</v>
      </c>
      <c r="W24" s="470">
        <v>2011</v>
      </c>
    </row>
    <row r="25" spans="1:23">
      <c r="A25" s="14" t="s">
        <v>1168</v>
      </c>
      <c r="B25" s="14" t="s">
        <v>1437</v>
      </c>
      <c r="D25" s="14" t="s">
        <v>1391</v>
      </c>
      <c r="E25" s="14" t="s">
        <v>1176</v>
      </c>
      <c r="F25" s="14" t="s">
        <v>1473</v>
      </c>
      <c r="G25" s="14" t="s">
        <v>102</v>
      </c>
      <c r="H25" s="14" t="s">
        <v>11</v>
      </c>
      <c r="I25" s="14" t="s">
        <v>103</v>
      </c>
      <c r="J25" s="14" t="s">
        <v>5</v>
      </c>
      <c r="K25" s="14" t="s">
        <v>11</v>
      </c>
      <c r="L25" s="14" t="s">
        <v>952</v>
      </c>
      <c r="M25" s="14"/>
      <c r="N25" s="14"/>
      <c r="O25" s="14"/>
      <c r="P25" s="14" t="s">
        <v>381</v>
      </c>
      <c r="Q25" s="14" t="s">
        <v>2308</v>
      </c>
      <c r="R25" s="14" t="s">
        <v>1272</v>
      </c>
      <c r="S25" s="14">
        <v>26811882</v>
      </c>
      <c r="T25" s="14">
        <v>26811882</v>
      </c>
      <c r="U25" s="14" t="s">
        <v>1273</v>
      </c>
      <c r="V25" s="14" t="s">
        <v>1561</v>
      </c>
      <c r="W25" s="470">
        <v>2012</v>
      </c>
    </row>
    <row r="26" spans="1:23">
      <c r="A26" s="14" t="s">
        <v>1169</v>
      </c>
      <c r="B26" s="14" t="s">
        <v>1395</v>
      </c>
      <c r="D26" s="14" t="s">
        <v>1392</v>
      </c>
      <c r="E26" s="14" t="s">
        <v>1177</v>
      </c>
      <c r="F26" s="14" t="s">
        <v>1474</v>
      </c>
      <c r="G26" s="14" t="s">
        <v>102</v>
      </c>
      <c r="H26" s="14" t="s">
        <v>7</v>
      </c>
      <c r="I26" s="14" t="s">
        <v>103</v>
      </c>
      <c r="J26" s="14" t="s">
        <v>7</v>
      </c>
      <c r="K26" s="14" t="s">
        <v>3</v>
      </c>
      <c r="L26" s="14" t="s">
        <v>959</v>
      </c>
      <c r="M26" s="14"/>
      <c r="N26" s="14"/>
      <c r="O26" s="14"/>
      <c r="P26" s="14" t="s">
        <v>1228</v>
      </c>
      <c r="Q26" s="14" t="s">
        <v>2308</v>
      </c>
      <c r="R26" s="14" t="s">
        <v>2140</v>
      </c>
      <c r="S26" s="14">
        <v>26886103</v>
      </c>
      <c r="T26" s="14">
        <v>26886103</v>
      </c>
      <c r="U26" s="14" t="s">
        <v>2231</v>
      </c>
      <c r="V26" s="14" t="s">
        <v>1562</v>
      </c>
      <c r="W26" s="470">
        <v>2012</v>
      </c>
    </row>
    <row r="27" spans="1:23">
      <c r="A27" s="14" t="s">
        <v>1170</v>
      </c>
      <c r="B27" s="14" t="s">
        <v>287</v>
      </c>
      <c r="D27" s="14" t="s">
        <v>1393</v>
      </c>
      <c r="E27" s="14" t="s">
        <v>1173</v>
      </c>
      <c r="F27" s="14" t="s">
        <v>1475</v>
      </c>
      <c r="G27" s="14" t="s">
        <v>102</v>
      </c>
      <c r="H27" s="14" t="s">
        <v>11</v>
      </c>
      <c r="I27" s="14" t="s">
        <v>103</v>
      </c>
      <c r="J27" s="14" t="s">
        <v>5</v>
      </c>
      <c r="K27" s="14" t="s">
        <v>3</v>
      </c>
      <c r="L27" s="14" t="s">
        <v>946</v>
      </c>
      <c r="M27" s="14"/>
      <c r="N27" s="14"/>
      <c r="O27" s="14"/>
      <c r="P27" s="14" t="s">
        <v>1531</v>
      </c>
      <c r="Q27" s="14" t="s">
        <v>2308</v>
      </c>
      <c r="R27" s="14" t="s">
        <v>1269</v>
      </c>
      <c r="S27" s="14">
        <v>26800315</v>
      </c>
      <c r="T27" s="14"/>
      <c r="U27" s="14" t="s">
        <v>2317</v>
      </c>
      <c r="V27" s="14" t="s">
        <v>1563</v>
      </c>
      <c r="W27" s="470">
        <v>2012</v>
      </c>
    </row>
    <row r="28" spans="1:23">
      <c r="A28" s="14" t="s">
        <v>1179</v>
      </c>
      <c r="B28" s="14" t="s">
        <v>1409</v>
      </c>
      <c r="D28" s="14" t="s">
        <v>1394</v>
      </c>
      <c r="E28" s="14" t="s">
        <v>1171</v>
      </c>
      <c r="F28" s="14" t="s">
        <v>1476</v>
      </c>
      <c r="G28" s="14" t="s">
        <v>405</v>
      </c>
      <c r="H28" s="14" t="s">
        <v>3</v>
      </c>
      <c r="I28" s="14" t="s">
        <v>103</v>
      </c>
      <c r="J28" s="14" t="s">
        <v>4</v>
      </c>
      <c r="K28" s="14" t="s">
        <v>3</v>
      </c>
      <c r="L28" s="14" t="s">
        <v>939</v>
      </c>
      <c r="M28" s="14"/>
      <c r="N28" s="14"/>
      <c r="O28" s="14"/>
      <c r="P28" s="14" t="s">
        <v>1226</v>
      </c>
      <c r="Q28" s="14" t="s">
        <v>2308</v>
      </c>
      <c r="R28" s="14" t="s">
        <v>2232</v>
      </c>
      <c r="S28" s="14">
        <v>26854152</v>
      </c>
      <c r="T28" s="14">
        <v>26855292</v>
      </c>
      <c r="U28" s="14" t="s">
        <v>1266</v>
      </c>
      <c r="V28" s="14" t="s">
        <v>1564</v>
      </c>
      <c r="W28" s="470">
        <v>2012</v>
      </c>
    </row>
    <row r="29" spans="1:23">
      <c r="A29" s="14" t="s">
        <v>1180</v>
      </c>
      <c r="B29" s="14" t="s">
        <v>1381</v>
      </c>
      <c r="D29" s="14" t="s">
        <v>1395</v>
      </c>
      <c r="E29" s="14" t="s">
        <v>1169</v>
      </c>
      <c r="F29" s="14" t="s">
        <v>1477</v>
      </c>
      <c r="G29" s="14" t="s">
        <v>94</v>
      </c>
      <c r="H29" s="14" t="s">
        <v>5</v>
      </c>
      <c r="I29" s="14" t="s">
        <v>95</v>
      </c>
      <c r="J29" s="14" t="s">
        <v>15</v>
      </c>
      <c r="K29" s="14" t="s">
        <v>3</v>
      </c>
      <c r="L29" s="14" t="s">
        <v>929</v>
      </c>
      <c r="M29" s="14"/>
      <c r="N29" s="14"/>
      <c r="O29" s="14"/>
      <c r="P29" s="14" t="s">
        <v>338</v>
      </c>
      <c r="Q29" s="14" t="s">
        <v>2308</v>
      </c>
      <c r="R29" s="14" t="s">
        <v>1264</v>
      </c>
      <c r="S29" s="14">
        <v>27667246</v>
      </c>
      <c r="T29" s="14">
        <v>27667246</v>
      </c>
      <c r="U29" s="14" t="s">
        <v>1265</v>
      </c>
      <c r="V29" s="14" t="s">
        <v>1565</v>
      </c>
      <c r="W29" s="470">
        <v>2012</v>
      </c>
    </row>
    <row r="30" spans="1:23">
      <c r="A30" s="14" t="s">
        <v>1171</v>
      </c>
      <c r="B30" s="14" t="s">
        <v>1394</v>
      </c>
      <c r="D30" s="14" t="s">
        <v>1396</v>
      </c>
      <c r="E30" s="14" t="s">
        <v>1201</v>
      </c>
      <c r="F30" s="14" t="s">
        <v>1478</v>
      </c>
      <c r="G30" s="14" t="s">
        <v>47</v>
      </c>
      <c r="H30" s="14" t="s">
        <v>4</v>
      </c>
      <c r="I30" s="14" t="s">
        <v>43</v>
      </c>
      <c r="J30" s="14" t="s">
        <v>5</v>
      </c>
      <c r="K30" s="14" t="s">
        <v>20</v>
      </c>
      <c r="L30" s="14" t="s">
        <v>629</v>
      </c>
      <c r="M30" s="14"/>
      <c r="N30" s="14"/>
      <c r="O30" s="14"/>
      <c r="P30" s="14" t="s">
        <v>1532</v>
      </c>
      <c r="Q30" s="14" t="s">
        <v>2308</v>
      </c>
      <c r="R30" s="14" t="s">
        <v>1293</v>
      </c>
      <c r="S30" s="14">
        <v>22702273</v>
      </c>
      <c r="T30" s="14">
        <v>22701419</v>
      </c>
      <c r="U30" s="14" t="s">
        <v>2318</v>
      </c>
      <c r="V30" s="14" t="s">
        <v>1566</v>
      </c>
      <c r="W30" s="470">
        <v>2012</v>
      </c>
    </row>
    <row r="31" spans="1:23">
      <c r="A31" s="14" t="s">
        <v>1172</v>
      </c>
      <c r="B31" s="14" t="s">
        <v>1408</v>
      </c>
      <c r="D31" s="14" t="s">
        <v>1397</v>
      </c>
      <c r="E31" s="14" t="s">
        <v>1202</v>
      </c>
      <c r="F31" s="14" t="s">
        <v>1479</v>
      </c>
      <c r="G31" s="14" t="s">
        <v>2174</v>
      </c>
      <c r="H31" s="14" t="s">
        <v>10</v>
      </c>
      <c r="I31" s="14" t="s">
        <v>43</v>
      </c>
      <c r="J31" s="14" t="s">
        <v>18</v>
      </c>
      <c r="K31" s="14" t="s">
        <v>6</v>
      </c>
      <c r="L31" s="14" t="s">
        <v>676</v>
      </c>
      <c r="M31" s="14"/>
      <c r="N31" s="14"/>
      <c r="O31" s="14"/>
      <c r="P31" s="14" t="s">
        <v>110</v>
      </c>
      <c r="Q31" s="14" t="s">
        <v>2308</v>
      </c>
      <c r="R31" s="14" t="s">
        <v>1294</v>
      </c>
      <c r="S31" s="14">
        <v>22293801</v>
      </c>
      <c r="T31" s="14">
        <v>22293801</v>
      </c>
      <c r="U31" s="14" t="s">
        <v>1295</v>
      </c>
      <c r="V31" s="14" t="s">
        <v>2185</v>
      </c>
      <c r="W31" s="470">
        <v>2012</v>
      </c>
    </row>
    <row r="32" spans="1:23">
      <c r="A32" s="14" t="s">
        <v>1177</v>
      </c>
      <c r="B32" s="14" t="s">
        <v>1392</v>
      </c>
      <c r="D32" s="14" t="s">
        <v>1398</v>
      </c>
      <c r="E32" s="14" t="s">
        <v>1183</v>
      </c>
      <c r="F32" s="14" t="s">
        <v>1480</v>
      </c>
      <c r="G32" s="14" t="s">
        <v>2172</v>
      </c>
      <c r="H32" s="14" t="s">
        <v>11</v>
      </c>
      <c r="I32" s="14" t="s">
        <v>73</v>
      </c>
      <c r="J32" s="14" t="s">
        <v>7</v>
      </c>
      <c r="K32" s="14" t="s">
        <v>4</v>
      </c>
      <c r="L32" s="14" t="s">
        <v>1026</v>
      </c>
      <c r="M32" s="14"/>
      <c r="N32" s="14"/>
      <c r="O32" s="14"/>
      <c r="P32" s="14" t="s">
        <v>1233</v>
      </c>
      <c r="Q32" s="14" t="s">
        <v>2308</v>
      </c>
      <c r="R32" s="14" t="s">
        <v>2319</v>
      </c>
      <c r="S32" s="14">
        <v>27866156</v>
      </c>
      <c r="T32" s="14">
        <v>27866156</v>
      </c>
      <c r="U32" s="14" t="s">
        <v>1279</v>
      </c>
      <c r="V32" s="14" t="s">
        <v>1567</v>
      </c>
      <c r="W32" s="470">
        <v>2012</v>
      </c>
    </row>
    <row r="33" spans="1:23">
      <c r="A33" s="14" t="s">
        <v>1174</v>
      </c>
      <c r="B33" s="14" t="s">
        <v>1415</v>
      </c>
      <c r="D33" s="14" t="s">
        <v>1399</v>
      </c>
      <c r="E33" s="14" t="s">
        <v>1153</v>
      </c>
      <c r="F33" s="14" t="s">
        <v>1481</v>
      </c>
      <c r="G33" s="14" t="s">
        <v>215</v>
      </c>
      <c r="H33" s="14" t="s">
        <v>11</v>
      </c>
      <c r="I33" s="14" t="s">
        <v>43</v>
      </c>
      <c r="J33" s="14" t="s">
        <v>216</v>
      </c>
      <c r="K33" s="14" t="s">
        <v>10</v>
      </c>
      <c r="L33" s="14" t="s">
        <v>712</v>
      </c>
      <c r="M33" s="14"/>
      <c r="N33" s="14"/>
      <c r="O33" s="14"/>
      <c r="P33" s="14" t="s">
        <v>82</v>
      </c>
      <c r="Q33" s="14" t="s">
        <v>2308</v>
      </c>
      <c r="R33" s="14" t="s">
        <v>1568</v>
      </c>
      <c r="S33" s="14">
        <v>27370025</v>
      </c>
      <c r="T33" s="14">
        <v>27370168</v>
      </c>
      <c r="U33" s="14" t="s">
        <v>1569</v>
      </c>
      <c r="V33" s="14" t="s">
        <v>1570</v>
      </c>
      <c r="W33" s="470">
        <v>2012</v>
      </c>
    </row>
    <row r="34" spans="1:23">
      <c r="A34" s="14" t="s">
        <v>1173</v>
      </c>
      <c r="B34" s="14" t="s">
        <v>1393</v>
      </c>
      <c r="D34" s="14" t="s">
        <v>1400</v>
      </c>
      <c r="E34" s="14" t="s">
        <v>1154</v>
      </c>
      <c r="F34" s="14" t="s">
        <v>1482</v>
      </c>
      <c r="G34" s="14" t="s">
        <v>215</v>
      </c>
      <c r="H34" s="14" t="s">
        <v>13</v>
      </c>
      <c r="I34" s="14" t="s">
        <v>43</v>
      </c>
      <c r="J34" s="14" t="s">
        <v>216</v>
      </c>
      <c r="K34" s="14" t="s">
        <v>11</v>
      </c>
      <c r="L34" s="14" t="s">
        <v>713</v>
      </c>
      <c r="M34" s="14"/>
      <c r="N34" s="14"/>
      <c r="O34" s="14"/>
      <c r="P34" s="14" t="s">
        <v>248</v>
      </c>
      <c r="Q34" s="14" t="s">
        <v>2308</v>
      </c>
      <c r="R34" s="14" t="s">
        <v>1252</v>
      </c>
      <c r="S34" s="14">
        <v>27360104</v>
      </c>
      <c r="T34" s="14">
        <v>27360104</v>
      </c>
      <c r="U34" s="14" t="s">
        <v>1253</v>
      </c>
      <c r="V34" s="14" t="s">
        <v>1571</v>
      </c>
      <c r="W34" s="470">
        <v>2012</v>
      </c>
    </row>
    <row r="35" spans="1:23">
      <c r="A35" s="14" t="s">
        <v>1176</v>
      </c>
      <c r="B35" s="14" t="s">
        <v>1391</v>
      </c>
      <c r="D35" s="14" t="s">
        <v>1401</v>
      </c>
      <c r="E35" s="14" t="s">
        <v>1190</v>
      </c>
      <c r="F35" s="14" t="s">
        <v>2123</v>
      </c>
      <c r="G35" s="14" t="s">
        <v>72</v>
      </c>
      <c r="H35" s="14" t="s">
        <v>15</v>
      </c>
      <c r="I35" s="14" t="s">
        <v>73</v>
      </c>
      <c r="J35" s="14" t="s">
        <v>15</v>
      </c>
      <c r="K35" s="14" t="s">
        <v>4</v>
      </c>
      <c r="L35" s="14" t="s">
        <v>1045</v>
      </c>
      <c r="M35" s="14"/>
      <c r="N35" s="14"/>
      <c r="O35" s="14"/>
      <c r="P35" s="14" t="s">
        <v>348</v>
      </c>
      <c r="Q35" s="14" t="s">
        <v>2308</v>
      </c>
      <c r="R35" s="14" t="s">
        <v>2159</v>
      </c>
      <c r="S35" s="14">
        <v>27321139</v>
      </c>
      <c r="T35" s="14">
        <v>27322032</v>
      </c>
      <c r="U35" s="14" t="s">
        <v>1283</v>
      </c>
      <c r="V35" s="14" t="s">
        <v>1572</v>
      </c>
      <c r="W35" s="470">
        <v>2012</v>
      </c>
    </row>
    <row r="36" spans="1:23">
      <c r="A36" s="14" t="s">
        <v>1175</v>
      </c>
      <c r="B36" s="14" t="s">
        <v>1416</v>
      </c>
      <c r="D36" s="14" t="s">
        <v>1402</v>
      </c>
      <c r="E36" s="14" t="s">
        <v>1205</v>
      </c>
      <c r="F36" s="14" t="s">
        <v>1483</v>
      </c>
      <c r="G36" s="14" t="s">
        <v>55</v>
      </c>
      <c r="H36" s="14" t="s">
        <v>10</v>
      </c>
      <c r="I36" s="14" t="s">
        <v>46</v>
      </c>
      <c r="J36" s="14" t="s">
        <v>11</v>
      </c>
      <c r="K36" s="14" t="s">
        <v>10</v>
      </c>
      <c r="L36" s="14" t="s">
        <v>783</v>
      </c>
      <c r="M36" s="14"/>
      <c r="N36" s="14"/>
      <c r="O36" s="14"/>
      <c r="P36" s="14" t="s">
        <v>1238</v>
      </c>
      <c r="Q36" s="14" t="s">
        <v>2308</v>
      </c>
      <c r="R36" s="14" t="s">
        <v>1298</v>
      </c>
      <c r="S36" s="14">
        <v>24533107</v>
      </c>
      <c r="T36" s="14">
        <v>24533107</v>
      </c>
      <c r="U36" s="14" t="s">
        <v>1299</v>
      </c>
      <c r="V36" s="14" t="s">
        <v>1573</v>
      </c>
      <c r="W36" s="470">
        <v>2012</v>
      </c>
    </row>
    <row r="37" spans="1:23">
      <c r="A37" s="14" t="s">
        <v>1178</v>
      </c>
      <c r="B37" s="14" t="s">
        <v>1412</v>
      </c>
      <c r="D37" s="14" t="s">
        <v>1403</v>
      </c>
      <c r="E37" s="14" t="s">
        <v>1157</v>
      </c>
      <c r="F37" s="14" t="s">
        <v>1484</v>
      </c>
      <c r="G37" s="14" t="s">
        <v>99</v>
      </c>
      <c r="H37" s="14" t="s">
        <v>5</v>
      </c>
      <c r="I37" s="14" t="s">
        <v>46</v>
      </c>
      <c r="J37" s="14" t="s">
        <v>15</v>
      </c>
      <c r="K37" s="14" t="s">
        <v>3</v>
      </c>
      <c r="L37" s="14" t="s">
        <v>795</v>
      </c>
      <c r="M37" s="14"/>
      <c r="N37" s="14"/>
      <c r="O37" s="14"/>
      <c r="P37" s="14" t="s">
        <v>128</v>
      </c>
      <c r="Q37" s="14" t="s">
        <v>2308</v>
      </c>
      <c r="R37" s="14" t="s">
        <v>2141</v>
      </c>
      <c r="S37" s="14">
        <v>24600958</v>
      </c>
      <c r="T37" s="14">
        <v>24600958</v>
      </c>
      <c r="U37" s="14" t="s">
        <v>1574</v>
      </c>
      <c r="V37" s="14" t="s">
        <v>1575</v>
      </c>
      <c r="W37" s="470">
        <v>2012</v>
      </c>
    </row>
    <row r="38" spans="1:23">
      <c r="A38" s="14" t="s">
        <v>1195</v>
      </c>
      <c r="B38" s="14" t="s">
        <v>1433</v>
      </c>
      <c r="D38" s="14" t="s">
        <v>1404</v>
      </c>
      <c r="E38" s="14" t="s">
        <v>1160</v>
      </c>
      <c r="F38" s="14" t="s">
        <v>1485</v>
      </c>
      <c r="G38" s="14" t="s">
        <v>99</v>
      </c>
      <c r="H38" s="14" t="s">
        <v>10</v>
      </c>
      <c r="I38" s="14" t="s">
        <v>46</v>
      </c>
      <c r="J38" s="14" t="s">
        <v>15</v>
      </c>
      <c r="K38" s="14" t="s">
        <v>11</v>
      </c>
      <c r="L38" s="14" t="s">
        <v>801</v>
      </c>
      <c r="M38" s="14"/>
      <c r="N38" s="14"/>
      <c r="O38" s="14"/>
      <c r="P38" s="14" t="s">
        <v>1225</v>
      </c>
      <c r="Q38" s="14" t="s">
        <v>2308</v>
      </c>
      <c r="R38" s="14" t="s">
        <v>2187</v>
      </c>
      <c r="S38" s="14">
        <v>24799037</v>
      </c>
      <c r="T38" s="14">
        <v>24799037</v>
      </c>
      <c r="U38" s="14" t="s">
        <v>1257</v>
      </c>
      <c r="V38" s="14" t="s">
        <v>1258</v>
      </c>
      <c r="W38" s="470">
        <v>2012</v>
      </c>
    </row>
    <row r="39" spans="1:23">
      <c r="A39" s="14" t="s">
        <v>1181</v>
      </c>
      <c r="B39" s="14" t="s">
        <v>1388</v>
      </c>
      <c r="D39" s="14" t="s">
        <v>1405</v>
      </c>
      <c r="E39" s="14" t="s">
        <v>1193</v>
      </c>
      <c r="F39" s="14" t="s">
        <v>1486</v>
      </c>
      <c r="G39" s="14" t="s">
        <v>1128</v>
      </c>
      <c r="H39" s="14" t="s">
        <v>14</v>
      </c>
      <c r="I39" s="14" t="s">
        <v>61</v>
      </c>
      <c r="J39" s="14" t="s">
        <v>7</v>
      </c>
      <c r="K39" s="14" t="s">
        <v>4</v>
      </c>
      <c r="L39" s="14" t="s">
        <v>1072</v>
      </c>
      <c r="M39" s="14"/>
      <c r="N39" s="14"/>
      <c r="O39" s="14"/>
      <c r="P39" s="14" t="s">
        <v>471</v>
      </c>
      <c r="Q39" s="14" t="s">
        <v>2308</v>
      </c>
      <c r="R39" s="14" t="s">
        <v>2233</v>
      </c>
      <c r="S39" s="14">
        <v>27186105</v>
      </c>
      <c r="T39" s="14">
        <v>27184011</v>
      </c>
      <c r="U39" s="14" t="s">
        <v>2188</v>
      </c>
      <c r="V39" s="14" t="s">
        <v>1576</v>
      </c>
      <c r="W39" s="470">
        <v>2012</v>
      </c>
    </row>
    <row r="40" spans="1:23">
      <c r="A40" s="14" t="s">
        <v>2258</v>
      </c>
      <c r="B40" s="14" t="s">
        <v>2260</v>
      </c>
      <c r="D40" s="14" t="s">
        <v>1406</v>
      </c>
      <c r="E40" s="14" t="s">
        <v>1192</v>
      </c>
      <c r="F40" s="14" t="s">
        <v>1487</v>
      </c>
      <c r="G40" s="14" t="s">
        <v>1128</v>
      </c>
      <c r="H40" s="14" t="s">
        <v>6</v>
      </c>
      <c r="I40" s="14" t="s">
        <v>61</v>
      </c>
      <c r="J40" s="14" t="s">
        <v>5</v>
      </c>
      <c r="K40" s="14" t="s">
        <v>3</v>
      </c>
      <c r="L40" s="14" t="s">
        <v>1061</v>
      </c>
      <c r="M40" s="14"/>
      <c r="N40" s="14"/>
      <c r="O40" s="14"/>
      <c r="P40" s="14" t="s">
        <v>260</v>
      </c>
      <c r="Q40" s="14" t="s">
        <v>2308</v>
      </c>
      <c r="R40" s="14" t="s">
        <v>1286</v>
      </c>
      <c r="S40" s="14">
        <v>27688093</v>
      </c>
      <c r="T40" s="14">
        <v>27686070</v>
      </c>
      <c r="U40" s="14" t="s">
        <v>2142</v>
      </c>
      <c r="V40" s="14" t="s">
        <v>1577</v>
      </c>
      <c r="W40" s="470">
        <v>2012</v>
      </c>
    </row>
    <row r="41" spans="1:23">
      <c r="A41" s="14" t="s">
        <v>1182</v>
      </c>
      <c r="B41" s="14" t="s">
        <v>1422</v>
      </c>
      <c r="D41" s="14" t="s">
        <v>1407</v>
      </c>
      <c r="E41" s="14" t="s">
        <v>1156</v>
      </c>
      <c r="F41" s="14" t="s">
        <v>1488</v>
      </c>
      <c r="G41" s="14" t="s">
        <v>56</v>
      </c>
      <c r="H41" s="14" t="s">
        <v>14</v>
      </c>
      <c r="I41" s="14" t="s">
        <v>46</v>
      </c>
      <c r="J41" s="14" t="s">
        <v>6</v>
      </c>
      <c r="K41" s="14" t="s">
        <v>3</v>
      </c>
      <c r="L41" s="14" t="s">
        <v>758</v>
      </c>
      <c r="M41" s="14"/>
      <c r="N41" s="14"/>
      <c r="O41" s="14"/>
      <c r="P41" s="14" t="s">
        <v>279</v>
      </c>
      <c r="Q41" s="14" t="s">
        <v>2308</v>
      </c>
      <c r="R41" s="14" t="s">
        <v>1255</v>
      </c>
      <c r="S41" s="14">
        <v>24279428</v>
      </c>
      <c r="T41" s="14">
        <v>24279428</v>
      </c>
      <c r="U41" s="14" t="s">
        <v>1578</v>
      </c>
      <c r="V41" s="14" t="s">
        <v>1579</v>
      </c>
      <c r="W41" s="470">
        <v>2012</v>
      </c>
    </row>
    <row r="42" spans="1:23">
      <c r="A42" s="14" t="s">
        <v>1183</v>
      </c>
      <c r="B42" s="14" t="s">
        <v>1398</v>
      </c>
      <c r="D42" s="14" t="s">
        <v>1408</v>
      </c>
      <c r="E42" s="14" t="s">
        <v>1172</v>
      </c>
      <c r="F42" s="14" t="s">
        <v>1489</v>
      </c>
      <c r="G42" s="14" t="s">
        <v>405</v>
      </c>
      <c r="H42" s="14" t="s">
        <v>6</v>
      </c>
      <c r="I42" s="14" t="s">
        <v>103</v>
      </c>
      <c r="J42" s="14" t="s">
        <v>4</v>
      </c>
      <c r="K42" s="14" t="s">
        <v>5</v>
      </c>
      <c r="L42" s="14" t="s">
        <v>941</v>
      </c>
      <c r="M42" s="14"/>
      <c r="N42" s="14"/>
      <c r="O42" s="14"/>
      <c r="P42" s="14" t="s">
        <v>140</v>
      </c>
      <c r="Q42" s="14" t="s">
        <v>2308</v>
      </c>
      <c r="R42" s="14" t="s">
        <v>2143</v>
      </c>
      <c r="S42" s="14">
        <v>26878014</v>
      </c>
      <c r="T42" s="14">
        <v>26878014</v>
      </c>
      <c r="U42" s="14" t="s">
        <v>1267</v>
      </c>
      <c r="V42" s="14" t="s">
        <v>1268</v>
      </c>
      <c r="W42" s="470">
        <v>2012</v>
      </c>
    </row>
    <row r="43" spans="1:23">
      <c r="A43" s="14" t="s">
        <v>1185</v>
      </c>
      <c r="B43" s="14" t="s">
        <v>1386</v>
      </c>
      <c r="D43" s="14" t="s">
        <v>1409</v>
      </c>
      <c r="E43" s="14" t="s">
        <v>1179</v>
      </c>
      <c r="F43" s="14" t="s">
        <v>1490</v>
      </c>
      <c r="G43" s="14" t="s">
        <v>405</v>
      </c>
      <c r="H43" s="14" t="s">
        <v>11</v>
      </c>
      <c r="I43" s="14" t="s">
        <v>103</v>
      </c>
      <c r="J43" s="14" t="s">
        <v>14</v>
      </c>
      <c r="K43" s="14" t="s">
        <v>3</v>
      </c>
      <c r="L43" s="14" t="s">
        <v>979</v>
      </c>
      <c r="M43" s="14"/>
      <c r="N43" s="14"/>
      <c r="O43" s="14"/>
      <c r="P43" s="14" t="s">
        <v>417</v>
      </c>
      <c r="Q43" s="14" t="s">
        <v>2308</v>
      </c>
      <c r="R43" s="14" t="s">
        <v>2234</v>
      </c>
      <c r="S43" s="14">
        <v>26577010</v>
      </c>
      <c r="T43" s="14">
        <v>26577010</v>
      </c>
      <c r="U43" s="14" t="s">
        <v>1274</v>
      </c>
      <c r="V43" s="14" t="s">
        <v>1580</v>
      </c>
      <c r="W43" s="470">
        <v>2012</v>
      </c>
    </row>
    <row r="44" spans="1:23">
      <c r="A44" s="14" t="s">
        <v>1188</v>
      </c>
      <c r="B44" s="14" t="s">
        <v>1385</v>
      </c>
      <c r="D44" s="14" t="s">
        <v>2261</v>
      </c>
      <c r="E44" s="14" t="s">
        <v>2259</v>
      </c>
      <c r="F44" s="14" t="s">
        <v>2320</v>
      </c>
      <c r="G44" s="14" t="s">
        <v>106</v>
      </c>
      <c r="H44" s="14" t="s">
        <v>4</v>
      </c>
      <c r="I44" s="14" t="s">
        <v>52</v>
      </c>
      <c r="J44" s="14" t="s">
        <v>3</v>
      </c>
      <c r="K44" s="14" t="s">
        <v>14</v>
      </c>
      <c r="L44" s="14" t="s">
        <v>844</v>
      </c>
      <c r="M44" s="14"/>
      <c r="N44" s="14"/>
      <c r="O44" s="14"/>
      <c r="P44" s="14" t="s">
        <v>173</v>
      </c>
      <c r="Q44" s="14" t="s">
        <v>2308</v>
      </c>
      <c r="R44" s="14" t="s">
        <v>2266</v>
      </c>
      <c r="S44" s="14">
        <v>25522328</v>
      </c>
      <c r="T44" s="14">
        <v>25532328</v>
      </c>
      <c r="U44" s="14" t="s">
        <v>2267</v>
      </c>
      <c r="V44" s="14" t="s">
        <v>2268</v>
      </c>
      <c r="W44" s="470">
        <v>2012</v>
      </c>
    </row>
    <row r="45" spans="1:23">
      <c r="A45" s="14" t="s">
        <v>1187</v>
      </c>
      <c r="B45" s="14" t="s">
        <v>1387</v>
      </c>
      <c r="D45" s="14" t="s">
        <v>1410</v>
      </c>
      <c r="E45" s="14" t="s">
        <v>1189</v>
      </c>
      <c r="F45" s="14" t="s">
        <v>1491</v>
      </c>
      <c r="G45" s="14" t="s">
        <v>231</v>
      </c>
      <c r="H45" s="14" t="s">
        <v>6</v>
      </c>
      <c r="I45" s="14" t="s">
        <v>73</v>
      </c>
      <c r="J45" s="14" t="s">
        <v>14</v>
      </c>
      <c r="K45" s="14" t="s">
        <v>3</v>
      </c>
      <c r="L45" s="14" t="s">
        <v>1043</v>
      </c>
      <c r="M45" s="14"/>
      <c r="N45" s="14"/>
      <c r="O45" s="14"/>
      <c r="P45" s="14" t="s">
        <v>154</v>
      </c>
      <c r="Q45" s="14" t="s">
        <v>2308</v>
      </c>
      <c r="R45" s="14" t="s">
        <v>2321</v>
      </c>
      <c r="S45" s="14">
        <v>27794037</v>
      </c>
      <c r="T45" s="14">
        <v>27799197</v>
      </c>
      <c r="U45" s="14" t="s">
        <v>2189</v>
      </c>
      <c r="V45" s="14" t="s">
        <v>1581</v>
      </c>
      <c r="W45" s="470">
        <v>2012</v>
      </c>
    </row>
    <row r="46" spans="1:23">
      <c r="A46" s="14" t="s">
        <v>1190</v>
      </c>
      <c r="B46" s="14" t="s">
        <v>1401</v>
      </c>
      <c r="D46" s="14" t="s">
        <v>1411</v>
      </c>
      <c r="E46" s="14" t="s">
        <v>1164</v>
      </c>
      <c r="F46" s="14" t="s">
        <v>1492</v>
      </c>
      <c r="G46" s="14" t="s">
        <v>1139</v>
      </c>
      <c r="H46" s="14" t="s">
        <v>7</v>
      </c>
      <c r="I46" s="14" t="s">
        <v>46</v>
      </c>
      <c r="J46" s="14" t="s">
        <v>92</v>
      </c>
      <c r="K46" s="14" t="s">
        <v>3</v>
      </c>
      <c r="L46" s="14" t="s">
        <v>832</v>
      </c>
      <c r="M46" s="14"/>
      <c r="N46" s="14"/>
      <c r="O46" s="14"/>
      <c r="P46" s="14" t="s">
        <v>82</v>
      </c>
      <c r="Q46" s="14" t="s">
        <v>2308</v>
      </c>
      <c r="R46" s="14" t="s">
        <v>1261</v>
      </c>
      <c r="S46" s="14">
        <v>24640181</v>
      </c>
      <c r="T46" s="14">
        <v>24641152</v>
      </c>
      <c r="U46" s="14" t="s">
        <v>1582</v>
      </c>
      <c r="V46" s="14" t="s">
        <v>1583</v>
      </c>
      <c r="W46" s="470">
        <v>2012</v>
      </c>
    </row>
    <row r="47" spans="1:23">
      <c r="A47" s="14" t="s">
        <v>1186</v>
      </c>
      <c r="B47" s="14" t="s">
        <v>1446</v>
      </c>
      <c r="D47" s="14" t="s">
        <v>1412</v>
      </c>
      <c r="E47" s="14" t="s">
        <v>1178</v>
      </c>
      <c r="F47" s="14" t="s">
        <v>1493</v>
      </c>
      <c r="G47" s="14" t="s">
        <v>102</v>
      </c>
      <c r="H47" s="14" t="s">
        <v>10</v>
      </c>
      <c r="I47" s="14" t="s">
        <v>103</v>
      </c>
      <c r="J47" s="14" t="s">
        <v>7</v>
      </c>
      <c r="K47" s="14" t="s">
        <v>5</v>
      </c>
      <c r="L47" s="14" t="s">
        <v>961</v>
      </c>
      <c r="M47" s="14"/>
      <c r="N47" s="14"/>
      <c r="O47" s="14"/>
      <c r="P47" s="14" t="s">
        <v>429</v>
      </c>
      <c r="Q47" s="14" t="s">
        <v>2308</v>
      </c>
      <c r="R47" s="14" t="s">
        <v>2322</v>
      </c>
      <c r="S47" s="14">
        <v>26974095</v>
      </c>
      <c r="T47" s="14">
        <v>26974094</v>
      </c>
      <c r="U47" s="14" t="s">
        <v>1584</v>
      </c>
      <c r="V47" s="14" t="s">
        <v>1585</v>
      </c>
      <c r="W47" s="470">
        <v>2012</v>
      </c>
    </row>
    <row r="48" spans="1:23">
      <c r="A48" s="14" t="s">
        <v>1193</v>
      </c>
      <c r="B48" s="14" t="s">
        <v>1405</v>
      </c>
      <c r="D48" s="14" t="s">
        <v>1413</v>
      </c>
      <c r="E48" s="14" t="s">
        <v>1162</v>
      </c>
      <c r="F48" s="14" t="s">
        <v>1494</v>
      </c>
      <c r="G48" s="14" t="s">
        <v>1139</v>
      </c>
      <c r="H48" s="14" t="s">
        <v>3</v>
      </c>
      <c r="I48" s="14" t="s">
        <v>46</v>
      </c>
      <c r="J48" s="14" t="s">
        <v>20</v>
      </c>
      <c r="K48" s="14" t="s">
        <v>3</v>
      </c>
      <c r="L48" s="14" t="s">
        <v>820</v>
      </c>
      <c r="M48" s="14"/>
      <c r="N48" s="14"/>
      <c r="O48" s="14"/>
      <c r="P48" s="14" t="s">
        <v>91</v>
      </c>
      <c r="Q48" s="14" t="s">
        <v>2308</v>
      </c>
      <c r="R48" s="14" t="s">
        <v>2190</v>
      </c>
      <c r="S48" s="14">
        <v>24700617</v>
      </c>
      <c r="T48" s="14">
        <v>24700617</v>
      </c>
      <c r="U48" s="14" t="s">
        <v>1586</v>
      </c>
      <c r="V48" s="14" t="s">
        <v>1587</v>
      </c>
      <c r="W48" s="470">
        <v>2013</v>
      </c>
    </row>
    <row r="49" spans="1:23">
      <c r="A49" s="14" t="s">
        <v>1192</v>
      </c>
      <c r="B49" s="14" t="s">
        <v>1406</v>
      </c>
      <c r="D49" s="14" t="s">
        <v>1414</v>
      </c>
      <c r="E49" s="14" t="s">
        <v>1166</v>
      </c>
      <c r="F49" s="14" t="s">
        <v>1495</v>
      </c>
      <c r="G49" s="14" t="s">
        <v>370</v>
      </c>
      <c r="H49" s="14" t="s">
        <v>5</v>
      </c>
      <c r="I49" s="14" t="s">
        <v>52</v>
      </c>
      <c r="J49" s="14" t="s">
        <v>7</v>
      </c>
      <c r="K49" s="14" t="s">
        <v>4</v>
      </c>
      <c r="L49" s="14" t="s">
        <v>864</v>
      </c>
      <c r="M49" s="14"/>
      <c r="N49" s="14"/>
      <c r="O49" s="14"/>
      <c r="P49" s="14" t="s">
        <v>246</v>
      </c>
      <c r="Q49" s="14" t="s">
        <v>2308</v>
      </c>
      <c r="R49" s="14" t="s">
        <v>1262</v>
      </c>
      <c r="S49" s="14">
        <v>25311001</v>
      </c>
      <c r="T49" s="14">
        <v>25311001</v>
      </c>
      <c r="U49" s="14" t="s">
        <v>1588</v>
      </c>
      <c r="V49" s="14" t="s">
        <v>1589</v>
      </c>
      <c r="W49" s="470">
        <v>2013</v>
      </c>
    </row>
    <row r="50" spans="1:23">
      <c r="A50" s="14" t="s">
        <v>1191</v>
      </c>
      <c r="B50" s="14" t="s">
        <v>1425</v>
      </c>
      <c r="D50" s="14" t="s">
        <v>1415</v>
      </c>
      <c r="E50" s="14" t="s">
        <v>1174</v>
      </c>
      <c r="F50" s="14" t="s">
        <v>1496</v>
      </c>
      <c r="G50" s="14" t="s">
        <v>102</v>
      </c>
      <c r="H50" s="14" t="s">
        <v>4</v>
      </c>
      <c r="I50" s="14" t="s">
        <v>103</v>
      </c>
      <c r="J50" s="14" t="s">
        <v>5</v>
      </c>
      <c r="K50" s="14" t="s">
        <v>5</v>
      </c>
      <c r="L50" s="14" t="s">
        <v>948</v>
      </c>
      <c r="M50" s="14"/>
      <c r="N50" s="14"/>
      <c r="O50" s="14"/>
      <c r="P50" s="14" t="s">
        <v>1227</v>
      </c>
      <c r="Q50" s="14" t="s">
        <v>2308</v>
      </c>
      <c r="R50" s="14" t="s">
        <v>2235</v>
      </c>
      <c r="S50" s="14">
        <v>26580054</v>
      </c>
      <c r="T50" s="14">
        <v>26580054</v>
      </c>
      <c r="U50" s="14" t="s">
        <v>1590</v>
      </c>
      <c r="V50" s="14" t="s">
        <v>1591</v>
      </c>
      <c r="W50" s="470">
        <v>2013</v>
      </c>
    </row>
    <row r="51" spans="1:23">
      <c r="A51" s="14" t="s">
        <v>1194</v>
      </c>
      <c r="B51" s="14" t="s">
        <v>1380</v>
      </c>
      <c r="D51" s="14" t="s">
        <v>1416</v>
      </c>
      <c r="E51" s="14" t="s">
        <v>1175</v>
      </c>
      <c r="F51" s="14" t="s">
        <v>1497</v>
      </c>
      <c r="G51" s="14" t="s">
        <v>102</v>
      </c>
      <c r="H51" s="14" t="s">
        <v>5</v>
      </c>
      <c r="I51" s="14" t="s">
        <v>103</v>
      </c>
      <c r="J51" s="14" t="s">
        <v>5</v>
      </c>
      <c r="K51" s="14" t="s">
        <v>7</v>
      </c>
      <c r="L51" s="14" t="s">
        <v>950</v>
      </c>
      <c r="M51" s="14"/>
      <c r="N51" s="14"/>
      <c r="O51" s="14"/>
      <c r="P51" s="14" t="s">
        <v>426</v>
      </c>
      <c r="Q51" s="14" t="s">
        <v>2308</v>
      </c>
      <c r="R51" s="14" t="s">
        <v>1270</v>
      </c>
      <c r="S51" s="14">
        <v>26750194</v>
      </c>
      <c r="T51" s="14"/>
      <c r="U51" s="14" t="s">
        <v>1271</v>
      </c>
      <c r="V51" s="14" t="s">
        <v>1592</v>
      </c>
      <c r="W51" s="470">
        <v>2013</v>
      </c>
    </row>
    <row r="52" spans="1:23">
      <c r="A52" s="14" t="s">
        <v>1189</v>
      </c>
      <c r="B52" s="14" t="s">
        <v>1410</v>
      </c>
      <c r="D52" s="14" t="s">
        <v>1417</v>
      </c>
      <c r="E52" s="14" t="s">
        <v>1208</v>
      </c>
      <c r="F52" s="14" t="s">
        <v>1498</v>
      </c>
      <c r="G52" s="14" t="s">
        <v>2174</v>
      </c>
      <c r="H52" s="14" t="s">
        <v>4</v>
      </c>
      <c r="I52" s="14" t="s">
        <v>43</v>
      </c>
      <c r="J52" s="14" t="s">
        <v>13</v>
      </c>
      <c r="K52" s="14" t="s">
        <v>11</v>
      </c>
      <c r="L52" s="14" t="s">
        <v>661</v>
      </c>
      <c r="M52" s="14"/>
      <c r="N52" s="14"/>
      <c r="O52" s="14"/>
      <c r="P52" s="14" t="s">
        <v>165</v>
      </c>
      <c r="Q52" s="14" t="s">
        <v>2308</v>
      </c>
      <c r="R52" s="14" t="s">
        <v>2323</v>
      </c>
      <c r="S52" s="14">
        <v>22857061</v>
      </c>
      <c r="T52" s="14">
        <v>22857061</v>
      </c>
      <c r="U52" s="14" t="s">
        <v>1304</v>
      </c>
      <c r="V52" s="14" t="s">
        <v>1593</v>
      </c>
      <c r="W52" s="470">
        <v>2013</v>
      </c>
    </row>
    <row r="53" spans="1:23">
      <c r="A53" s="14" t="s">
        <v>1162</v>
      </c>
      <c r="B53" s="14" t="s">
        <v>1413</v>
      </c>
      <c r="D53" s="14" t="s">
        <v>1418</v>
      </c>
      <c r="E53" s="14" t="s">
        <v>1207</v>
      </c>
      <c r="F53" s="14" t="s">
        <v>1499</v>
      </c>
      <c r="G53" s="14" t="s">
        <v>2174</v>
      </c>
      <c r="H53" s="14" t="s">
        <v>7</v>
      </c>
      <c r="I53" s="14" t="s">
        <v>43</v>
      </c>
      <c r="J53" s="14" t="s">
        <v>100</v>
      </c>
      <c r="K53" s="14" t="s">
        <v>4</v>
      </c>
      <c r="L53" s="14" t="s">
        <v>689</v>
      </c>
      <c r="M53" s="14"/>
      <c r="N53" s="14"/>
      <c r="O53" s="14"/>
      <c r="P53" s="14" t="s">
        <v>136</v>
      </c>
      <c r="Q53" s="14" t="s">
        <v>2308</v>
      </c>
      <c r="R53" s="14" t="s">
        <v>1302</v>
      </c>
      <c r="S53" s="14">
        <v>22947119</v>
      </c>
      <c r="T53" s="14">
        <v>22947119</v>
      </c>
      <c r="U53" s="14" t="s">
        <v>1594</v>
      </c>
      <c r="V53" s="14" t="s">
        <v>1303</v>
      </c>
      <c r="W53" s="470">
        <v>2013</v>
      </c>
    </row>
    <row r="54" spans="1:23">
      <c r="A54" s="14" t="s">
        <v>1184</v>
      </c>
      <c r="B54" s="14" t="s">
        <v>1434</v>
      </c>
      <c r="D54" s="14" t="s">
        <v>1419</v>
      </c>
      <c r="E54" s="14" t="s">
        <v>1163</v>
      </c>
      <c r="F54" s="14" t="s">
        <v>1500</v>
      </c>
      <c r="G54" s="14" t="s">
        <v>99</v>
      </c>
      <c r="H54" s="14" t="s">
        <v>14</v>
      </c>
      <c r="I54" s="14" t="s">
        <v>46</v>
      </c>
      <c r="J54" s="14" t="s">
        <v>100</v>
      </c>
      <c r="K54" s="14" t="s">
        <v>3</v>
      </c>
      <c r="L54" s="14" t="s">
        <v>828</v>
      </c>
      <c r="M54" s="14"/>
      <c r="N54" s="14"/>
      <c r="O54" s="14"/>
      <c r="P54" s="14" t="s">
        <v>101</v>
      </c>
      <c r="Q54" s="14" t="s">
        <v>2308</v>
      </c>
      <c r="R54" s="14" t="s">
        <v>2324</v>
      </c>
      <c r="S54" s="14">
        <v>24711110</v>
      </c>
      <c r="T54" s="14">
        <v>24711110</v>
      </c>
      <c r="U54" s="14" t="s">
        <v>1595</v>
      </c>
      <c r="V54" s="14" t="s">
        <v>1596</v>
      </c>
      <c r="W54" s="470">
        <v>2013</v>
      </c>
    </row>
    <row r="55" spans="1:23">
      <c r="A55" s="14" t="s">
        <v>1196</v>
      </c>
      <c r="B55" s="14" t="s">
        <v>1441</v>
      </c>
      <c r="D55" s="14" t="s">
        <v>1420</v>
      </c>
      <c r="E55" s="14" t="s">
        <v>1161</v>
      </c>
      <c r="F55" s="14" t="s">
        <v>1501</v>
      </c>
      <c r="G55" s="14" t="s">
        <v>99</v>
      </c>
      <c r="H55" s="14" t="s">
        <v>13</v>
      </c>
      <c r="I55" s="14" t="s">
        <v>46</v>
      </c>
      <c r="J55" s="14" t="s">
        <v>15</v>
      </c>
      <c r="K55" s="14" t="s">
        <v>20</v>
      </c>
      <c r="L55" s="14" t="s">
        <v>807</v>
      </c>
      <c r="M55" s="14"/>
      <c r="N55" s="14"/>
      <c r="O55" s="14"/>
      <c r="P55" s="14" t="s">
        <v>218</v>
      </c>
      <c r="Q55" s="14" t="s">
        <v>2308</v>
      </c>
      <c r="R55" s="14" t="s">
        <v>1259</v>
      </c>
      <c r="S55" s="14">
        <v>24777012</v>
      </c>
      <c r="T55" s="14">
        <v>24777012</v>
      </c>
      <c r="U55" s="14" t="s">
        <v>2144</v>
      </c>
      <c r="V55" s="14" t="s">
        <v>1597</v>
      </c>
      <c r="W55" s="470">
        <v>2013</v>
      </c>
    </row>
    <row r="56" spans="1:23">
      <c r="A56" s="14" t="s">
        <v>1451</v>
      </c>
      <c r="B56" s="14" t="s">
        <v>1372</v>
      </c>
      <c r="D56" s="14" t="s">
        <v>1421</v>
      </c>
      <c r="E56" s="14" t="s">
        <v>1159</v>
      </c>
      <c r="F56" s="14" t="s">
        <v>1502</v>
      </c>
      <c r="G56" s="14" t="s">
        <v>99</v>
      </c>
      <c r="H56" s="14" t="s">
        <v>7</v>
      </c>
      <c r="I56" s="14" t="s">
        <v>46</v>
      </c>
      <c r="J56" s="14" t="s">
        <v>15</v>
      </c>
      <c r="K56" s="14" t="s">
        <v>10</v>
      </c>
      <c r="L56" s="14" t="s">
        <v>800</v>
      </c>
      <c r="M56" s="14"/>
      <c r="N56" s="14"/>
      <c r="O56" s="14"/>
      <c r="P56" s="14" t="s">
        <v>315</v>
      </c>
      <c r="Q56" s="14" t="s">
        <v>2308</v>
      </c>
      <c r="R56" s="14" t="s">
        <v>2145</v>
      </c>
      <c r="S56" s="14">
        <v>24731689</v>
      </c>
      <c r="T56" s="14">
        <v>24731689</v>
      </c>
      <c r="U56" s="14" t="s">
        <v>2146</v>
      </c>
      <c r="V56" s="14" t="s">
        <v>1598</v>
      </c>
      <c r="W56" s="470">
        <v>2013</v>
      </c>
    </row>
    <row r="57" spans="1:23">
      <c r="A57" s="14" t="s">
        <v>1452</v>
      </c>
      <c r="B57" s="14" t="s">
        <v>1373</v>
      </c>
      <c r="D57" s="14" t="s">
        <v>1422</v>
      </c>
      <c r="E57" s="14" t="s">
        <v>1182</v>
      </c>
      <c r="F57" s="14" t="s">
        <v>2124</v>
      </c>
      <c r="G57" s="14" t="s">
        <v>428</v>
      </c>
      <c r="H57" s="14" t="s">
        <v>4</v>
      </c>
      <c r="I57" s="14" t="s">
        <v>73</v>
      </c>
      <c r="J57" s="14" t="s">
        <v>3</v>
      </c>
      <c r="K57" s="14" t="s">
        <v>18</v>
      </c>
      <c r="L57" s="14" t="s">
        <v>1002</v>
      </c>
      <c r="M57" s="14"/>
      <c r="N57" s="14"/>
      <c r="O57" s="14"/>
      <c r="P57" s="14" t="s">
        <v>330</v>
      </c>
      <c r="Q57" s="14" t="s">
        <v>2308</v>
      </c>
      <c r="R57" s="14" t="s">
        <v>2237</v>
      </c>
      <c r="S57" s="14">
        <v>26420280</v>
      </c>
      <c r="T57" s="14">
        <v>26420179</v>
      </c>
      <c r="U57" s="14" t="s">
        <v>1277</v>
      </c>
      <c r="V57" s="14" t="s">
        <v>2147</v>
      </c>
      <c r="W57" s="470">
        <v>2013</v>
      </c>
    </row>
    <row r="58" spans="1:23">
      <c r="A58" s="14" t="s">
        <v>1199</v>
      </c>
      <c r="B58" s="14" t="s">
        <v>1382</v>
      </c>
      <c r="D58" s="14" t="s">
        <v>1423</v>
      </c>
      <c r="E58" s="14" t="s">
        <v>1213</v>
      </c>
      <c r="F58" s="14" t="s">
        <v>1503</v>
      </c>
      <c r="G58" s="14" t="s">
        <v>55</v>
      </c>
      <c r="H58" s="14" t="s">
        <v>3</v>
      </c>
      <c r="I58" s="14" t="s">
        <v>46</v>
      </c>
      <c r="J58" s="14" t="s">
        <v>4</v>
      </c>
      <c r="K58" s="14" t="s">
        <v>10</v>
      </c>
      <c r="L58" s="14" t="s">
        <v>743</v>
      </c>
      <c r="M58" s="14"/>
      <c r="N58" s="14"/>
      <c r="O58" s="14"/>
      <c r="P58" s="14" t="s">
        <v>1241</v>
      </c>
      <c r="Q58" s="14" t="s">
        <v>2308</v>
      </c>
      <c r="R58" s="14" t="s">
        <v>1307</v>
      </c>
      <c r="S58" s="14">
        <v>24450793</v>
      </c>
      <c r="T58" s="14">
        <v>24450793</v>
      </c>
      <c r="U58" s="14" t="s">
        <v>2191</v>
      </c>
      <c r="V58" s="14" t="s">
        <v>2148</v>
      </c>
      <c r="W58" s="470">
        <v>2013</v>
      </c>
    </row>
    <row r="59" spans="1:23">
      <c r="A59" s="14" t="s">
        <v>1453</v>
      </c>
      <c r="B59" s="14" t="s">
        <v>1374</v>
      </c>
      <c r="D59" s="14" t="s">
        <v>1424</v>
      </c>
      <c r="E59" s="14" t="s">
        <v>1155</v>
      </c>
      <c r="F59" s="14" t="s">
        <v>1504</v>
      </c>
      <c r="G59" s="14" t="s">
        <v>155</v>
      </c>
      <c r="H59" s="14" t="s">
        <v>5</v>
      </c>
      <c r="I59" s="14" t="s">
        <v>43</v>
      </c>
      <c r="J59" s="14" t="s">
        <v>341</v>
      </c>
      <c r="K59" s="14" t="s">
        <v>3</v>
      </c>
      <c r="L59" s="14" t="s">
        <v>718</v>
      </c>
      <c r="M59" s="14"/>
      <c r="N59" s="14"/>
      <c r="O59" s="14"/>
      <c r="P59" s="14" t="s">
        <v>211</v>
      </c>
      <c r="Q59" s="14" t="s">
        <v>2308</v>
      </c>
      <c r="R59" s="14" t="s">
        <v>1254</v>
      </c>
      <c r="S59" s="14">
        <v>25466432</v>
      </c>
      <c r="T59" s="14">
        <v>25466432</v>
      </c>
      <c r="U59" s="14" t="s">
        <v>2149</v>
      </c>
      <c r="V59" s="14" t="s">
        <v>1599</v>
      </c>
      <c r="W59" s="470">
        <v>2013</v>
      </c>
    </row>
    <row r="60" spans="1:23">
      <c r="A60" s="14" t="s">
        <v>1198</v>
      </c>
      <c r="B60" s="14" t="s">
        <v>1390</v>
      </c>
      <c r="D60" s="14" t="s">
        <v>1425</v>
      </c>
      <c r="E60" s="14" t="s">
        <v>1191</v>
      </c>
      <c r="F60" s="14" t="s">
        <v>1505</v>
      </c>
      <c r="G60" s="14" t="s">
        <v>334</v>
      </c>
      <c r="H60" s="14" t="s">
        <v>3</v>
      </c>
      <c r="I60" s="14" t="s">
        <v>61</v>
      </c>
      <c r="J60" s="14" t="s">
        <v>4</v>
      </c>
      <c r="K60" s="14" t="s">
        <v>3</v>
      </c>
      <c r="L60" s="14" t="s">
        <v>1054</v>
      </c>
      <c r="M60" s="14"/>
      <c r="N60" s="14"/>
      <c r="O60" s="14"/>
      <c r="P60" s="14" t="s">
        <v>334</v>
      </c>
      <c r="Q60" s="14" t="s">
        <v>2308</v>
      </c>
      <c r="R60" s="14" t="s">
        <v>2150</v>
      </c>
      <c r="S60" s="14">
        <v>27107878</v>
      </c>
      <c r="T60" s="14">
        <v>27103963</v>
      </c>
      <c r="U60" s="14" t="s">
        <v>1285</v>
      </c>
      <c r="V60" s="14" t="s">
        <v>1600</v>
      </c>
      <c r="W60" s="470">
        <v>2013</v>
      </c>
    </row>
    <row r="61" spans="1:23">
      <c r="A61" s="14" t="s">
        <v>1197</v>
      </c>
      <c r="B61" s="14" t="s">
        <v>1432</v>
      </c>
      <c r="D61" s="14" t="s">
        <v>1426</v>
      </c>
      <c r="E61" s="14" t="s">
        <v>1150</v>
      </c>
      <c r="F61" s="14" t="s">
        <v>1506</v>
      </c>
      <c r="G61" s="14" t="s">
        <v>47</v>
      </c>
      <c r="H61" s="14" t="s">
        <v>7</v>
      </c>
      <c r="I61" s="14" t="s">
        <v>43</v>
      </c>
      <c r="J61" s="14" t="s">
        <v>19</v>
      </c>
      <c r="K61" s="14" t="s">
        <v>3</v>
      </c>
      <c r="L61" s="14" t="s">
        <v>678</v>
      </c>
      <c r="M61" s="14"/>
      <c r="N61" s="14"/>
      <c r="O61" s="14"/>
      <c r="P61" s="14" t="s">
        <v>182</v>
      </c>
      <c r="Q61" s="14" t="s">
        <v>2308</v>
      </c>
      <c r="R61" s="14" t="s">
        <v>2325</v>
      </c>
      <c r="S61" s="14">
        <v>24100821</v>
      </c>
      <c r="T61" s="14">
        <v>24103243</v>
      </c>
      <c r="U61" s="14" t="s">
        <v>1249</v>
      </c>
      <c r="V61" s="14" t="s">
        <v>1601</v>
      </c>
      <c r="W61" s="470">
        <v>2013</v>
      </c>
    </row>
    <row r="62" spans="1:23">
      <c r="A62" s="14" t="s">
        <v>1201</v>
      </c>
      <c r="B62" s="14" t="s">
        <v>1396</v>
      </c>
      <c r="D62" s="14" t="s">
        <v>1427</v>
      </c>
      <c r="E62" s="14" t="s">
        <v>1215</v>
      </c>
      <c r="F62" s="14" t="s">
        <v>1507</v>
      </c>
      <c r="G62" s="14" t="s">
        <v>47</v>
      </c>
      <c r="H62" s="14" t="s">
        <v>5</v>
      </c>
      <c r="I62" s="14" t="s">
        <v>43</v>
      </c>
      <c r="J62" s="14" t="s">
        <v>10</v>
      </c>
      <c r="K62" s="14" t="s">
        <v>11</v>
      </c>
      <c r="L62" s="14" t="s">
        <v>648</v>
      </c>
      <c r="M62" s="14"/>
      <c r="N62" s="14"/>
      <c r="O62" s="14"/>
      <c r="P62" s="14" t="s">
        <v>1533</v>
      </c>
      <c r="Q62" s="14" t="s">
        <v>2308</v>
      </c>
      <c r="R62" s="14" t="s">
        <v>2326</v>
      </c>
      <c r="S62" s="14">
        <v>22305222</v>
      </c>
      <c r="T62" s="14">
        <v>22305222</v>
      </c>
      <c r="U62" s="14" t="s">
        <v>2327</v>
      </c>
      <c r="V62" s="14" t="s">
        <v>1602</v>
      </c>
      <c r="W62" s="470">
        <v>2013</v>
      </c>
    </row>
    <row r="63" spans="1:23">
      <c r="A63" s="14" t="s">
        <v>2179</v>
      </c>
      <c r="B63" s="14" t="s">
        <v>2178</v>
      </c>
      <c r="D63" s="14" t="s">
        <v>1428</v>
      </c>
      <c r="E63" s="14" t="s">
        <v>1165</v>
      </c>
      <c r="F63" s="14" t="s">
        <v>1508</v>
      </c>
      <c r="G63" s="14" t="s">
        <v>47</v>
      </c>
      <c r="H63" s="14" t="s">
        <v>6</v>
      </c>
      <c r="I63" s="14" t="s">
        <v>52</v>
      </c>
      <c r="J63" s="14" t="s">
        <v>3</v>
      </c>
      <c r="K63" s="14" t="s">
        <v>11</v>
      </c>
      <c r="L63" s="14" t="s">
        <v>842</v>
      </c>
      <c r="M63" s="14"/>
      <c r="N63" s="14"/>
      <c r="O63" s="14"/>
      <c r="P63" s="14" t="s">
        <v>1534</v>
      </c>
      <c r="Q63" s="14" t="s">
        <v>2308</v>
      </c>
      <c r="R63" s="14" t="s">
        <v>2238</v>
      </c>
      <c r="S63" s="14">
        <v>25480733</v>
      </c>
      <c r="T63" s="14">
        <v>25489813</v>
      </c>
      <c r="U63" s="14" t="s">
        <v>2328</v>
      </c>
      <c r="V63" s="14" t="s">
        <v>1603</v>
      </c>
      <c r="W63" s="470">
        <v>2013</v>
      </c>
    </row>
    <row r="64" spans="1:23">
      <c r="A64" s="14" t="s">
        <v>1200</v>
      </c>
      <c r="B64" s="14" t="s">
        <v>1375</v>
      </c>
      <c r="D64" s="14" t="s">
        <v>1429</v>
      </c>
      <c r="E64" s="14" t="s">
        <v>1147</v>
      </c>
      <c r="F64" s="14" t="s">
        <v>1509</v>
      </c>
      <c r="G64" s="14" t="s">
        <v>47</v>
      </c>
      <c r="H64" s="14" t="s">
        <v>6</v>
      </c>
      <c r="I64" s="14" t="s">
        <v>43</v>
      </c>
      <c r="J64" s="14" t="s">
        <v>5</v>
      </c>
      <c r="K64" s="14" t="s">
        <v>13</v>
      </c>
      <c r="L64" s="14" t="s">
        <v>624</v>
      </c>
      <c r="M64" s="14"/>
      <c r="N64" s="14"/>
      <c r="O64" s="14"/>
      <c r="P64" s="14" t="s">
        <v>139</v>
      </c>
      <c r="Q64" s="14" t="s">
        <v>2308</v>
      </c>
      <c r="R64" s="14" t="s">
        <v>1246</v>
      </c>
      <c r="S64" s="14">
        <v>25441394</v>
      </c>
      <c r="T64" s="14">
        <v>25441394</v>
      </c>
      <c r="U64" s="14" t="s">
        <v>1247</v>
      </c>
      <c r="V64" s="14" t="s">
        <v>1604</v>
      </c>
      <c r="W64" s="470">
        <v>2013</v>
      </c>
    </row>
    <row r="65" spans="1:23">
      <c r="A65" s="14" t="s">
        <v>1455</v>
      </c>
      <c r="B65" s="14" t="s">
        <v>1377</v>
      </c>
      <c r="D65" s="14" t="s">
        <v>1430</v>
      </c>
      <c r="E65" s="14" t="s">
        <v>1167</v>
      </c>
      <c r="F65" s="14" t="s">
        <v>1510</v>
      </c>
      <c r="G65" s="14" t="s">
        <v>106</v>
      </c>
      <c r="H65" s="14" t="s">
        <v>6</v>
      </c>
      <c r="I65" s="14" t="s">
        <v>52</v>
      </c>
      <c r="J65" s="14" t="s">
        <v>10</v>
      </c>
      <c r="K65" s="14" t="s">
        <v>3</v>
      </c>
      <c r="L65" s="14" t="s">
        <v>875</v>
      </c>
      <c r="M65" s="14"/>
      <c r="N65" s="14"/>
      <c r="O65" s="14"/>
      <c r="P65" s="14" t="s">
        <v>359</v>
      </c>
      <c r="Q65" s="14" t="s">
        <v>2308</v>
      </c>
      <c r="R65" s="14" t="s">
        <v>2151</v>
      </c>
      <c r="S65" s="14">
        <v>25344420</v>
      </c>
      <c r="T65" s="14">
        <v>88801449</v>
      </c>
      <c r="U65" s="14" t="s">
        <v>1605</v>
      </c>
      <c r="V65" s="14" t="s">
        <v>1606</v>
      </c>
      <c r="W65" s="470">
        <v>2013</v>
      </c>
    </row>
    <row r="66" spans="1:23">
      <c r="A66" s="14" t="s">
        <v>1454</v>
      </c>
      <c r="B66" s="14" t="s">
        <v>491</v>
      </c>
      <c r="D66" s="14" t="s">
        <v>1431</v>
      </c>
      <c r="E66" s="14" t="s">
        <v>1206</v>
      </c>
      <c r="F66" s="14" t="s">
        <v>1511</v>
      </c>
      <c r="G66" s="14" t="s">
        <v>106</v>
      </c>
      <c r="H66" s="14" t="s">
        <v>7</v>
      </c>
      <c r="I66" s="14" t="s">
        <v>52</v>
      </c>
      <c r="J66" s="14" t="s">
        <v>4</v>
      </c>
      <c r="K66" s="14" t="s">
        <v>7</v>
      </c>
      <c r="L66" s="14" t="s">
        <v>851</v>
      </c>
      <c r="M66" s="14"/>
      <c r="N66" s="14"/>
      <c r="O66" s="14"/>
      <c r="P66" s="14" t="s">
        <v>329</v>
      </c>
      <c r="Q66" s="14" t="s">
        <v>2308</v>
      </c>
      <c r="R66" s="14" t="s">
        <v>1300</v>
      </c>
      <c r="S66" s="14">
        <v>25745990</v>
      </c>
      <c r="T66" s="14">
        <v>25745990</v>
      </c>
      <c r="U66" s="14" t="s">
        <v>1301</v>
      </c>
      <c r="V66" s="14" t="s">
        <v>1607</v>
      </c>
      <c r="W66" s="470">
        <v>2013</v>
      </c>
    </row>
    <row r="67" spans="1:23">
      <c r="A67" s="14" t="s">
        <v>1202</v>
      </c>
      <c r="B67" s="14" t="s">
        <v>1397</v>
      </c>
      <c r="D67" s="14" t="s">
        <v>1432</v>
      </c>
      <c r="E67" s="14" t="s">
        <v>1197</v>
      </c>
      <c r="F67" s="14" t="s">
        <v>1512</v>
      </c>
      <c r="G67" s="14" t="s">
        <v>253</v>
      </c>
      <c r="H67" s="14" t="s">
        <v>5</v>
      </c>
      <c r="I67" s="14" t="s">
        <v>103</v>
      </c>
      <c r="J67" s="14" t="s">
        <v>13</v>
      </c>
      <c r="K67" s="14" t="s">
        <v>5</v>
      </c>
      <c r="L67" s="14" t="s">
        <v>974</v>
      </c>
      <c r="M67" s="14"/>
      <c r="N67" s="14"/>
      <c r="O67" s="14"/>
      <c r="P67" s="14" t="s">
        <v>442</v>
      </c>
      <c r="Q67" s="14" t="s">
        <v>2308</v>
      </c>
      <c r="R67" s="14" t="s">
        <v>1260</v>
      </c>
      <c r="S67" s="14">
        <v>26931066</v>
      </c>
      <c r="T67" s="14">
        <v>26931066</v>
      </c>
      <c r="U67" s="14" t="s">
        <v>1291</v>
      </c>
      <c r="V67" s="14" t="s">
        <v>1608</v>
      </c>
      <c r="W67" s="470">
        <v>2013</v>
      </c>
    </row>
    <row r="68" spans="1:23">
      <c r="A68" s="14" t="s">
        <v>1205</v>
      </c>
      <c r="B68" s="14" t="s">
        <v>1402</v>
      </c>
      <c r="D68" s="14" t="s">
        <v>1433</v>
      </c>
      <c r="E68" s="14" t="s">
        <v>1195</v>
      </c>
      <c r="F68" s="14" t="s">
        <v>1513</v>
      </c>
      <c r="G68" s="14" t="s">
        <v>253</v>
      </c>
      <c r="H68" s="14" t="s">
        <v>4</v>
      </c>
      <c r="I68" s="14" t="s">
        <v>103</v>
      </c>
      <c r="J68" s="14" t="s">
        <v>11</v>
      </c>
      <c r="K68" s="14" t="s">
        <v>3</v>
      </c>
      <c r="L68" s="14" t="s">
        <v>968</v>
      </c>
      <c r="M68" s="14"/>
      <c r="N68" s="14"/>
      <c r="O68" s="14"/>
      <c r="P68" s="14" t="s">
        <v>1236</v>
      </c>
      <c r="Q68" s="14" t="s">
        <v>2308</v>
      </c>
      <c r="R68" s="14" t="s">
        <v>1288</v>
      </c>
      <c r="S68" s="14">
        <v>26620246</v>
      </c>
      <c r="T68" s="14">
        <v>26621796</v>
      </c>
      <c r="U68" s="14" t="s">
        <v>2239</v>
      </c>
      <c r="V68" s="14" t="s">
        <v>1609</v>
      </c>
      <c r="W68" s="470">
        <v>2013</v>
      </c>
    </row>
    <row r="69" spans="1:23">
      <c r="A69" s="14" t="s">
        <v>2259</v>
      </c>
      <c r="B69" s="14" t="s">
        <v>2261</v>
      </c>
      <c r="D69" s="14" t="s">
        <v>1434</v>
      </c>
      <c r="E69" s="14" t="s">
        <v>1184</v>
      </c>
      <c r="F69" s="14" t="s">
        <v>1514</v>
      </c>
      <c r="G69" s="14" t="s">
        <v>231</v>
      </c>
      <c r="H69" s="14" t="s">
        <v>3</v>
      </c>
      <c r="I69" s="14" t="s">
        <v>73</v>
      </c>
      <c r="J69" s="14" t="s">
        <v>10</v>
      </c>
      <c r="K69" s="14" t="s">
        <v>3</v>
      </c>
      <c r="L69" s="14" t="s">
        <v>1031</v>
      </c>
      <c r="M69" s="14"/>
      <c r="N69" s="14"/>
      <c r="O69" s="14"/>
      <c r="P69" s="14" t="s">
        <v>1234</v>
      </c>
      <c r="Q69" s="14" t="s">
        <v>2308</v>
      </c>
      <c r="R69" s="14" t="s">
        <v>2240</v>
      </c>
      <c r="S69" s="14">
        <v>27771569</v>
      </c>
      <c r="T69" s="14">
        <v>27770322</v>
      </c>
      <c r="U69" s="14" t="s">
        <v>2152</v>
      </c>
      <c r="V69" s="14" t="s">
        <v>1610</v>
      </c>
      <c r="W69" s="470">
        <v>2013</v>
      </c>
    </row>
    <row r="70" spans="1:23">
      <c r="A70" s="14" t="s">
        <v>1203</v>
      </c>
      <c r="B70" s="14" t="s">
        <v>1438</v>
      </c>
      <c r="D70" s="14" t="s">
        <v>1435</v>
      </c>
      <c r="E70" s="14" t="s">
        <v>1214</v>
      </c>
      <c r="F70" s="14" t="s">
        <v>1515</v>
      </c>
      <c r="G70" s="14" t="s">
        <v>253</v>
      </c>
      <c r="H70" s="14" t="s">
        <v>3</v>
      </c>
      <c r="I70" s="14" t="s">
        <v>103</v>
      </c>
      <c r="J70" s="14" t="s">
        <v>10</v>
      </c>
      <c r="K70" s="14" t="s">
        <v>3</v>
      </c>
      <c r="L70" s="14" t="s">
        <v>963</v>
      </c>
      <c r="M70" s="14"/>
      <c r="N70" s="14"/>
      <c r="O70" s="14"/>
      <c r="P70" s="14" t="s">
        <v>253</v>
      </c>
      <c r="Q70" s="14" t="s">
        <v>2308</v>
      </c>
      <c r="R70" s="14" t="s">
        <v>1308</v>
      </c>
      <c r="S70" s="14">
        <v>26689015</v>
      </c>
      <c r="T70" s="14"/>
      <c r="U70" s="14" t="s">
        <v>1309</v>
      </c>
      <c r="V70" s="14" t="s">
        <v>2153</v>
      </c>
      <c r="W70" s="470">
        <v>2014</v>
      </c>
    </row>
    <row r="71" spans="1:23">
      <c r="A71" s="14" t="s">
        <v>1204</v>
      </c>
      <c r="B71" s="14" t="s">
        <v>1450</v>
      </c>
      <c r="D71" s="14" t="s">
        <v>1436</v>
      </c>
      <c r="E71" s="14" t="s">
        <v>1209</v>
      </c>
      <c r="F71" s="14" t="s">
        <v>1516</v>
      </c>
      <c r="G71" s="14" t="s">
        <v>55</v>
      </c>
      <c r="H71" s="14" t="s">
        <v>7</v>
      </c>
      <c r="I71" s="14" t="s">
        <v>46</v>
      </c>
      <c r="J71" s="14" t="s">
        <v>10</v>
      </c>
      <c r="K71" s="14" t="s">
        <v>11</v>
      </c>
      <c r="L71" s="14" t="s">
        <v>776</v>
      </c>
      <c r="M71" s="14"/>
      <c r="N71" s="14"/>
      <c r="O71" s="14"/>
      <c r="P71" s="14" t="s">
        <v>1239</v>
      </c>
      <c r="Q71" s="14" t="s">
        <v>2308</v>
      </c>
      <c r="R71" s="14" t="s">
        <v>2192</v>
      </c>
      <c r="S71" s="14">
        <v>24510404</v>
      </c>
      <c r="T71" s="14"/>
      <c r="U71" s="14" t="s">
        <v>2154</v>
      </c>
      <c r="V71" s="14" t="s">
        <v>2329</v>
      </c>
      <c r="W71" s="470">
        <v>2014</v>
      </c>
    </row>
    <row r="72" spans="1:23">
      <c r="A72" s="14" t="s">
        <v>1210</v>
      </c>
      <c r="B72" s="14" t="s">
        <v>1448</v>
      </c>
      <c r="D72" s="14" t="s">
        <v>1437</v>
      </c>
      <c r="E72" s="14" t="s">
        <v>1168</v>
      </c>
      <c r="F72" s="14" t="s">
        <v>1517</v>
      </c>
      <c r="G72" s="14" t="s">
        <v>96</v>
      </c>
      <c r="H72" s="14" t="s">
        <v>3</v>
      </c>
      <c r="I72" s="14" t="s">
        <v>95</v>
      </c>
      <c r="J72" s="14" t="s">
        <v>3</v>
      </c>
      <c r="K72" s="14" t="s">
        <v>3</v>
      </c>
      <c r="L72" s="14" t="s">
        <v>887</v>
      </c>
      <c r="M72" s="14"/>
      <c r="N72" s="14"/>
      <c r="O72" s="14"/>
      <c r="P72" s="14" t="s">
        <v>1535</v>
      </c>
      <c r="Q72" s="14" t="s">
        <v>2308</v>
      </c>
      <c r="R72" s="14" t="s">
        <v>2155</v>
      </c>
      <c r="S72" s="14">
        <v>22615289</v>
      </c>
      <c r="T72" s="14">
        <v>22615290</v>
      </c>
      <c r="U72" s="14" t="s">
        <v>2241</v>
      </c>
      <c r="V72" s="14" t="s">
        <v>1263</v>
      </c>
      <c r="W72" s="470">
        <v>2014</v>
      </c>
    </row>
    <row r="73" spans="1:23">
      <c r="A73" s="14" t="s">
        <v>1211</v>
      </c>
      <c r="B73" s="14" t="s">
        <v>1444</v>
      </c>
      <c r="D73" s="14" t="s">
        <v>1438</v>
      </c>
      <c r="E73" s="14" t="s">
        <v>1203</v>
      </c>
      <c r="F73" s="14" t="s">
        <v>1518</v>
      </c>
      <c r="G73" s="14" t="s">
        <v>96</v>
      </c>
      <c r="H73" s="14" t="s">
        <v>6</v>
      </c>
      <c r="I73" s="14" t="s">
        <v>95</v>
      </c>
      <c r="J73" s="14" t="s">
        <v>4</v>
      </c>
      <c r="K73" s="14" t="s">
        <v>4</v>
      </c>
      <c r="L73" s="14" t="s">
        <v>893</v>
      </c>
      <c r="M73" s="14"/>
      <c r="N73" s="14"/>
      <c r="O73" s="14"/>
      <c r="P73" s="14" t="s">
        <v>174</v>
      </c>
      <c r="Q73" s="14" t="s">
        <v>2308</v>
      </c>
      <c r="R73" s="14" t="s">
        <v>1296</v>
      </c>
      <c r="S73" s="14">
        <v>22385053</v>
      </c>
      <c r="T73" s="14"/>
      <c r="U73" s="14" t="s">
        <v>2242</v>
      </c>
      <c r="V73" s="14" t="s">
        <v>1611</v>
      </c>
      <c r="W73" s="470">
        <v>2014</v>
      </c>
    </row>
    <row r="74" spans="1:23">
      <c r="A74" s="14" t="s">
        <v>1208</v>
      </c>
      <c r="B74" s="14" t="s">
        <v>1417</v>
      </c>
      <c r="D74" s="14" t="s">
        <v>1439</v>
      </c>
      <c r="E74" s="14" t="s">
        <v>1216</v>
      </c>
      <c r="F74" s="14" t="s">
        <v>1519</v>
      </c>
      <c r="G74" s="14" t="s">
        <v>56</v>
      </c>
      <c r="H74" s="14" t="s">
        <v>13</v>
      </c>
      <c r="I74" s="14" t="s">
        <v>46</v>
      </c>
      <c r="J74" s="14" t="s">
        <v>7</v>
      </c>
      <c r="K74" s="14" t="s">
        <v>3</v>
      </c>
      <c r="L74" s="14" t="s">
        <v>762</v>
      </c>
      <c r="M74" s="14"/>
      <c r="N74" s="14"/>
      <c r="O74" s="14"/>
      <c r="P74" s="14" t="s">
        <v>289</v>
      </c>
      <c r="Q74" s="14" t="s">
        <v>2308</v>
      </c>
      <c r="R74" s="14" t="s">
        <v>1612</v>
      </c>
      <c r="S74" s="14">
        <v>24461271</v>
      </c>
      <c r="T74" s="14">
        <v>24461255</v>
      </c>
      <c r="U74" s="14" t="s">
        <v>1310</v>
      </c>
      <c r="V74" s="14" t="s">
        <v>1613</v>
      </c>
      <c r="W74" s="470">
        <v>2014</v>
      </c>
    </row>
    <row r="75" spans="1:23">
      <c r="A75" s="14" t="s">
        <v>1207</v>
      </c>
      <c r="B75" s="14" t="s">
        <v>1418</v>
      </c>
      <c r="D75" s="14" t="s">
        <v>1440</v>
      </c>
      <c r="E75" s="14" t="s">
        <v>1220</v>
      </c>
      <c r="F75" s="14" t="s">
        <v>1520</v>
      </c>
      <c r="G75" s="14" t="s">
        <v>99</v>
      </c>
      <c r="H75" s="14" t="s">
        <v>4</v>
      </c>
      <c r="I75" s="14" t="s">
        <v>46</v>
      </c>
      <c r="J75" s="14" t="s">
        <v>15</v>
      </c>
      <c r="K75" s="14" t="s">
        <v>4</v>
      </c>
      <c r="L75" s="14" t="s">
        <v>796</v>
      </c>
      <c r="M75" s="14"/>
      <c r="N75" s="14"/>
      <c r="O75" s="14"/>
      <c r="P75" s="14" t="s">
        <v>1244</v>
      </c>
      <c r="Q75" s="14" t="s">
        <v>2308</v>
      </c>
      <c r="R75" s="14" t="s">
        <v>1312</v>
      </c>
      <c r="S75" s="14">
        <v>24757122</v>
      </c>
      <c r="T75" s="14">
        <v>24755184</v>
      </c>
      <c r="U75" s="14" t="s">
        <v>1313</v>
      </c>
      <c r="V75" s="14" t="s">
        <v>1614</v>
      </c>
      <c r="W75" s="470">
        <v>2014</v>
      </c>
    </row>
    <row r="76" spans="1:23">
      <c r="A76" s="14" t="s">
        <v>1212</v>
      </c>
      <c r="B76" s="14" t="s">
        <v>1443</v>
      </c>
      <c r="D76" s="14" t="s">
        <v>1441</v>
      </c>
      <c r="E76" s="14" t="s">
        <v>1196</v>
      </c>
      <c r="F76" s="14" t="s">
        <v>2125</v>
      </c>
      <c r="G76" s="14" t="s">
        <v>2173</v>
      </c>
      <c r="H76" s="14" t="s">
        <v>5</v>
      </c>
      <c r="I76" s="14" t="s">
        <v>43</v>
      </c>
      <c r="J76" s="14" t="s">
        <v>4</v>
      </c>
      <c r="K76" s="14" t="s">
        <v>3</v>
      </c>
      <c r="L76" s="14" t="s">
        <v>614</v>
      </c>
      <c r="M76" s="14"/>
      <c r="N76" s="14"/>
      <c r="O76" s="14"/>
      <c r="P76" s="14" t="s">
        <v>368</v>
      </c>
      <c r="Q76" s="14" t="s">
        <v>2308</v>
      </c>
      <c r="R76" s="14" t="s">
        <v>1289</v>
      </c>
      <c r="S76" s="14">
        <v>40805054</v>
      </c>
      <c r="T76" s="14"/>
      <c r="U76" s="14" t="s">
        <v>1290</v>
      </c>
      <c r="V76" s="14" t="s">
        <v>2243</v>
      </c>
      <c r="W76" s="470">
        <v>2014</v>
      </c>
    </row>
    <row r="77" spans="1:23">
      <c r="A77" s="14" t="s">
        <v>1215</v>
      </c>
      <c r="B77" s="14" t="s">
        <v>1427</v>
      </c>
      <c r="D77" s="14" t="s">
        <v>1442</v>
      </c>
      <c r="E77" s="14" t="s">
        <v>1218</v>
      </c>
      <c r="F77" s="14" t="s">
        <v>1521</v>
      </c>
      <c r="G77" s="14" t="s">
        <v>47</v>
      </c>
      <c r="H77" s="14" t="s">
        <v>5</v>
      </c>
      <c r="I77" s="14" t="s">
        <v>43</v>
      </c>
      <c r="J77" s="14" t="s">
        <v>10</v>
      </c>
      <c r="K77" s="14" t="s">
        <v>10</v>
      </c>
      <c r="L77" s="14" t="s">
        <v>647</v>
      </c>
      <c r="M77" s="14"/>
      <c r="N77" s="14"/>
      <c r="O77" s="14"/>
      <c r="P77" s="14" t="s">
        <v>121</v>
      </c>
      <c r="Q77" s="14" t="s">
        <v>2308</v>
      </c>
      <c r="R77" s="14" t="s">
        <v>2330</v>
      </c>
      <c r="S77" s="14">
        <v>25402540</v>
      </c>
      <c r="T77" s="14"/>
      <c r="U77" s="14" t="s">
        <v>2331</v>
      </c>
      <c r="V77" s="14" t="s">
        <v>208</v>
      </c>
      <c r="W77" s="470">
        <v>2014</v>
      </c>
    </row>
    <row r="78" spans="1:23">
      <c r="A78" s="14" t="s">
        <v>2225</v>
      </c>
      <c r="B78" s="14" t="s">
        <v>2224</v>
      </c>
      <c r="D78" s="14" t="s">
        <v>1443</v>
      </c>
      <c r="E78" s="14" t="s">
        <v>1212</v>
      </c>
      <c r="F78" s="14" t="s">
        <v>2126</v>
      </c>
      <c r="G78" s="14" t="s">
        <v>2173</v>
      </c>
      <c r="H78" s="14" t="s">
        <v>4</v>
      </c>
      <c r="I78" s="14" t="s">
        <v>43</v>
      </c>
      <c r="J78" s="14" t="s">
        <v>3</v>
      </c>
      <c r="K78" s="14" t="s">
        <v>14</v>
      </c>
      <c r="L78" s="14" t="s">
        <v>611</v>
      </c>
      <c r="M78" s="14"/>
      <c r="N78" s="14"/>
      <c r="O78" s="14"/>
      <c r="P78" s="14" t="s">
        <v>1240</v>
      </c>
      <c r="Q78" s="14" t="s">
        <v>2308</v>
      </c>
      <c r="R78" s="14" t="s">
        <v>2156</v>
      </c>
      <c r="S78" s="14">
        <v>22962805</v>
      </c>
      <c r="T78" s="14">
        <v>22962807</v>
      </c>
      <c r="U78" s="14" t="s">
        <v>1306</v>
      </c>
      <c r="V78" s="14" t="s">
        <v>2157</v>
      </c>
      <c r="W78" s="470">
        <v>2014</v>
      </c>
    </row>
    <row r="79" spans="1:23">
      <c r="A79" s="14" t="s">
        <v>1206</v>
      </c>
      <c r="B79" s="14" t="s">
        <v>1431</v>
      </c>
      <c r="D79" s="14" t="s">
        <v>1444</v>
      </c>
      <c r="E79" s="14" t="s">
        <v>1211</v>
      </c>
      <c r="F79" s="14" t="s">
        <v>1522</v>
      </c>
      <c r="G79" s="14" t="s">
        <v>96</v>
      </c>
      <c r="H79" s="14" t="s">
        <v>7</v>
      </c>
      <c r="I79" s="14" t="s">
        <v>95</v>
      </c>
      <c r="J79" s="14" t="s">
        <v>5</v>
      </c>
      <c r="K79" s="14" t="s">
        <v>10</v>
      </c>
      <c r="L79" s="14" t="s">
        <v>903</v>
      </c>
      <c r="M79" s="14"/>
      <c r="N79" s="14"/>
      <c r="O79" s="14"/>
      <c r="P79" s="14" t="s">
        <v>218</v>
      </c>
      <c r="Q79" s="14" t="s">
        <v>2308</v>
      </c>
      <c r="R79" s="14" t="s">
        <v>1305</v>
      </c>
      <c r="S79" s="14">
        <v>22443190</v>
      </c>
      <c r="T79" s="14">
        <v>22443727</v>
      </c>
      <c r="U79" s="14" t="s">
        <v>2158</v>
      </c>
      <c r="V79" s="14" t="s">
        <v>2193</v>
      </c>
      <c r="W79" s="470">
        <v>2014</v>
      </c>
    </row>
    <row r="80" spans="1:23">
      <c r="A80" s="14" t="s">
        <v>1213</v>
      </c>
      <c r="B80" s="14" t="s">
        <v>1423</v>
      </c>
      <c r="D80" s="14" t="s">
        <v>1445</v>
      </c>
      <c r="E80" s="14" t="s">
        <v>1219</v>
      </c>
      <c r="F80" s="14" t="s">
        <v>1523</v>
      </c>
      <c r="G80" s="14" t="s">
        <v>334</v>
      </c>
      <c r="H80" s="14" t="s">
        <v>10</v>
      </c>
      <c r="I80" s="14" t="s">
        <v>61</v>
      </c>
      <c r="J80" s="14" t="s">
        <v>4</v>
      </c>
      <c r="K80" s="14" t="s">
        <v>5</v>
      </c>
      <c r="L80" s="14" t="s">
        <v>1056</v>
      </c>
      <c r="M80" s="14"/>
      <c r="N80" s="14"/>
      <c r="O80" s="14"/>
      <c r="P80" s="14" t="s">
        <v>1243</v>
      </c>
      <c r="Q80" s="14" t="s">
        <v>2308</v>
      </c>
      <c r="R80" s="14" t="s">
        <v>1311</v>
      </c>
      <c r="S80" s="14">
        <v>27098328</v>
      </c>
      <c r="T80" s="14"/>
      <c r="U80" s="14" t="s">
        <v>2244</v>
      </c>
      <c r="V80" s="14" t="s">
        <v>1615</v>
      </c>
      <c r="W80" s="470">
        <v>2014</v>
      </c>
    </row>
    <row r="81" spans="1:23">
      <c r="A81" s="14" t="s">
        <v>1209</v>
      </c>
      <c r="B81" s="14" t="s">
        <v>1436</v>
      </c>
      <c r="D81" s="14" t="s">
        <v>1446</v>
      </c>
      <c r="E81" s="14" t="s">
        <v>1186</v>
      </c>
      <c r="F81" s="14" t="s">
        <v>2127</v>
      </c>
      <c r="G81" s="14" t="s">
        <v>72</v>
      </c>
      <c r="H81" s="14" t="s">
        <v>5</v>
      </c>
      <c r="I81" s="14" t="s">
        <v>73</v>
      </c>
      <c r="J81" s="14" t="s">
        <v>11</v>
      </c>
      <c r="K81" s="14" t="s">
        <v>4</v>
      </c>
      <c r="L81" s="14" t="s">
        <v>1035</v>
      </c>
      <c r="M81" s="14"/>
      <c r="N81" s="14"/>
      <c r="O81" s="14"/>
      <c r="P81" s="14" t="s">
        <v>76</v>
      </c>
      <c r="Q81" s="14" t="s">
        <v>2308</v>
      </c>
      <c r="R81" s="14" t="s">
        <v>2332</v>
      </c>
      <c r="S81" s="14">
        <v>27355201</v>
      </c>
      <c r="T81" s="14">
        <v>27355201</v>
      </c>
      <c r="U81" s="14" t="s">
        <v>1616</v>
      </c>
      <c r="V81" s="14" t="s">
        <v>2160</v>
      </c>
      <c r="W81" s="470">
        <v>2014</v>
      </c>
    </row>
    <row r="82" spans="1:23">
      <c r="A82" s="14" t="s">
        <v>1214</v>
      </c>
      <c r="B82" s="14" t="s">
        <v>1435</v>
      </c>
      <c r="D82" s="14" t="s">
        <v>1447</v>
      </c>
      <c r="E82" s="14" t="s">
        <v>1217</v>
      </c>
      <c r="F82" s="14" t="s">
        <v>1524</v>
      </c>
      <c r="G82" s="14" t="s">
        <v>1128</v>
      </c>
      <c r="H82" s="14" t="s">
        <v>11</v>
      </c>
      <c r="I82" s="14" t="s">
        <v>61</v>
      </c>
      <c r="J82" s="14" t="s">
        <v>3</v>
      </c>
      <c r="K82" s="14" t="s">
        <v>5</v>
      </c>
      <c r="L82" s="14" t="s">
        <v>1052</v>
      </c>
      <c r="M82" s="14"/>
      <c r="N82" s="14"/>
      <c r="O82" s="14"/>
      <c r="P82" s="14" t="s">
        <v>1242</v>
      </c>
      <c r="Q82" s="14" t="s">
        <v>2308</v>
      </c>
      <c r="R82" s="14" t="s">
        <v>2161</v>
      </c>
      <c r="S82" s="14">
        <v>27971909</v>
      </c>
      <c r="T82" s="14">
        <v>27971909</v>
      </c>
      <c r="U82" s="14" t="s">
        <v>2162</v>
      </c>
      <c r="V82" s="14" t="s">
        <v>1617</v>
      </c>
      <c r="W82" s="470">
        <v>2014</v>
      </c>
    </row>
    <row r="83" spans="1:23">
      <c r="A83" s="14" t="s">
        <v>1216</v>
      </c>
      <c r="B83" s="14" t="s">
        <v>1439</v>
      </c>
      <c r="D83" s="14" t="s">
        <v>1448</v>
      </c>
      <c r="E83" s="14" t="s">
        <v>1210</v>
      </c>
      <c r="F83" s="14" t="s">
        <v>1525</v>
      </c>
      <c r="G83" s="14" t="s">
        <v>96</v>
      </c>
      <c r="H83" s="14" t="s">
        <v>10</v>
      </c>
      <c r="I83" s="14" t="s">
        <v>95</v>
      </c>
      <c r="J83" s="14" t="s">
        <v>10</v>
      </c>
      <c r="K83" s="14" t="s">
        <v>4</v>
      </c>
      <c r="L83" s="14" t="s">
        <v>918</v>
      </c>
      <c r="M83" s="14"/>
      <c r="N83" s="14"/>
      <c r="O83" s="14"/>
      <c r="P83" s="14" t="s">
        <v>70</v>
      </c>
      <c r="Q83" s="14" t="s">
        <v>2308</v>
      </c>
      <c r="R83" s="14" t="s">
        <v>2194</v>
      </c>
      <c r="S83" s="14">
        <v>22685475</v>
      </c>
      <c r="T83" s="14">
        <v>22685475</v>
      </c>
      <c r="U83" s="14" t="s">
        <v>1618</v>
      </c>
      <c r="V83" s="14" t="s">
        <v>1619</v>
      </c>
      <c r="W83" s="470">
        <v>2016</v>
      </c>
    </row>
    <row r="84" spans="1:23">
      <c r="A84" s="14" t="s">
        <v>1220</v>
      </c>
      <c r="B84" s="14" t="s">
        <v>1440</v>
      </c>
      <c r="D84" s="14" t="s">
        <v>1449</v>
      </c>
      <c r="E84" s="14" t="s">
        <v>1221</v>
      </c>
      <c r="F84" s="14" t="s">
        <v>1526</v>
      </c>
      <c r="G84" s="14" t="s">
        <v>99</v>
      </c>
      <c r="H84" s="14" t="s">
        <v>4</v>
      </c>
      <c r="I84" s="14" t="s">
        <v>46</v>
      </c>
      <c r="J84" s="14" t="s">
        <v>15</v>
      </c>
      <c r="K84" s="14" t="s">
        <v>13</v>
      </c>
      <c r="L84" s="14" t="s">
        <v>802</v>
      </c>
      <c r="M84" s="14"/>
      <c r="N84" s="14"/>
      <c r="O84" s="14"/>
      <c r="P84" s="14" t="s">
        <v>1245</v>
      </c>
      <c r="Q84" s="14" t="s">
        <v>2308</v>
      </c>
      <c r="R84" s="14" t="s">
        <v>2245</v>
      </c>
      <c r="S84" s="14">
        <v>24689930</v>
      </c>
      <c r="T84" s="14">
        <v>24689930</v>
      </c>
      <c r="U84" s="14" t="s">
        <v>1620</v>
      </c>
      <c r="V84" s="14" t="s">
        <v>1621</v>
      </c>
      <c r="W84" s="470">
        <v>2016</v>
      </c>
    </row>
    <row r="85" spans="1:23">
      <c r="A85" s="14" t="s">
        <v>1217</v>
      </c>
      <c r="B85" s="14" t="s">
        <v>1447</v>
      </c>
      <c r="D85" s="14" t="s">
        <v>1450</v>
      </c>
      <c r="E85" s="14" t="s">
        <v>1204</v>
      </c>
      <c r="F85" s="14" t="s">
        <v>1527</v>
      </c>
      <c r="G85" s="14" t="s">
        <v>126</v>
      </c>
      <c r="H85" s="14" t="s">
        <v>7</v>
      </c>
      <c r="I85" s="14" t="s">
        <v>43</v>
      </c>
      <c r="J85" s="14" t="s">
        <v>19</v>
      </c>
      <c r="K85" s="14" t="s">
        <v>5</v>
      </c>
      <c r="L85" s="14" t="s">
        <v>680</v>
      </c>
      <c r="M85" s="14"/>
      <c r="N85" s="14"/>
      <c r="O85" s="14"/>
      <c r="P85" s="14" t="s">
        <v>179</v>
      </c>
      <c r="Q85" s="14" t="s">
        <v>2308</v>
      </c>
      <c r="R85" s="14" t="s">
        <v>1297</v>
      </c>
      <c r="S85" s="14">
        <v>24184409</v>
      </c>
      <c r="T85" s="14"/>
      <c r="U85" s="14" t="s">
        <v>2163</v>
      </c>
      <c r="V85" s="14" t="s">
        <v>1622</v>
      </c>
      <c r="W85" s="470">
        <v>2016</v>
      </c>
    </row>
    <row r="86" spans="1:23">
      <c r="A86" s="14" t="s">
        <v>1218</v>
      </c>
      <c r="B86" s="14" t="s">
        <v>1442</v>
      </c>
      <c r="D86" s="14" t="s">
        <v>2175</v>
      </c>
      <c r="E86" s="14" t="s">
        <v>2176</v>
      </c>
      <c r="F86" s="14" t="s">
        <v>2177</v>
      </c>
      <c r="G86" s="14" t="s">
        <v>56</v>
      </c>
      <c r="H86" s="14" t="s">
        <v>6</v>
      </c>
      <c r="I86" s="14" t="s">
        <v>46</v>
      </c>
      <c r="J86" s="14" t="s">
        <v>3</v>
      </c>
      <c r="K86" s="14" t="s">
        <v>13</v>
      </c>
      <c r="L86" s="14" t="s">
        <v>731</v>
      </c>
      <c r="M86" s="14"/>
      <c r="N86" s="14"/>
      <c r="O86" s="14"/>
      <c r="P86" s="14" t="s">
        <v>82</v>
      </c>
      <c r="Q86" s="14" t="s">
        <v>2308</v>
      </c>
      <c r="R86" s="14" t="s">
        <v>2195</v>
      </c>
      <c r="S86" s="14">
        <v>21027983</v>
      </c>
      <c r="T86" s="14"/>
      <c r="U86" s="14" t="s">
        <v>2196</v>
      </c>
      <c r="V86" s="14" t="s">
        <v>2246</v>
      </c>
      <c r="W86" s="470">
        <v>2018</v>
      </c>
    </row>
    <row r="87" spans="1:23">
      <c r="A87" s="14" t="s">
        <v>1219</v>
      </c>
      <c r="B87" s="14" t="s">
        <v>1445</v>
      </c>
      <c r="D87" s="14" t="s">
        <v>2178</v>
      </c>
      <c r="E87" s="14" t="s">
        <v>2179</v>
      </c>
      <c r="F87" s="14" t="s">
        <v>2180</v>
      </c>
      <c r="G87" s="14" t="s">
        <v>56</v>
      </c>
      <c r="H87" s="14" t="s">
        <v>3</v>
      </c>
      <c r="I87" s="14" t="s">
        <v>46</v>
      </c>
      <c r="J87" s="14" t="s">
        <v>3</v>
      </c>
      <c r="K87" s="14" t="s">
        <v>5</v>
      </c>
      <c r="L87" s="14" t="s">
        <v>726</v>
      </c>
      <c r="M87" s="14"/>
      <c r="N87" s="14"/>
      <c r="O87" s="14"/>
      <c r="P87" s="14" t="s">
        <v>2197</v>
      </c>
      <c r="Q87" s="14" t="s">
        <v>2308</v>
      </c>
      <c r="R87" s="14" t="s">
        <v>2198</v>
      </c>
      <c r="S87" s="14">
        <v>24830391</v>
      </c>
      <c r="T87" s="14">
        <v>24830055</v>
      </c>
      <c r="U87" s="14" t="s">
        <v>2247</v>
      </c>
      <c r="V87" s="14" t="s">
        <v>2199</v>
      </c>
      <c r="W87" s="470">
        <v>2018</v>
      </c>
    </row>
    <row r="88" spans="1:23">
      <c r="A88" s="14" t="s">
        <v>2176</v>
      </c>
      <c r="B88" s="14" t="s">
        <v>2175</v>
      </c>
      <c r="D88" s="14" t="s">
        <v>2224</v>
      </c>
      <c r="E88" s="14" t="s">
        <v>2225</v>
      </c>
      <c r="F88" s="14" t="s">
        <v>2256</v>
      </c>
      <c r="G88" s="14" t="s">
        <v>215</v>
      </c>
      <c r="H88" s="14" t="s">
        <v>4</v>
      </c>
      <c r="I88" s="14" t="s">
        <v>43</v>
      </c>
      <c r="J88" s="14" t="s">
        <v>216</v>
      </c>
      <c r="K88" s="14" t="s">
        <v>3</v>
      </c>
      <c r="L88" s="14" t="s">
        <v>707</v>
      </c>
      <c r="M88" s="14"/>
      <c r="N88" s="14"/>
      <c r="O88" s="14"/>
      <c r="P88" s="14" t="s">
        <v>2248</v>
      </c>
      <c r="Q88" s="14" t="s">
        <v>2308</v>
      </c>
      <c r="R88" s="14" t="s">
        <v>2249</v>
      </c>
      <c r="S88" s="14">
        <v>27714243</v>
      </c>
      <c r="T88" s="14">
        <v>27714243</v>
      </c>
      <c r="U88" s="14" t="s">
        <v>2250</v>
      </c>
      <c r="V88" s="14" t="s">
        <v>2251</v>
      </c>
      <c r="W88" s="470">
        <v>2019</v>
      </c>
    </row>
    <row r="89" spans="1:23">
      <c r="A89" s="14" t="s">
        <v>1221</v>
      </c>
      <c r="B89" s="14" t="s">
        <v>1449</v>
      </c>
      <c r="D89" s="14" t="s">
        <v>2226</v>
      </c>
      <c r="E89" s="14" t="s">
        <v>2227</v>
      </c>
      <c r="F89" s="14" t="s">
        <v>2228</v>
      </c>
      <c r="G89" s="14" t="s">
        <v>215</v>
      </c>
      <c r="H89" s="14" t="s">
        <v>7</v>
      </c>
      <c r="I89" s="14" t="s">
        <v>43</v>
      </c>
      <c r="J89" s="14" t="s">
        <v>216</v>
      </c>
      <c r="K89" s="14" t="s">
        <v>4</v>
      </c>
      <c r="L89" s="14" t="s">
        <v>708</v>
      </c>
      <c r="M89" s="14"/>
      <c r="N89" s="14"/>
      <c r="O89" s="14"/>
      <c r="P89" s="14" t="s">
        <v>2252</v>
      </c>
      <c r="Q89" s="14" t="s">
        <v>2308</v>
      </c>
      <c r="R89" s="14" t="s">
        <v>2253</v>
      </c>
      <c r="S89" s="14">
        <v>27382457</v>
      </c>
      <c r="T89" s="14"/>
      <c r="U89" s="14" t="s">
        <v>2254</v>
      </c>
      <c r="V89" s="14" t="s">
        <v>2255</v>
      </c>
      <c r="W89" s="470">
        <v>2019</v>
      </c>
    </row>
  </sheetData>
  <sheetProtection password="C74F" sheet="1" objects="1" scenarios="1"/>
  <autoFilter ref="A2:W89"/>
  <sortState ref="A3:B89">
    <sortCondition ref="A3:A8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A69"/>
  <sheetViews>
    <sheetView showGridLines="0" tabSelected="1" showRuler="0" topLeftCell="B1" zoomScaleNormal="100" workbookViewId="0">
      <selection activeCell="B1" sqref="B1"/>
    </sheetView>
  </sheetViews>
  <sheetFormatPr baseColWidth="10" defaultRowHeight="14.25"/>
  <cols>
    <col min="1" max="1" width="4.85546875" style="24" customWidth="1"/>
    <col min="2" max="2" width="3.85546875" style="24" customWidth="1"/>
    <col min="3" max="3" width="24" style="24" customWidth="1"/>
    <col min="4" max="4" width="26.85546875" style="24" customWidth="1"/>
    <col min="5" max="5" width="6" style="24" customWidth="1"/>
    <col min="6" max="6" width="11.85546875" style="24" customWidth="1"/>
    <col min="7" max="7" width="2" style="24" customWidth="1"/>
    <col min="8" max="8" width="22.140625" style="24" customWidth="1"/>
    <col min="9" max="9" width="13.42578125" style="24" customWidth="1"/>
    <col min="10" max="10" width="2" style="24" customWidth="1"/>
    <col min="11" max="12" width="6" style="24" customWidth="1"/>
    <col min="13" max="13" width="5.85546875" style="24" customWidth="1"/>
    <col min="14" max="14" width="0.5703125" style="24" customWidth="1"/>
    <col min="15" max="15" width="16.42578125" style="24" customWidth="1"/>
    <col min="16" max="16" width="2.5703125" style="24" customWidth="1"/>
    <col min="17" max="26" width="11.42578125" style="24"/>
    <col min="27" max="27" width="11.42578125" style="25"/>
    <col min="28" max="16384" width="11.42578125" style="24"/>
  </cols>
  <sheetData>
    <row r="1" spans="3:27" ht="7.5" customHeight="1"/>
    <row r="2" spans="3:27" ht="14.25" customHeight="1">
      <c r="C2" s="26" t="s">
        <v>595</v>
      </c>
      <c r="I2" s="501" t="s">
        <v>1</v>
      </c>
      <c r="J2" s="501"/>
      <c r="K2" s="501"/>
      <c r="L2" s="502"/>
      <c r="M2" s="503" t="str">
        <f>IFERROR(VLOOKUP(D11,codigo,2,0),"")</f>
        <v/>
      </c>
      <c r="N2" s="504"/>
      <c r="O2" s="505"/>
      <c r="AA2" s="24"/>
    </row>
    <row r="3" spans="3:27" ht="14.25" customHeight="1">
      <c r="C3" s="24" t="s">
        <v>596</v>
      </c>
      <c r="I3" s="501"/>
      <c r="J3" s="501"/>
      <c r="K3" s="501"/>
      <c r="L3" s="502"/>
      <c r="M3" s="506"/>
      <c r="N3" s="507"/>
      <c r="O3" s="508"/>
      <c r="AA3" s="24"/>
    </row>
    <row r="4" spans="3:27" ht="14.25" customHeight="1">
      <c r="C4" s="24" t="s">
        <v>597</v>
      </c>
      <c r="M4" s="27" t="s">
        <v>2</v>
      </c>
      <c r="N4" s="27"/>
      <c r="O4" s="28"/>
      <c r="AA4" s="24"/>
    </row>
    <row r="5" spans="3:27" ht="14.25" customHeight="1">
      <c r="C5" s="24" t="s">
        <v>2257</v>
      </c>
      <c r="N5" s="29"/>
      <c r="O5" s="30" t="str">
        <f>IF(M2="","XX","")</f>
        <v>XX</v>
      </c>
      <c r="AA5" s="24"/>
    </row>
    <row r="6" spans="3:27" s="31" customFormat="1" ht="34.5">
      <c r="C6" s="509" t="s">
        <v>2290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Z6" s="32"/>
    </row>
    <row r="7" spans="3:27" ht="18.75" customHeight="1">
      <c r="C7" s="510" t="s">
        <v>2211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</row>
    <row r="8" spans="3:27" ht="18.75" customHeight="1"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</row>
    <row r="9" spans="3:27">
      <c r="C9" s="33"/>
      <c r="D9" s="33"/>
      <c r="E9" s="33"/>
      <c r="F9" s="33"/>
      <c r="G9" s="33"/>
      <c r="H9" s="33"/>
      <c r="I9" s="33"/>
      <c r="J9" s="33"/>
      <c r="K9" s="33"/>
      <c r="L9" s="33"/>
      <c r="M9" s="27"/>
      <c r="N9" s="27"/>
      <c r="O9" s="28"/>
    </row>
    <row r="10" spans="3:27" ht="6" customHeight="1"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3:27" ht="27">
      <c r="C11" s="35" t="s">
        <v>480</v>
      </c>
      <c r="D11" s="36"/>
      <c r="E11" s="33"/>
      <c r="F11" s="35" t="s">
        <v>17</v>
      </c>
      <c r="G11" s="521" t="str">
        <f>IFERROR(VLOOKUP(M2,datos,3,0),"")</f>
        <v/>
      </c>
      <c r="H11" s="522"/>
      <c r="I11" s="522"/>
      <c r="J11" s="522"/>
      <c r="K11" s="522"/>
      <c r="L11" s="522"/>
      <c r="M11" s="522"/>
      <c r="N11" s="522"/>
      <c r="O11" s="523"/>
    </row>
    <row r="12" spans="3:27" ht="8.25" customHeight="1">
      <c r="C12" s="37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39"/>
      <c r="P12" s="40"/>
    </row>
    <row r="13" spans="3:27" s="40" customFormat="1" ht="17.25" customHeight="1">
      <c r="C13" s="41" t="s">
        <v>8</v>
      </c>
      <c r="D13" s="42" t="str">
        <f>IFERROR(VLOOKUP(M2,datos,16,0),"")</f>
        <v/>
      </c>
      <c r="E13" s="39"/>
      <c r="F13" s="41" t="s">
        <v>9</v>
      </c>
      <c r="G13" s="524" t="str">
        <f>IFERROR(VLOOKUP(M2,datos,17,0),"")</f>
        <v/>
      </c>
      <c r="H13" s="525"/>
      <c r="I13" s="39"/>
      <c r="N13" s="43"/>
      <c r="O13" s="33"/>
      <c r="P13" s="24"/>
      <c r="AA13" s="44"/>
    </row>
    <row r="14" spans="3:27" ht="8.25" customHeight="1"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3:27" ht="32.25" customHeight="1">
      <c r="C15" s="45" t="s">
        <v>568</v>
      </c>
      <c r="D15" s="526" t="str">
        <f>IFERROR(VLOOKUP(M2,datos,18,0),"")</f>
        <v/>
      </c>
      <c r="E15" s="527"/>
      <c r="F15" s="527"/>
      <c r="G15" s="527"/>
      <c r="H15" s="527"/>
      <c r="I15" s="528"/>
      <c r="J15" s="33"/>
      <c r="L15" s="35" t="s">
        <v>12</v>
      </c>
      <c r="M15" s="491" t="str">
        <f>IFERROR(VLOOKUP(M2,datos,14,0),"")</f>
        <v/>
      </c>
      <c r="N15" s="492"/>
      <c r="O15" s="493"/>
    </row>
    <row r="16" spans="3:27" ht="7.5" customHeight="1">
      <c r="C16" s="3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3:27" ht="17.25" customHeight="1">
      <c r="C17" s="37" t="s">
        <v>598</v>
      </c>
      <c r="D17" s="511" t="str">
        <f>IFERROR(VLOOKUP(K17,prov,2,0),"")</f>
        <v/>
      </c>
      <c r="E17" s="512"/>
      <c r="F17" s="512"/>
      <c r="G17" s="512"/>
      <c r="H17" s="513"/>
      <c r="I17" s="46" t="str">
        <f>IFERROR(VLOOKUP(D17,PROV1,2,0),"")</f>
        <v/>
      </c>
      <c r="K17" s="47" t="str">
        <f>IFERROR(VLOOKUP(M2,datos,9,0),"")</f>
        <v/>
      </c>
      <c r="L17" s="48"/>
      <c r="M17" s="48"/>
      <c r="Z17" s="25"/>
      <c r="AA17" s="24"/>
    </row>
    <row r="18" spans="3:27" s="52" customFormat="1" ht="8.25" customHeight="1">
      <c r="C18" s="37"/>
      <c r="D18" s="49"/>
      <c r="E18" s="49"/>
      <c r="F18" s="50"/>
      <c r="G18" s="51"/>
      <c r="H18" s="51"/>
      <c r="I18" s="50"/>
      <c r="J18" s="50"/>
      <c r="K18" s="50"/>
      <c r="L18" s="50"/>
      <c r="M18" s="51"/>
      <c r="N18" s="51"/>
      <c r="O18" s="51"/>
      <c r="AA18" s="53"/>
    </row>
    <row r="19" spans="3:27" s="52" customFormat="1" ht="17.25" customHeight="1">
      <c r="C19" s="37" t="s">
        <v>477</v>
      </c>
      <c r="D19" s="511" t="str">
        <f>IFERROR(VLOOKUP(M2,datos,13,0),"")</f>
        <v/>
      </c>
      <c r="E19" s="513"/>
      <c r="F19" s="520" t="s">
        <v>478</v>
      </c>
      <c r="G19" s="520"/>
      <c r="H19" s="514" t="str">
        <f>IFERROR(VLOOKUP(M2,datos,19,0),"")</f>
        <v/>
      </c>
      <c r="I19" s="515"/>
      <c r="J19" s="515"/>
      <c r="K19" s="515"/>
      <c r="L19" s="515"/>
      <c r="M19" s="515"/>
      <c r="N19" s="515"/>
      <c r="O19" s="516"/>
      <c r="AA19" s="53"/>
    </row>
    <row r="20" spans="3:27" s="52" customFormat="1">
      <c r="C20" s="37"/>
      <c r="D20" s="49"/>
      <c r="E20" s="49"/>
      <c r="F20" s="520"/>
      <c r="G20" s="520"/>
      <c r="H20" s="517"/>
      <c r="I20" s="518"/>
      <c r="J20" s="518"/>
      <c r="K20" s="518"/>
      <c r="L20" s="518"/>
      <c r="M20" s="518"/>
      <c r="N20" s="518"/>
      <c r="O20" s="519"/>
      <c r="AA20" s="53"/>
    </row>
    <row r="21" spans="3:27" s="52" customFormat="1" ht="8.25" customHeight="1">
      <c r="C21" s="37"/>
      <c r="D21" s="49"/>
      <c r="E21" s="49"/>
      <c r="F21" s="50"/>
      <c r="G21" s="51"/>
      <c r="H21" s="51"/>
      <c r="I21" s="50"/>
      <c r="J21" s="50"/>
      <c r="K21" s="50"/>
      <c r="L21" s="50"/>
      <c r="M21" s="51"/>
      <c r="N21" s="51"/>
      <c r="O21" s="51"/>
      <c r="AA21" s="53"/>
    </row>
    <row r="22" spans="3:27" s="52" customFormat="1" ht="17.25" customHeight="1">
      <c r="C22" s="35" t="s">
        <v>479</v>
      </c>
      <c r="D22" s="491" t="str">
        <f>IFERROR(VLOOKUP(M2,datos,4,0),"")</f>
        <v/>
      </c>
      <c r="E22" s="492"/>
      <c r="F22" s="493"/>
      <c r="G22" s="33"/>
      <c r="H22" s="41" t="s">
        <v>16</v>
      </c>
      <c r="I22" s="491" t="str">
        <f>IFERROR(VLOOKUP(M2,datos,5,0),"")</f>
        <v/>
      </c>
      <c r="J22" s="493"/>
      <c r="K22" s="50"/>
      <c r="L22" s="50"/>
      <c r="M22" s="51"/>
      <c r="N22" s="51"/>
      <c r="O22" s="51"/>
      <c r="AA22" s="53"/>
    </row>
    <row r="23" spans="3:27" s="52" customFormat="1" ht="8.25" customHeight="1"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6"/>
      <c r="N23" s="56"/>
      <c r="O23" s="56"/>
      <c r="AA23" s="53"/>
    </row>
    <row r="24" spans="3:27" s="52" customFormat="1" ht="8.25" customHeight="1">
      <c r="C24" s="57"/>
      <c r="D24" s="57"/>
      <c r="E24" s="57"/>
      <c r="F24" s="57"/>
      <c r="G24" s="57"/>
      <c r="H24" s="57"/>
      <c r="I24" s="58"/>
      <c r="J24" s="57"/>
      <c r="K24" s="59"/>
      <c r="L24" s="59"/>
      <c r="M24" s="51"/>
      <c r="N24" s="51"/>
      <c r="O24" s="60"/>
      <c r="AA24" s="53"/>
    </row>
    <row r="25" spans="3:27" s="52" customFormat="1" ht="17.25" customHeight="1">
      <c r="C25" s="61" t="s">
        <v>580</v>
      </c>
      <c r="E25" s="62"/>
      <c r="F25" s="62"/>
      <c r="G25" s="62"/>
      <c r="H25" s="62"/>
      <c r="I25" s="58"/>
      <c r="J25" s="63"/>
      <c r="K25" s="63"/>
      <c r="L25" s="63"/>
      <c r="M25" s="63"/>
      <c r="N25" s="64"/>
      <c r="O25" s="65"/>
      <c r="AA25" s="53"/>
    </row>
    <row r="26" spans="3:27" s="52" customFormat="1" ht="15" customHeight="1">
      <c r="C26" s="494" t="s">
        <v>2169</v>
      </c>
      <c r="D26" s="494"/>
      <c r="E26" s="495"/>
      <c r="F26" s="496"/>
      <c r="G26" s="66"/>
      <c r="H26" s="497" t="str">
        <f>IF(F26="Sí","Complete el Cuadro 5 (Parte 1, 2 y 3) de este formulario.","")</f>
        <v/>
      </c>
      <c r="I26" s="497"/>
      <c r="J26" s="497"/>
      <c r="K26" s="497"/>
      <c r="L26" s="497"/>
      <c r="M26" s="497"/>
      <c r="N26" s="64"/>
      <c r="O26" s="67"/>
      <c r="AA26" s="53"/>
    </row>
    <row r="27" spans="3:27" s="52" customFormat="1" ht="15" customHeight="1">
      <c r="C27" s="494"/>
      <c r="D27" s="494"/>
      <c r="E27" s="495"/>
      <c r="F27" s="496"/>
      <c r="G27" s="66"/>
      <c r="H27" s="497"/>
      <c r="I27" s="497"/>
      <c r="J27" s="497"/>
      <c r="K27" s="497"/>
      <c r="L27" s="497"/>
      <c r="M27" s="497"/>
      <c r="N27" s="64"/>
      <c r="O27" s="67"/>
      <c r="AA27" s="53"/>
    </row>
    <row r="28" spans="3:27" s="73" customFormat="1" ht="8.25" customHeight="1">
      <c r="C28" s="68"/>
      <c r="D28" s="69"/>
      <c r="E28" s="68"/>
      <c r="F28" s="68"/>
      <c r="G28" s="70"/>
      <c r="H28" s="71"/>
      <c r="I28" s="71"/>
      <c r="J28" s="72"/>
      <c r="K28" s="72"/>
      <c r="L28" s="72"/>
      <c r="M28" s="72"/>
      <c r="N28" s="72"/>
      <c r="O28" s="72"/>
      <c r="W28" s="74"/>
    </row>
    <row r="29" spans="3:27" ht="18" customHeight="1">
      <c r="C29" s="75" t="s">
        <v>1130</v>
      </c>
      <c r="D29" s="76"/>
      <c r="E29" s="76"/>
      <c r="F29" s="76"/>
      <c r="G29" s="76"/>
      <c r="H29" s="75" t="s">
        <v>1133</v>
      </c>
      <c r="I29" s="76"/>
      <c r="J29" s="76"/>
      <c r="K29" s="76"/>
      <c r="L29" s="76"/>
      <c r="M29" s="76"/>
      <c r="N29" s="76"/>
      <c r="O29" s="76"/>
    </row>
    <row r="30" spans="3:27" ht="17.25" customHeight="1">
      <c r="C30" s="41" t="s">
        <v>1131</v>
      </c>
      <c r="D30" s="491" t="str">
        <f>IFERROR(VLOOKUP(M2,datos,15,0),"")</f>
        <v/>
      </c>
      <c r="E30" s="492"/>
      <c r="F30" s="493"/>
      <c r="G30" s="39"/>
      <c r="H30" s="41" t="s">
        <v>1131</v>
      </c>
      <c r="I30" s="498"/>
      <c r="J30" s="499"/>
      <c r="K30" s="499"/>
      <c r="L30" s="499"/>
      <c r="M30" s="499"/>
      <c r="N30" s="499"/>
      <c r="O30" s="500"/>
      <c r="Z30" s="25"/>
      <c r="AA30" s="24"/>
    </row>
    <row r="31" spans="3:27" ht="8.25" customHeight="1">
      <c r="C31" s="77"/>
      <c r="D31" s="33"/>
      <c r="E31" s="33"/>
      <c r="F31" s="33"/>
      <c r="G31" s="33"/>
      <c r="H31" s="77"/>
      <c r="I31" s="33"/>
      <c r="J31" s="33"/>
      <c r="K31" s="33"/>
      <c r="L31" s="33"/>
      <c r="M31" s="33"/>
      <c r="N31" s="33"/>
      <c r="O31" s="33"/>
      <c r="Z31" s="25"/>
      <c r="AA31" s="24"/>
    </row>
    <row r="32" spans="3:27" ht="20.25" customHeight="1">
      <c r="C32" s="41" t="s">
        <v>1132</v>
      </c>
      <c r="D32" s="473"/>
      <c r="E32" s="474"/>
      <c r="F32" s="475"/>
      <c r="H32" s="41" t="s">
        <v>1132</v>
      </c>
      <c r="I32" s="473"/>
      <c r="J32" s="474"/>
      <c r="K32" s="474"/>
      <c r="L32" s="474"/>
      <c r="M32" s="474"/>
      <c r="N32" s="474"/>
      <c r="O32" s="475"/>
      <c r="Z32" s="25"/>
      <c r="AA32" s="24"/>
    </row>
    <row r="33" spans="1:27" s="52" customFormat="1" ht="8.25" customHeight="1">
      <c r="C33" s="50"/>
      <c r="E33" s="78"/>
      <c r="F33" s="78"/>
      <c r="G33" s="78"/>
      <c r="H33" s="50"/>
      <c r="I33" s="79"/>
      <c r="J33" s="79"/>
      <c r="K33" s="79"/>
      <c r="L33" s="79"/>
      <c r="M33" s="78"/>
      <c r="N33" s="78"/>
      <c r="O33" s="78"/>
      <c r="Z33" s="53"/>
    </row>
    <row r="34" spans="1:27" ht="17.25" customHeight="1">
      <c r="C34" s="41" t="s">
        <v>1632</v>
      </c>
      <c r="D34" s="80"/>
      <c r="F34" s="81"/>
      <c r="H34" s="41" t="s">
        <v>1632</v>
      </c>
      <c r="I34" s="476"/>
      <c r="J34" s="477"/>
      <c r="K34" s="478"/>
      <c r="O34" s="33"/>
      <c r="Z34" s="25"/>
      <c r="AA34" s="24"/>
    </row>
    <row r="35" spans="1:27" ht="8.25" customHeigh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Z35" s="25"/>
      <c r="AA35" s="24"/>
    </row>
    <row r="36" spans="1:27" ht="17.25" customHeight="1">
      <c r="A36" s="82" t="s">
        <v>592</v>
      </c>
      <c r="C36" s="37"/>
      <c r="D36" s="479"/>
      <c r="E36" s="479"/>
      <c r="F36" s="33"/>
      <c r="Z36" s="25"/>
      <c r="AA36" s="24"/>
    </row>
    <row r="37" spans="1:27" ht="20.25" customHeight="1">
      <c r="A37" s="82" t="s">
        <v>593</v>
      </c>
      <c r="F37" s="33"/>
      <c r="G37" s="481" t="s">
        <v>2274</v>
      </c>
      <c r="H37" s="482"/>
      <c r="I37" s="482"/>
      <c r="J37" s="482"/>
      <c r="K37" s="482"/>
      <c r="L37" s="482"/>
      <c r="M37" s="482"/>
      <c r="N37" s="482"/>
      <c r="O37" s="483"/>
      <c r="Z37" s="25"/>
      <c r="AA37" s="24"/>
    </row>
    <row r="38" spans="1:27" ht="20.25" customHeight="1">
      <c r="D38" s="83"/>
      <c r="E38" s="83"/>
      <c r="F38" s="84"/>
      <c r="G38" s="484"/>
      <c r="H38" s="485"/>
      <c r="I38" s="485"/>
      <c r="J38" s="485"/>
      <c r="K38" s="485"/>
      <c r="L38" s="485"/>
      <c r="M38" s="485"/>
      <c r="N38" s="485"/>
      <c r="O38" s="486"/>
      <c r="Z38" s="25"/>
      <c r="AA38" s="24"/>
    </row>
    <row r="39" spans="1:27" ht="20.25" customHeight="1">
      <c r="F39" s="84"/>
      <c r="G39" s="484"/>
      <c r="H39" s="485"/>
      <c r="I39" s="485"/>
      <c r="J39" s="485"/>
      <c r="K39" s="485"/>
      <c r="L39" s="485"/>
      <c r="M39" s="485"/>
      <c r="N39" s="485"/>
      <c r="O39" s="486"/>
      <c r="Z39" s="25"/>
      <c r="AA39" s="24"/>
    </row>
    <row r="40" spans="1:27" ht="20.25" customHeight="1">
      <c r="D40" s="490"/>
      <c r="E40" s="490"/>
      <c r="G40" s="484"/>
      <c r="H40" s="485"/>
      <c r="I40" s="485"/>
      <c r="J40" s="485"/>
      <c r="K40" s="485"/>
      <c r="L40" s="485"/>
      <c r="M40" s="485"/>
      <c r="N40" s="485"/>
      <c r="O40" s="486"/>
      <c r="Z40" s="25"/>
      <c r="AA40" s="24"/>
    </row>
    <row r="41" spans="1:27" ht="20.25" customHeight="1">
      <c r="D41" s="480" t="s">
        <v>599</v>
      </c>
      <c r="E41" s="480"/>
      <c r="G41" s="487"/>
      <c r="H41" s="488"/>
      <c r="I41" s="488"/>
      <c r="J41" s="488"/>
      <c r="K41" s="488"/>
      <c r="L41" s="488"/>
      <c r="M41" s="488"/>
      <c r="N41" s="488"/>
      <c r="O41" s="489"/>
      <c r="Z41" s="25"/>
      <c r="AA41" s="24"/>
    </row>
    <row r="64" ht="15" customHeight="1"/>
    <row r="65" ht="14.25" customHeight="1"/>
    <row r="66" ht="14.25" customHeight="1"/>
    <row r="67" ht="14.25" customHeight="1"/>
    <row r="68" ht="14.25" customHeight="1"/>
    <row r="69" ht="15" customHeight="1"/>
  </sheetData>
  <sheetProtection password="C74F" sheet="1" objects="1" scenarios="1"/>
  <mergeCells count="26">
    <mergeCell ref="I22:J22"/>
    <mergeCell ref="D19:E19"/>
    <mergeCell ref="H19:O20"/>
    <mergeCell ref="F19:G20"/>
    <mergeCell ref="G11:O11"/>
    <mergeCell ref="G13:H13"/>
    <mergeCell ref="D15:I15"/>
    <mergeCell ref="M15:O15"/>
    <mergeCell ref="D22:F22"/>
    <mergeCell ref="I2:L3"/>
    <mergeCell ref="M2:O3"/>
    <mergeCell ref="C6:O6"/>
    <mergeCell ref="C7:O8"/>
    <mergeCell ref="D17:H17"/>
    <mergeCell ref="D30:F30"/>
    <mergeCell ref="C26:E27"/>
    <mergeCell ref="F26:F27"/>
    <mergeCell ref="H26:M27"/>
    <mergeCell ref="I30:O30"/>
    <mergeCell ref="D32:F32"/>
    <mergeCell ref="I34:K34"/>
    <mergeCell ref="D36:E36"/>
    <mergeCell ref="D41:E41"/>
    <mergeCell ref="I32:O32"/>
    <mergeCell ref="G37:O41"/>
    <mergeCell ref="D40:E40"/>
  </mergeCells>
  <conditionalFormatting sqref="I22:J22 D13 M15:N15 D15:I15 D19:E19 D22:F22 G11:O11 N13 G13:H13">
    <cfRule type="cellIs" dxfId="134" priority="39" operator="equal">
      <formula>#N/A</formula>
    </cfRule>
  </conditionalFormatting>
  <conditionalFormatting sqref="O24:O25">
    <cfRule type="notContainsBlanks" dxfId="133" priority="15">
      <formula>LEN(TRIM(O24))&gt;0</formula>
    </cfRule>
  </conditionalFormatting>
  <conditionalFormatting sqref="O26:O27">
    <cfRule type="notContainsBlanks" dxfId="132" priority="40">
      <formula>LEN(TRIM(O26))&gt;0</formula>
    </cfRule>
  </conditionalFormatting>
  <conditionalFormatting sqref="N26:N27">
    <cfRule type="cellIs" dxfId="131" priority="12" operator="equal">
      <formula>"x"</formula>
    </cfRule>
  </conditionalFormatting>
  <conditionalFormatting sqref="P26:P27">
    <cfRule type="cellIs" dxfId="130" priority="10" operator="equal">
      <formula>"x"</formula>
    </cfRule>
  </conditionalFormatting>
  <conditionalFormatting sqref="P26:P27 N26:N27">
    <cfRule type="cellIs" dxfId="129" priority="9" operator="equal">
      <formula>"NO"</formula>
    </cfRule>
  </conditionalFormatting>
  <conditionalFormatting sqref="K17">
    <cfRule type="cellIs" dxfId="128" priority="7" operator="equal">
      <formula>#N/A</formula>
    </cfRule>
  </conditionalFormatting>
  <conditionalFormatting sqref="D17">
    <cfRule type="cellIs" dxfId="127" priority="6" operator="equal">
      <formula>#N/A</formula>
    </cfRule>
  </conditionalFormatting>
  <conditionalFormatting sqref="I17">
    <cfRule type="cellIs" dxfId="126" priority="2" operator="equal">
      <formula>#N/A</formula>
    </cfRule>
  </conditionalFormatting>
  <conditionalFormatting sqref="F26:F27">
    <cfRule type="containsBlanks" dxfId="125" priority="41">
      <formula>LEN(TRIM(F26))=0</formula>
    </cfRule>
  </conditionalFormatting>
  <dataValidations xWindow="365" yWindow="444" count="3">
    <dataValidation type="list" allowBlank="1" showInputMessage="1" showErrorMessage="1" sqref="F26 G28">
      <formula1>sino</formula1>
    </dataValidation>
    <dataValidation allowBlank="1" showInputMessage="1" showErrorMessage="1" prompt="Digite únicamente los últimos 4 dígitos del Código Presupuestario." sqref="D11"/>
    <dataValidation type="list" allowBlank="1" showInputMessage="1" showErrorMessage="1" sqref="G18">
      <formula1>Canton</formula1>
    </dataValidation>
  </dataValidations>
  <printOptions horizontalCentered="1" verticalCentered="1"/>
  <pageMargins left="0.17" right="0.17" top="0.23622047244094491" bottom="0.19685039370078741" header="0.43307086614173229" footer="0.19685039370078741"/>
  <pageSetup scale="93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L16"/>
  <sheetViews>
    <sheetView showGridLines="0" showRuler="0" zoomScaleNormal="100" workbookViewId="0">
      <selection activeCell="B1" sqref="B1"/>
    </sheetView>
  </sheetViews>
  <sheetFormatPr baseColWidth="10" defaultRowHeight="14.25"/>
  <cols>
    <col min="1" max="1" width="6.42578125" style="92" customWidth="1"/>
    <col min="2" max="2" width="23.7109375" style="92" customWidth="1"/>
    <col min="3" max="8" width="11.140625" style="92" customWidth="1"/>
    <col min="9" max="9" width="12.5703125" style="92" customWidth="1"/>
    <col min="10" max="10" width="41" style="92" customWidth="1"/>
    <col min="11" max="16384" width="11.42578125" style="92"/>
  </cols>
  <sheetData>
    <row r="1" spans="2:12" ht="18">
      <c r="B1" s="434" t="s">
        <v>1082</v>
      </c>
      <c r="C1" s="145"/>
      <c r="D1" s="145"/>
      <c r="F1" s="529" t="s">
        <v>1081</v>
      </c>
      <c r="G1" s="530"/>
      <c r="H1" s="530"/>
      <c r="I1" s="531"/>
      <c r="J1" s="435"/>
      <c r="K1" s="435"/>
      <c r="L1" s="435"/>
    </row>
    <row r="2" spans="2:12" ht="37.5" customHeight="1" thickBot="1">
      <c r="B2" s="541" t="s">
        <v>2216</v>
      </c>
      <c r="C2" s="541"/>
      <c r="D2" s="541"/>
      <c r="E2" s="541"/>
      <c r="F2" s="541"/>
      <c r="G2" s="541"/>
      <c r="H2" s="541"/>
      <c r="I2" s="541"/>
    </row>
    <row r="3" spans="2:12" ht="26.25" customHeight="1" thickTop="1">
      <c r="B3" s="544" t="s">
        <v>2170</v>
      </c>
      <c r="C3" s="546" t="s">
        <v>1083</v>
      </c>
      <c r="D3" s="547"/>
      <c r="E3" s="548"/>
      <c r="F3" s="549" t="s">
        <v>2168</v>
      </c>
      <c r="G3" s="547"/>
      <c r="H3" s="548"/>
      <c r="I3" s="542" t="s">
        <v>1140</v>
      </c>
    </row>
    <row r="4" spans="2:12" ht="26.25" customHeight="1" thickBot="1">
      <c r="B4" s="545"/>
      <c r="C4" s="436" t="s">
        <v>0</v>
      </c>
      <c r="D4" s="437" t="s">
        <v>481</v>
      </c>
      <c r="E4" s="438" t="s">
        <v>482</v>
      </c>
      <c r="F4" s="439" t="s">
        <v>0</v>
      </c>
      <c r="G4" s="437" t="s">
        <v>481</v>
      </c>
      <c r="H4" s="438" t="s">
        <v>482</v>
      </c>
      <c r="I4" s="543"/>
    </row>
    <row r="5" spans="2:12" ht="33.75" customHeight="1" thickTop="1" thickBot="1">
      <c r="B5" s="440" t="s">
        <v>2212</v>
      </c>
      <c r="C5" s="173">
        <f>+D5+E5</f>
        <v>0</v>
      </c>
      <c r="D5" s="441">
        <f>SUM(D6:D8)</f>
        <v>0</v>
      </c>
      <c r="E5" s="442">
        <f>SUM(E6:E8)</f>
        <v>0</v>
      </c>
      <c r="F5" s="256">
        <f>+G5+H5</f>
        <v>0</v>
      </c>
      <c r="G5" s="441">
        <f>SUM(G6:G8)</f>
        <v>0</v>
      </c>
      <c r="H5" s="442">
        <f>SUM(H6:H8)</f>
        <v>0</v>
      </c>
      <c r="I5" s="175">
        <f>SUM(I6:I8)</f>
        <v>0</v>
      </c>
    </row>
    <row r="6" spans="2:12" ht="24" customHeight="1">
      <c r="B6" s="443" t="s">
        <v>1117</v>
      </c>
      <c r="C6" s="407">
        <f t="shared" ref="C6:C8" si="0">+D6+E6</f>
        <v>0</v>
      </c>
      <c r="D6" s="444"/>
      <c r="E6" s="445"/>
      <c r="F6" s="410">
        <f t="shared" ref="F6:F8" si="1">+G6+H6</f>
        <v>0</v>
      </c>
      <c r="G6" s="444"/>
      <c r="H6" s="446"/>
      <c r="I6" s="447"/>
      <c r="J6" s="448" t="str">
        <f>IF(AND(OR(C6&gt;0),AND(I6=0)),"Digite el número de secciones",IF(AND(OR(C6=0),AND(I6&gt;C6)),"No hay matrícula digitada",IF(AND(OR(C6&gt;0),AND(I6&gt;C6)),"Hay más secciones que matrícula","")))</f>
        <v/>
      </c>
    </row>
    <row r="7" spans="2:12" ht="24" customHeight="1">
      <c r="B7" s="449" t="s">
        <v>1125</v>
      </c>
      <c r="C7" s="126">
        <f t="shared" si="0"/>
        <v>0</v>
      </c>
      <c r="D7" s="450"/>
      <c r="E7" s="451"/>
      <c r="F7" s="425">
        <f t="shared" si="1"/>
        <v>0</v>
      </c>
      <c r="G7" s="450"/>
      <c r="H7" s="452"/>
      <c r="I7" s="453"/>
      <c r="J7" s="448" t="str">
        <f>IF(AND(OR(C7&gt;0),AND(I7=0)),"Digite el número de secciones",IF(AND(OR(C7=0),AND(I7&gt;C7)),"No hay matrícula digitada",IF(AND(OR(C7&gt;0),AND(I7&gt;C7)),"Hay más secciones que matrícula","")))</f>
        <v/>
      </c>
    </row>
    <row r="8" spans="2:12" ht="24" customHeight="1" thickBot="1">
      <c r="B8" s="454" t="s">
        <v>1126</v>
      </c>
      <c r="C8" s="130">
        <f t="shared" si="0"/>
        <v>0</v>
      </c>
      <c r="D8" s="455"/>
      <c r="E8" s="432"/>
      <c r="F8" s="431">
        <f t="shared" si="1"/>
        <v>0</v>
      </c>
      <c r="G8" s="456"/>
      <c r="H8" s="457"/>
      <c r="I8" s="458"/>
      <c r="J8" s="448" t="str">
        <f>IF(AND(OR(C8&gt;0),AND(I8=0)),"Digite el número de secciones",IF(AND(OR(C8=0),AND(I8&gt;C8)),"No hay matrícula digitada",IF(AND(OR(C8&gt;0),AND(I8&gt;C8)),"Hay más secciones que matrícula","")))</f>
        <v/>
      </c>
    </row>
    <row r="9" spans="2:12" ht="21" customHeight="1" thickTop="1">
      <c r="C9" s="459"/>
      <c r="D9" s="459"/>
      <c r="E9" s="459"/>
      <c r="F9" s="550" t="str">
        <f>IF(OR(G6&gt;D6,G7&gt;D7,G8&gt;D8,H6&gt;E6,H7&gt;E7,H8&gt;E8),"El dato de repitentes no puede ser mayor a la matrícula, en hombres o mujeres. VERIFICAR!!","")</f>
        <v/>
      </c>
      <c r="G9" s="550"/>
      <c r="H9" s="550"/>
      <c r="I9" s="459"/>
    </row>
    <row r="10" spans="2:12" ht="21" customHeight="1">
      <c r="B10" s="460"/>
      <c r="C10" s="460"/>
      <c r="D10" s="460"/>
      <c r="E10" s="460"/>
      <c r="F10" s="551"/>
      <c r="G10" s="551"/>
      <c r="H10" s="551"/>
      <c r="I10" s="460"/>
    </row>
    <row r="11" spans="2:12" ht="22.5" customHeight="1">
      <c r="B11" s="140" t="s">
        <v>576</v>
      </c>
      <c r="C11" s="433"/>
      <c r="D11" s="433"/>
      <c r="E11" s="433"/>
      <c r="F11" s="552"/>
      <c r="G11" s="552"/>
      <c r="H11" s="552"/>
      <c r="I11" s="433"/>
    </row>
    <row r="12" spans="2:12" ht="18" customHeight="1">
      <c r="B12" s="532"/>
      <c r="C12" s="533"/>
      <c r="D12" s="533"/>
      <c r="E12" s="533"/>
      <c r="F12" s="533"/>
      <c r="G12" s="533"/>
      <c r="H12" s="533"/>
      <c r="I12" s="534"/>
    </row>
    <row r="13" spans="2:12" ht="18" customHeight="1">
      <c r="B13" s="535"/>
      <c r="C13" s="536"/>
      <c r="D13" s="536"/>
      <c r="E13" s="536"/>
      <c r="F13" s="536"/>
      <c r="G13" s="536"/>
      <c r="H13" s="536"/>
      <c r="I13" s="537"/>
    </row>
    <row r="14" spans="2:12" ht="18" customHeight="1">
      <c r="B14" s="535"/>
      <c r="C14" s="536"/>
      <c r="D14" s="536"/>
      <c r="E14" s="536"/>
      <c r="F14" s="536"/>
      <c r="G14" s="536"/>
      <c r="H14" s="536"/>
      <c r="I14" s="537"/>
    </row>
    <row r="15" spans="2:12" ht="18" customHeight="1">
      <c r="B15" s="535"/>
      <c r="C15" s="536"/>
      <c r="D15" s="536"/>
      <c r="E15" s="536"/>
      <c r="F15" s="536"/>
      <c r="G15" s="536"/>
      <c r="H15" s="536"/>
      <c r="I15" s="537"/>
    </row>
    <row r="16" spans="2:12" ht="18" customHeight="1">
      <c r="B16" s="538"/>
      <c r="C16" s="539"/>
      <c r="D16" s="539"/>
      <c r="E16" s="539"/>
      <c r="F16" s="539"/>
      <c r="G16" s="539"/>
      <c r="H16" s="539"/>
      <c r="I16" s="540"/>
    </row>
  </sheetData>
  <sheetProtection password="C74F" sheet="1" objects="1" scenarios="1"/>
  <mergeCells count="8">
    <mergeCell ref="F1:I1"/>
    <mergeCell ref="B12:I16"/>
    <mergeCell ref="B2:I2"/>
    <mergeCell ref="I3:I4"/>
    <mergeCell ref="B3:B4"/>
    <mergeCell ref="C3:E3"/>
    <mergeCell ref="F3:H3"/>
    <mergeCell ref="F9:H11"/>
  </mergeCells>
  <conditionalFormatting sqref="C6:C8">
    <cfRule type="cellIs" dxfId="124" priority="14" operator="equal">
      <formula>0</formula>
    </cfRule>
  </conditionalFormatting>
  <conditionalFormatting sqref="C5:E5 I5">
    <cfRule type="cellIs" dxfId="123" priority="11" operator="equal">
      <formula>0</formula>
    </cfRule>
  </conditionalFormatting>
  <conditionalFormatting sqref="F6:F8">
    <cfRule type="cellIs" dxfId="122" priority="6" operator="equal">
      <formula>0</formula>
    </cfRule>
  </conditionalFormatting>
  <conditionalFormatting sqref="F5:H5">
    <cfRule type="cellIs" dxfId="121" priority="5" operator="equal">
      <formula>0</formula>
    </cfRule>
  </conditionalFormatting>
  <conditionalFormatting sqref="G6">
    <cfRule type="expression" dxfId="120" priority="4">
      <formula>G6&gt;D6</formula>
    </cfRule>
  </conditionalFormatting>
  <conditionalFormatting sqref="G7:G8">
    <cfRule type="expression" dxfId="119" priority="3">
      <formula>G7&gt;D7</formula>
    </cfRule>
  </conditionalFormatting>
  <conditionalFormatting sqref="H6">
    <cfRule type="expression" dxfId="118" priority="2">
      <formula>H6&gt;E6</formula>
    </cfRule>
  </conditionalFormatting>
  <conditionalFormatting sqref="H7:H8">
    <cfRule type="expression" dxfId="117" priority="1">
      <formula>H7&gt;E7</formula>
    </cfRule>
  </conditionalFormatting>
  <dataValidations count="1">
    <dataValidation type="whole" operator="greaterThanOrEqual" allowBlank="1" showInputMessage="1" showErrorMessage="1" sqref="C5:I8">
      <formula1>0</formula1>
    </dataValidation>
  </dataValidations>
  <printOptions horizontalCentered="1" verticalCentered="1"/>
  <pageMargins left="0.15748031496062992" right="0.15748031496062992" top="0.23622047244094491" bottom="0.19685039370078741" header="0.43307086614173229" footer="0.19685039370078741"/>
  <pageSetup scale="94" orientation="landscape" r:id="rId1"/>
  <headerFooter scaleWithDoc="0">
    <oddFooter>&amp;R&amp;"Goudy,Negrita Cursiva"Sección Técnica Nocturna&amp;"Goudy,Cursiva", página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P75"/>
  <sheetViews>
    <sheetView showGridLines="0" zoomScale="95" zoomScaleNormal="95" workbookViewId="0">
      <selection activeCell="B1" sqref="B1"/>
    </sheetView>
  </sheetViews>
  <sheetFormatPr baseColWidth="10" defaultRowHeight="14.25"/>
  <cols>
    <col min="1" max="1" width="3.42578125" style="92" customWidth="1"/>
    <col min="2" max="2" width="66" style="92" customWidth="1"/>
    <col min="3" max="14" width="7.85546875" style="92" customWidth="1"/>
    <col min="15" max="16" width="9.5703125" style="92" customWidth="1"/>
    <col min="17" max="16384" width="11.42578125" style="92"/>
  </cols>
  <sheetData>
    <row r="1" spans="2:16" ht="18">
      <c r="B1" s="434" t="s">
        <v>1142</v>
      </c>
      <c r="C1" s="395"/>
      <c r="D1" s="395"/>
      <c r="E1" s="395"/>
      <c r="F1" s="395"/>
      <c r="G1" s="395"/>
      <c r="H1" s="395"/>
      <c r="I1" s="529" t="s">
        <v>1081</v>
      </c>
      <c r="J1" s="530"/>
      <c r="K1" s="530"/>
      <c r="L1" s="530"/>
      <c r="M1" s="530"/>
      <c r="N1" s="531"/>
    </row>
    <row r="2" spans="2:16" ht="18.75" thickBot="1">
      <c r="B2" s="463" t="s">
        <v>2217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2:16" ht="21" customHeight="1" thickTop="1" thickBot="1">
      <c r="B3" s="554" t="s">
        <v>1314</v>
      </c>
      <c r="C3" s="557" t="s">
        <v>0</v>
      </c>
      <c r="D3" s="544"/>
      <c r="E3" s="558"/>
      <c r="F3" s="562" t="s">
        <v>2170</v>
      </c>
      <c r="G3" s="562"/>
      <c r="H3" s="562"/>
      <c r="I3" s="562"/>
      <c r="J3" s="562"/>
      <c r="K3" s="562"/>
      <c r="L3" s="562"/>
      <c r="M3" s="562"/>
      <c r="N3" s="562"/>
    </row>
    <row r="4" spans="2:16" ht="18" customHeight="1">
      <c r="B4" s="555"/>
      <c r="C4" s="559"/>
      <c r="D4" s="560"/>
      <c r="E4" s="561"/>
      <c r="F4" s="563" t="s">
        <v>1117</v>
      </c>
      <c r="G4" s="560"/>
      <c r="H4" s="560"/>
      <c r="I4" s="563" t="s">
        <v>1125</v>
      </c>
      <c r="J4" s="560"/>
      <c r="K4" s="560"/>
      <c r="L4" s="564" t="s">
        <v>1126</v>
      </c>
      <c r="M4" s="565"/>
      <c r="N4" s="565"/>
    </row>
    <row r="5" spans="2:16" ht="27.75" customHeight="1" thickBot="1">
      <c r="B5" s="556"/>
      <c r="C5" s="397" t="s">
        <v>0</v>
      </c>
      <c r="D5" s="398" t="s">
        <v>23</v>
      </c>
      <c r="E5" s="399" t="s">
        <v>22</v>
      </c>
      <c r="F5" s="400" t="s">
        <v>0</v>
      </c>
      <c r="G5" s="398" t="s">
        <v>23</v>
      </c>
      <c r="H5" s="401" t="s">
        <v>22</v>
      </c>
      <c r="I5" s="400" t="s">
        <v>0</v>
      </c>
      <c r="J5" s="398" t="s">
        <v>23</v>
      </c>
      <c r="K5" s="401" t="s">
        <v>22</v>
      </c>
      <c r="L5" s="400" t="s">
        <v>0</v>
      </c>
      <c r="M5" s="398" t="s">
        <v>23</v>
      </c>
      <c r="N5" s="402" t="s">
        <v>22</v>
      </c>
    </row>
    <row r="6" spans="2:16" ht="24.75" customHeight="1" thickTop="1" thickBot="1">
      <c r="B6" s="403" t="s">
        <v>2213</v>
      </c>
      <c r="C6" s="198">
        <f>+D6+E6</f>
        <v>0</v>
      </c>
      <c r="D6" s="97">
        <f>+G6+J6+M6</f>
        <v>0</v>
      </c>
      <c r="E6" s="199">
        <f>+H6+K6+N6</f>
        <v>0</v>
      </c>
      <c r="F6" s="404">
        <f>+G6+H6</f>
        <v>0</v>
      </c>
      <c r="G6" s="97">
        <f>+G7+G36+G62</f>
        <v>0</v>
      </c>
      <c r="H6" s="405">
        <f>+H7+H36+H62</f>
        <v>0</v>
      </c>
      <c r="I6" s="404">
        <f>+J6+K6</f>
        <v>0</v>
      </c>
      <c r="J6" s="97">
        <f>+J7+J36+J62</f>
        <v>0</v>
      </c>
      <c r="K6" s="405">
        <f>+K7+K36+K62</f>
        <v>0</v>
      </c>
      <c r="L6" s="404">
        <f>+M6+N6</f>
        <v>0</v>
      </c>
      <c r="M6" s="97">
        <f>+M7+M36+M62</f>
        <v>0</v>
      </c>
      <c r="N6" s="199">
        <f>+N7+N36+N62</f>
        <v>0</v>
      </c>
      <c r="O6" s="553" t="str">
        <f>IF($C$6='CUADRO 1'!C5,"","¡VERIFICAR!.  El total no coincide con el total del Cuadro 1.")</f>
        <v/>
      </c>
      <c r="P6" s="553"/>
    </row>
    <row r="7" spans="2:16" ht="19.5" customHeight="1">
      <c r="B7" s="406" t="s">
        <v>1315</v>
      </c>
      <c r="C7" s="407">
        <f t="shared" ref="C7:C69" si="0">+D7+E7</f>
        <v>0</v>
      </c>
      <c r="D7" s="408">
        <f>G7+J7+M7</f>
        <v>0</v>
      </c>
      <c r="E7" s="409">
        <f>H7+K7+N7</f>
        <v>0</v>
      </c>
      <c r="F7" s="410">
        <f t="shared" ref="F7:F69" si="1">+G7+H7</f>
        <v>0</v>
      </c>
      <c r="G7" s="408">
        <f>SUM(G8:G35)</f>
        <v>0</v>
      </c>
      <c r="H7" s="411">
        <f>SUM(H8:H35)</f>
        <v>0</v>
      </c>
      <c r="I7" s="410">
        <f t="shared" ref="I7:I69" si="2">+J7+K7</f>
        <v>0</v>
      </c>
      <c r="J7" s="408">
        <f>SUM(J8:J35)</f>
        <v>0</v>
      </c>
      <c r="K7" s="411">
        <f>SUM(K8:K35)</f>
        <v>0</v>
      </c>
      <c r="L7" s="410">
        <f t="shared" ref="L7:L69" si="3">+M7+N7</f>
        <v>0</v>
      </c>
      <c r="M7" s="408">
        <f>SUM(M8:M35)</f>
        <v>0</v>
      </c>
      <c r="N7" s="409">
        <f>SUM(N8:N35)</f>
        <v>0</v>
      </c>
      <c r="O7" s="553"/>
      <c r="P7" s="553"/>
    </row>
    <row r="8" spans="2:16" ht="19.5" customHeight="1">
      <c r="B8" s="412" t="s">
        <v>1316</v>
      </c>
      <c r="C8" s="126">
        <f t="shared" si="0"/>
        <v>0</v>
      </c>
      <c r="D8" s="103">
        <f t="shared" ref="D8:E69" si="4">G8+J8+M8</f>
        <v>0</v>
      </c>
      <c r="E8" s="156">
        <f t="shared" si="4"/>
        <v>0</v>
      </c>
      <c r="F8" s="256">
        <f t="shared" si="1"/>
        <v>0</v>
      </c>
      <c r="G8" s="201"/>
      <c r="H8" s="413"/>
      <c r="I8" s="256">
        <f t="shared" si="2"/>
        <v>0</v>
      </c>
      <c r="J8" s="201"/>
      <c r="K8" s="413"/>
      <c r="L8" s="256">
        <f t="shared" si="3"/>
        <v>0</v>
      </c>
      <c r="M8" s="201"/>
      <c r="N8" s="202"/>
      <c r="O8" s="553"/>
      <c r="P8" s="553"/>
    </row>
    <row r="9" spans="2:16" ht="19.5" customHeight="1">
      <c r="B9" s="414" t="s">
        <v>1317</v>
      </c>
      <c r="C9" s="109">
        <f t="shared" si="0"/>
        <v>0</v>
      </c>
      <c r="D9" s="415">
        <f t="shared" si="4"/>
        <v>0</v>
      </c>
      <c r="E9" s="416">
        <f t="shared" si="4"/>
        <v>0</v>
      </c>
      <c r="F9" s="271">
        <f t="shared" si="1"/>
        <v>0</v>
      </c>
      <c r="G9" s="110"/>
      <c r="H9" s="417"/>
      <c r="I9" s="271">
        <f t="shared" si="2"/>
        <v>0</v>
      </c>
      <c r="J9" s="110"/>
      <c r="K9" s="417"/>
      <c r="L9" s="271">
        <f t="shared" si="3"/>
        <v>0</v>
      </c>
      <c r="M9" s="110"/>
      <c r="N9" s="162"/>
      <c r="O9" s="553"/>
      <c r="P9" s="553"/>
    </row>
    <row r="10" spans="2:16" ht="19.5" customHeight="1">
      <c r="B10" s="414" t="s">
        <v>1318</v>
      </c>
      <c r="C10" s="109">
        <f t="shared" si="0"/>
        <v>0</v>
      </c>
      <c r="D10" s="415">
        <f t="shared" si="4"/>
        <v>0</v>
      </c>
      <c r="E10" s="416">
        <f t="shared" si="4"/>
        <v>0</v>
      </c>
      <c r="F10" s="271">
        <f t="shared" si="1"/>
        <v>0</v>
      </c>
      <c r="G10" s="110"/>
      <c r="H10" s="417"/>
      <c r="I10" s="271">
        <f t="shared" si="2"/>
        <v>0</v>
      </c>
      <c r="J10" s="110"/>
      <c r="K10" s="417"/>
      <c r="L10" s="271">
        <f t="shared" si="3"/>
        <v>0</v>
      </c>
      <c r="M10" s="110"/>
      <c r="N10" s="162"/>
      <c r="O10" s="368"/>
      <c r="P10" s="368"/>
    </row>
    <row r="11" spans="2:16" ht="19.5" customHeight="1">
      <c r="B11" s="418" t="s">
        <v>1335</v>
      </c>
      <c r="C11" s="109">
        <f>+D11+E11</f>
        <v>0</v>
      </c>
      <c r="D11" s="415">
        <f>G11+J11+M11</f>
        <v>0</v>
      </c>
      <c r="E11" s="416">
        <f>H11+K11+N11</f>
        <v>0</v>
      </c>
      <c r="F11" s="271">
        <f>+G11+H11</f>
        <v>0</v>
      </c>
      <c r="G11" s="110"/>
      <c r="H11" s="417"/>
      <c r="I11" s="271">
        <f>+J11+K11</f>
        <v>0</v>
      </c>
      <c r="J11" s="110"/>
      <c r="K11" s="417"/>
      <c r="L11" s="271">
        <f>+M11+N11</f>
        <v>0</v>
      </c>
      <c r="M11" s="110"/>
      <c r="N11" s="162"/>
    </row>
    <row r="12" spans="2:16" ht="19.5" customHeight="1">
      <c r="B12" s="418" t="s">
        <v>2294</v>
      </c>
      <c r="C12" s="109">
        <f>+D12+E12</f>
        <v>0</v>
      </c>
      <c r="D12" s="415">
        <f>G12+J12+M12</f>
        <v>0</v>
      </c>
      <c r="E12" s="416">
        <f>H12+K12+N12</f>
        <v>0</v>
      </c>
      <c r="F12" s="271">
        <f>+G12+H12</f>
        <v>0</v>
      </c>
      <c r="G12" s="110"/>
      <c r="H12" s="417"/>
      <c r="I12" s="271">
        <f>+J12+K12</f>
        <v>0</v>
      </c>
      <c r="J12" s="110"/>
      <c r="K12" s="417"/>
      <c r="L12" s="271">
        <f>+M12+N12</f>
        <v>0</v>
      </c>
      <c r="M12" s="110"/>
      <c r="N12" s="162"/>
    </row>
    <row r="13" spans="2:16" ht="19.5" customHeight="1">
      <c r="B13" s="414" t="s">
        <v>1319</v>
      </c>
      <c r="C13" s="109">
        <f t="shared" si="0"/>
        <v>0</v>
      </c>
      <c r="D13" s="415">
        <f t="shared" si="4"/>
        <v>0</v>
      </c>
      <c r="E13" s="416">
        <f t="shared" si="4"/>
        <v>0</v>
      </c>
      <c r="F13" s="271">
        <f t="shared" si="1"/>
        <v>0</v>
      </c>
      <c r="G13" s="110"/>
      <c r="H13" s="417"/>
      <c r="I13" s="271">
        <f t="shared" si="2"/>
        <v>0</v>
      </c>
      <c r="J13" s="110"/>
      <c r="K13" s="417"/>
      <c r="L13" s="271">
        <f t="shared" si="3"/>
        <v>0</v>
      </c>
      <c r="M13" s="110"/>
      <c r="N13" s="162"/>
      <c r="O13" s="368"/>
      <c r="P13" s="368"/>
    </row>
    <row r="14" spans="2:16" ht="19.5" customHeight="1">
      <c r="B14" s="414" t="s">
        <v>1320</v>
      </c>
      <c r="C14" s="109">
        <f t="shared" si="0"/>
        <v>0</v>
      </c>
      <c r="D14" s="415">
        <f t="shared" si="4"/>
        <v>0</v>
      </c>
      <c r="E14" s="416">
        <f t="shared" si="4"/>
        <v>0</v>
      </c>
      <c r="F14" s="271">
        <f t="shared" si="1"/>
        <v>0</v>
      </c>
      <c r="G14" s="110"/>
      <c r="H14" s="417"/>
      <c r="I14" s="271">
        <f t="shared" si="2"/>
        <v>0</v>
      </c>
      <c r="J14" s="110"/>
      <c r="K14" s="417"/>
      <c r="L14" s="271">
        <f t="shared" si="3"/>
        <v>0</v>
      </c>
      <c r="M14" s="110"/>
      <c r="N14" s="162"/>
    </row>
    <row r="15" spans="2:16" ht="19.5" customHeight="1">
      <c r="B15" s="414" t="s">
        <v>1321</v>
      </c>
      <c r="C15" s="109">
        <f t="shared" si="0"/>
        <v>0</v>
      </c>
      <c r="D15" s="415">
        <f t="shared" si="4"/>
        <v>0</v>
      </c>
      <c r="E15" s="416">
        <f t="shared" si="4"/>
        <v>0</v>
      </c>
      <c r="F15" s="271">
        <f t="shared" si="1"/>
        <v>0</v>
      </c>
      <c r="G15" s="110"/>
      <c r="H15" s="417"/>
      <c r="I15" s="271">
        <f t="shared" si="2"/>
        <v>0</v>
      </c>
      <c r="J15" s="110"/>
      <c r="K15" s="417"/>
      <c r="L15" s="271">
        <f t="shared" si="3"/>
        <v>0</v>
      </c>
      <c r="M15" s="110"/>
      <c r="N15" s="162"/>
    </row>
    <row r="16" spans="2:16" ht="19.5" customHeight="1">
      <c r="B16" s="414" t="s">
        <v>1322</v>
      </c>
      <c r="C16" s="109">
        <f t="shared" si="0"/>
        <v>0</v>
      </c>
      <c r="D16" s="415">
        <f t="shared" si="4"/>
        <v>0</v>
      </c>
      <c r="E16" s="416">
        <f t="shared" si="4"/>
        <v>0</v>
      </c>
      <c r="F16" s="271">
        <f t="shared" si="1"/>
        <v>0</v>
      </c>
      <c r="G16" s="110"/>
      <c r="H16" s="417"/>
      <c r="I16" s="271">
        <f t="shared" si="2"/>
        <v>0</v>
      </c>
      <c r="J16" s="110"/>
      <c r="K16" s="417"/>
      <c r="L16" s="271">
        <f t="shared" si="3"/>
        <v>0</v>
      </c>
      <c r="M16" s="110"/>
      <c r="N16" s="162"/>
    </row>
    <row r="17" spans="2:14" ht="19.5" customHeight="1">
      <c r="B17" s="418" t="s">
        <v>1331</v>
      </c>
      <c r="C17" s="109">
        <f>+D17+E17</f>
        <v>0</v>
      </c>
      <c r="D17" s="415">
        <f t="shared" ref="D17:E19" si="5">G17+J17+M17</f>
        <v>0</v>
      </c>
      <c r="E17" s="416">
        <f t="shared" si="5"/>
        <v>0</v>
      </c>
      <c r="F17" s="271">
        <f>+G17+H17</f>
        <v>0</v>
      </c>
      <c r="G17" s="110"/>
      <c r="H17" s="417"/>
      <c r="I17" s="271">
        <f>+J17+K17</f>
        <v>0</v>
      </c>
      <c r="J17" s="110"/>
      <c r="K17" s="417"/>
      <c r="L17" s="271">
        <f>+M17+N17</f>
        <v>0</v>
      </c>
      <c r="M17" s="110"/>
      <c r="N17" s="162"/>
    </row>
    <row r="18" spans="2:14" ht="19.5" customHeight="1">
      <c r="B18" s="418" t="s">
        <v>1332</v>
      </c>
      <c r="C18" s="109">
        <f>+D18+E18</f>
        <v>0</v>
      </c>
      <c r="D18" s="415">
        <f t="shared" si="5"/>
        <v>0</v>
      </c>
      <c r="E18" s="416">
        <f t="shared" si="5"/>
        <v>0</v>
      </c>
      <c r="F18" s="271">
        <f>+G18+H18</f>
        <v>0</v>
      </c>
      <c r="G18" s="110"/>
      <c r="H18" s="417"/>
      <c r="I18" s="271">
        <f>+J18+K18</f>
        <v>0</v>
      </c>
      <c r="J18" s="110"/>
      <c r="K18" s="417"/>
      <c r="L18" s="271">
        <f>+M18+N18</f>
        <v>0</v>
      </c>
      <c r="M18" s="110"/>
      <c r="N18" s="162"/>
    </row>
    <row r="19" spans="2:14" ht="19.5" customHeight="1">
      <c r="B19" s="462" t="s">
        <v>2295</v>
      </c>
      <c r="C19" s="109">
        <f>+D19+E19</f>
        <v>0</v>
      </c>
      <c r="D19" s="415">
        <f t="shared" si="5"/>
        <v>0</v>
      </c>
      <c r="E19" s="416">
        <f t="shared" si="5"/>
        <v>0</v>
      </c>
      <c r="F19" s="271">
        <f>+G19+H19</f>
        <v>0</v>
      </c>
      <c r="G19" s="110"/>
      <c r="H19" s="417"/>
      <c r="I19" s="271">
        <f>+J19+K19</f>
        <v>0</v>
      </c>
      <c r="J19" s="110"/>
      <c r="K19" s="417"/>
      <c r="L19" s="271">
        <f>+M19+N19</f>
        <v>0</v>
      </c>
      <c r="M19" s="110"/>
      <c r="N19" s="162"/>
    </row>
    <row r="20" spans="2:14" ht="19.5" customHeight="1">
      <c r="B20" s="414" t="s">
        <v>1323</v>
      </c>
      <c r="C20" s="109">
        <f t="shared" si="0"/>
        <v>0</v>
      </c>
      <c r="D20" s="415">
        <f t="shared" si="4"/>
        <v>0</v>
      </c>
      <c r="E20" s="416">
        <f t="shared" si="4"/>
        <v>0</v>
      </c>
      <c r="F20" s="271">
        <f t="shared" si="1"/>
        <v>0</v>
      </c>
      <c r="G20" s="110"/>
      <c r="H20" s="417"/>
      <c r="I20" s="271">
        <f t="shared" si="2"/>
        <v>0</v>
      </c>
      <c r="J20" s="110"/>
      <c r="K20" s="417"/>
      <c r="L20" s="271">
        <f t="shared" si="3"/>
        <v>0</v>
      </c>
      <c r="M20" s="110"/>
      <c r="N20" s="162"/>
    </row>
    <row r="21" spans="2:14" ht="19.5" customHeight="1">
      <c r="B21" s="414" t="s">
        <v>2296</v>
      </c>
      <c r="C21" s="109">
        <f t="shared" ref="C21" si="6">+D21+E21</f>
        <v>0</v>
      </c>
      <c r="D21" s="415">
        <f t="shared" ref="D21" si="7">G21+J21+M21</f>
        <v>0</v>
      </c>
      <c r="E21" s="416">
        <f t="shared" ref="E21" si="8">H21+K21+N21</f>
        <v>0</v>
      </c>
      <c r="F21" s="271">
        <f t="shared" ref="F21" si="9">+G21+H21</f>
        <v>0</v>
      </c>
      <c r="G21" s="110"/>
      <c r="H21" s="417"/>
      <c r="I21" s="271">
        <f t="shared" ref="I21" si="10">+J21+K21</f>
        <v>0</v>
      </c>
      <c r="J21" s="110"/>
      <c r="K21" s="417"/>
      <c r="L21" s="271">
        <f t="shared" ref="L21" si="11">+M21+N21</f>
        <v>0</v>
      </c>
      <c r="M21" s="110"/>
      <c r="N21" s="162"/>
    </row>
    <row r="22" spans="2:14" ht="19.5" customHeight="1">
      <c r="B22" s="414" t="s">
        <v>1324</v>
      </c>
      <c r="C22" s="109">
        <f t="shared" si="0"/>
        <v>0</v>
      </c>
      <c r="D22" s="415">
        <f t="shared" si="4"/>
        <v>0</v>
      </c>
      <c r="E22" s="416">
        <f t="shared" si="4"/>
        <v>0</v>
      </c>
      <c r="F22" s="271">
        <f t="shared" si="1"/>
        <v>0</v>
      </c>
      <c r="G22" s="110"/>
      <c r="H22" s="417"/>
      <c r="I22" s="271">
        <f t="shared" si="2"/>
        <v>0</v>
      </c>
      <c r="J22" s="110"/>
      <c r="K22" s="417"/>
      <c r="L22" s="271">
        <f t="shared" si="3"/>
        <v>0</v>
      </c>
      <c r="M22" s="110"/>
      <c r="N22" s="162"/>
    </row>
    <row r="23" spans="2:14" ht="19.5" customHeight="1">
      <c r="B23" s="414" t="s">
        <v>1325</v>
      </c>
      <c r="C23" s="109">
        <f t="shared" si="0"/>
        <v>0</v>
      </c>
      <c r="D23" s="415">
        <f t="shared" si="4"/>
        <v>0</v>
      </c>
      <c r="E23" s="416">
        <f t="shared" si="4"/>
        <v>0</v>
      </c>
      <c r="F23" s="271">
        <f t="shared" si="1"/>
        <v>0</v>
      </c>
      <c r="G23" s="110"/>
      <c r="H23" s="417"/>
      <c r="I23" s="271">
        <f t="shared" si="2"/>
        <v>0</v>
      </c>
      <c r="J23" s="110"/>
      <c r="K23" s="417"/>
      <c r="L23" s="271">
        <f t="shared" si="3"/>
        <v>0</v>
      </c>
      <c r="M23" s="110"/>
      <c r="N23" s="162"/>
    </row>
    <row r="24" spans="2:14" ht="19.5" customHeight="1">
      <c r="B24" s="414" t="s">
        <v>1326</v>
      </c>
      <c r="C24" s="109">
        <f t="shared" si="0"/>
        <v>0</v>
      </c>
      <c r="D24" s="415">
        <f t="shared" si="4"/>
        <v>0</v>
      </c>
      <c r="E24" s="416">
        <f t="shared" si="4"/>
        <v>0</v>
      </c>
      <c r="F24" s="271">
        <f t="shared" si="1"/>
        <v>0</v>
      </c>
      <c r="G24" s="110"/>
      <c r="H24" s="417"/>
      <c r="I24" s="271">
        <f t="shared" si="2"/>
        <v>0</v>
      </c>
      <c r="J24" s="110"/>
      <c r="K24" s="417"/>
      <c r="L24" s="271">
        <f t="shared" si="3"/>
        <v>0</v>
      </c>
      <c r="M24" s="110"/>
      <c r="N24" s="162"/>
    </row>
    <row r="25" spans="2:14" ht="19.5" customHeight="1">
      <c r="B25" s="414" t="s">
        <v>1327</v>
      </c>
      <c r="C25" s="109">
        <f t="shared" si="0"/>
        <v>0</v>
      </c>
      <c r="D25" s="415">
        <f t="shared" si="4"/>
        <v>0</v>
      </c>
      <c r="E25" s="416">
        <f t="shared" si="4"/>
        <v>0</v>
      </c>
      <c r="F25" s="271">
        <f t="shared" si="1"/>
        <v>0</v>
      </c>
      <c r="G25" s="110"/>
      <c r="H25" s="417"/>
      <c r="I25" s="271">
        <f t="shared" si="2"/>
        <v>0</v>
      </c>
      <c r="J25" s="110"/>
      <c r="K25" s="417"/>
      <c r="L25" s="271">
        <f t="shared" si="3"/>
        <v>0</v>
      </c>
      <c r="M25" s="110"/>
      <c r="N25" s="162"/>
    </row>
    <row r="26" spans="2:14" ht="19.5" customHeight="1">
      <c r="B26" s="414" t="s">
        <v>1328</v>
      </c>
      <c r="C26" s="109">
        <f t="shared" si="0"/>
        <v>0</v>
      </c>
      <c r="D26" s="415">
        <f t="shared" si="4"/>
        <v>0</v>
      </c>
      <c r="E26" s="416">
        <f t="shared" si="4"/>
        <v>0</v>
      </c>
      <c r="F26" s="271">
        <f t="shared" si="1"/>
        <v>0</v>
      </c>
      <c r="G26" s="110"/>
      <c r="H26" s="417"/>
      <c r="I26" s="271">
        <f t="shared" si="2"/>
        <v>0</v>
      </c>
      <c r="J26" s="110"/>
      <c r="K26" s="417"/>
      <c r="L26" s="271">
        <f t="shared" si="3"/>
        <v>0</v>
      </c>
      <c r="M26" s="110"/>
      <c r="N26" s="162"/>
    </row>
    <row r="27" spans="2:14" ht="19.5" customHeight="1">
      <c r="B27" s="414" t="s">
        <v>1329</v>
      </c>
      <c r="C27" s="109">
        <f t="shared" si="0"/>
        <v>0</v>
      </c>
      <c r="D27" s="415">
        <f t="shared" si="4"/>
        <v>0</v>
      </c>
      <c r="E27" s="416">
        <f t="shared" si="4"/>
        <v>0</v>
      </c>
      <c r="F27" s="271">
        <f t="shared" si="1"/>
        <v>0</v>
      </c>
      <c r="G27" s="110"/>
      <c r="H27" s="417"/>
      <c r="I27" s="271">
        <f t="shared" si="2"/>
        <v>0</v>
      </c>
      <c r="J27" s="110"/>
      <c r="K27" s="417"/>
      <c r="L27" s="271">
        <f t="shared" si="3"/>
        <v>0</v>
      </c>
      <c r="M27" s="110"/>
      <c r="N27" s="162"/>
    </row>
    <row r="28" spans="2:14" ht="19.5" customHeight="1">
      <c r="B28" s="418" t="s">
        <v>1330</v>
      </c>
      <c r="C28" s="109">
        <f t="shared" si="0"/>
        <v>0</v>
      </c>
      <c r="D28" s="415">
        <f t="shared" si="4"/>
        <v>0</v>
      </c>
      <c r="E28" s="416">
        <f t="shared" si="4"/>
        <v>0</v>
      </c>
      <c r="F28" s="271">
        <f t="shared" si="1"/>
        <v>0</v>
      </c>
      <c r="G28" s="110"/>
      <c r="H28" s="417"/>
      <c r="I28" s="271">
        <f t="shared" si="2"/>
        <v>0</v>
      </c>
      <c r="J28" s="110"/>
      <c r="K28" s="417"/>
      <c r="L28" s="271">
        <f t="shared" si="3"/>
        <v>0</v>
      </c>
      <c r="M28" s="110"/>
      <c r="N28" s="162"/>
    </row>
    <row r="29" spans="2:14" ht="19.5" customHeight="1">
      <c r="B29" s="418" t="s">
        <v>1333</v>
      </c>
      <c r="C29" s="109">
        <f t="shared" si="0"/>
        <v>0</v>
      </c>
      <c r="D29" s="415">
        <f t="shared" si="4"/>
        <v>0</v>
      </c>
      <c r="E29" s="416">
        <f t="shared" si="4"/>
        <v>0</v>
      </c>
      <c r="F29" s="271">
        <f t="shared" si="1"/>
        <v>0</v>
      </c>
      <c r="G29" s="110"/>
      <c r="H29" s="417"/>
      <c r="I29" s="271">
        <f t="shared" si="2"/>
        <v>0</v>
      </c>
      <c r="J29" s="110"/>
      <c r="K29" s="417"/>
      <c r="L29" s="271">
        <f t="shared" si="3"/>
        <v>0</v>
      </c>
      <c r="M29" s="110"/>
      <c r="N29" s="162"/>
    </row>
    <row r="30" spans="2:14" ht="19.5" customHeight="1">
      <c r="B30" s="418" t="s">
        <v>1334</v>
      </c>
      <c r="C30" s="109">
        <f t="shared" si="0"/>
        <v>0</v>
      </c>
      <c r="D30" s="415">
        <f t="shared" si="4"/>
        <v>0</v>
      </c>
      <c r="E30" s="416">
        <f t="shared" si="4"/>
        <v>0</v>
      </c>
      <c r="F30" s="271">
        <f t="shared" si="1"/>
        <v>0</v>
      </c>
      <c r="G30" s="110"/>
      <c r="H30" s="417"/>
      <c r="I30" s="271">
        <f t="shared" si="2"/>
        <v>0</v>
      </c>
      <c r="J30" s="110"/>
      <c r="K30" s="417"/>
      <c r="L30" s="271">
        <f t="shared" si="3"/>
        <v>0</v>
      </c>
      <c r="M30" s="110"/>
      <c r="N30" s="162"/>
    </row>
    <row r="31" spans="2:14" ht="19.5" customHeight="1">
      <c r="B31" s="418" t="s">
        <v>1336</v>
      </c>
      <c r="C31" s="109">
        <f t="shared" si="0"/>
        <v>0</v>
      </c>
      <c r="D31" s="415">
        <f t="shared" si="4"/>
        <v>0</v>
      </c>
      <c r="E31" s="416">
        <f t="shared" si="4"/>
        <v>0</v>
      </c>
      <c r="F31" s="271">
        <f t="shared" si="1"/>
        <v>0</v>
      </c>
      <c r="G31" s="110"/>
      <c r="H31" s="417"/>
      <c r="I31" s="271">
        <f t="shared" si="2"/>
        <v>0</v>
      </c>
      <c r="J31" s="110"/>
      <c r="K31" s="417"/>
      <c r="L31" s="271">
        <f t="shared" si="3"/>
        <v>0</v>
      </c>
      <c r="M31" s="110"/>
      <c r="N31" s="162"/>
    </row>
    <row r="32" spans="2:14" ht="19.5" customHeight="1">
      <c r="B32" s="418" t="s">
        <v>1337</v>
      </c>
      <c r="C32" s="109">
        <f t="shared" si="0"/>
        <v>0</v>
      </c>
      <c r="D32" s="415">
        <f t="shared" si="4"/>
        <v>0</v>
      </c>
      <c r="E32" s="416">
        <f t="shared" si="4"/>
        <v>0</v>
      </c>
      <c r="F32" s="271">
        <f t="shared" si="1"/>
        <v>0</v>
      </c>
      <c r="G32" s="110"/>
      <c r="H32" s="417"/>
      <c r="I32" s="271">
        <f t="shared" si="2"/>
        <v>0</v>
      </c>
      <c r="J32" s="110"/>
      <c r="K32" s="417"/>
      <c r="L32" s="271">
        <f t="shared" si="3"/>
        <v>0</v>
      </c>
      <c r="M32" s="110"/>
      <c r="N32" s="162"/>
    </row>
    <row r="33" spans="2:14" ht="19.5" customHeight="1">
      <c r="B33" s="418" t="s">
        <v>1338</v>
      </c>
      <c r="C33" s="109">
        <f t="shared" si="0"/>
        <v>0</v>
      </c>
      <c r="D33" s="415">
        <f t="shared" si="4"/>
        <v>0</v>
      </c>
      <c r="E33" s="416">
        <f t="shared" si="4"/>
        <v>0</v>
      </c>
      <c r="F33" s="271">
        <f t="shared" si="1"/>
        <v>0</v>
      </c>
      <c r="G33" s="110"/>
      <c r="H33" s="417"/>
      <c r="I33" s="271">
        <f t="shared" si="2"/>
        <v>0</v>
      </c>
      <c r="J33" s="110"/>
      <c r="K33" s="417"/>
      <c r="L33" s="271">
        <f t="shared" si="3"/>
        <v>0</v>
      </c>
      <c r="M33" s="110"/>
      <c r="N33" s="162"/>
    </row>
    <row r="34" spans="2:14" ht="19.5" customHeight="1">
      <c r="B34" s="418" t="s">
        <v>1339</v>
      </c>
      <c r="C34" s="109">
        <f t="shared" si="0"/>
        <v>0</v>
      </c>
      <c r="D34" s="415">
        <f t="shared" si="4"/>
        <v>0</v>
      </c>
      <c r="E34" s="416">
        <f t="shared" si="4"/>
        <v>0</v>
      </c>
      <c r="F34" s="271">
        <f t="shared" si="1"/>
        <v>0</v>
      </c>
      <c r="G34" s="110"/>
      <c r="H34" s="417"/>
      <c r="I34" s="271">
        <f t="shared" si="2"/>
        <v>0</v>
      </c>
      <c r="J34" s="110"/>
      <c r="K34" s="417"/>
      <c r="L34" s="271">
        <f t="shared" si="3"/>
        <v>0</v>
      </c>
      <c r="M34" s="110"/>
      <c r="N34" s="162"/>
    </row>
    <row r="35" spans="2:14" ht="19.5" customHeight="1">
      <c r="B35" s="419" t="s">
        <v>1340</v>
      </c>
      <c r="C35" s="169">
        <f t="shared" si="0"/>
        <v>0</v>
      </c>
      <c r="D35" s="420">
        <f t="shared" si="4"/>
        <v>0</v>
      </c>
      <c r="E35" s="421">
        <f t="shared" si="4"/>
        <v>0</v>
      </c>
      <c r="F35" s="422">
        <f t="shared" si="1"/>
        <v>0</v>
      </c>
      <c r="G35" s="170"/>
      <c r="H35" s="423"/>
      <c r="I35" s="422">
        <f t="shared" si="2"/>
        <v>0</v>
      </c>
      <c r="J35" s="170"/>
      <c r="K35" s="423"/>
      <c r="L35" s="422">
        <f t="shared" si="3"/>
        <v>0</v>
      </c>
      <c r="M35" s="170"/>
      <c r="N35" s="177"/>
    </row>
    <row r="36" spans="2:14" ht="19.5" customHeight="1">
      <c r="B36" s="424" t="s">
        <v>1341</v>
      </c>
      <c r="C36" s="126">
        <f t="shared" si="0"/>
        <v>0</v>
      </c>
      <c r="D36" s="103">
        <f t="shared" si="4"/>
        <v>0</v>
      </c>
      <c r="E36" s="156">
        <f t="shared" si="4"/>
        <v>0</v>
      </c>
      <c r="F36" s="425">
        <f>+G36+H36</f>
        <v>0</v>
      </c>
      <c r="G36" s="103">
        <f>SUM(G37:G61)</f>
        <v>0</v>
      </c>
      <c r="H36" s="426">
        <f>SUM(H37:H61)</f>
        <v>0</v>
      </c>
      <c r="I36" s="425">
        <f>J36+K36</f>
        <v>0</v>
      </c>
      <c r="J36" s="103">
        <f>SUM(J37:J61)</f>
        <v>0</v>
      </c>
      <c r="K36" s="426">
        <f>SUM(K37:K61)</f>
        <v>0</v>
      </c>
      <c r="L36" s="425">
        <f>+M36+N36</f>
        <v>0</v>
      </c>
      <c r="M36" s="103">
        <f>SUM(M37:M61)</f>
        <v>0</v>
      </c>
      <c r="N36" s="156">
        <f>SUM(N37:N61)</f>
        <v>0</v>
      </c>
    </row>
    <row r="37" spans="2:14" ht="19.5" customHeight="1">
      <c r="B37" s="414" t="s">
        <v>1342</v>
      </c>
      <c r="C37" s="109">
        <f t="shared" si="0"/>
        <v>0</v>
      </c>
      <c r="D37" s="415">
        <f t="shared" si="4"/>
        <v>0</v>
      </c>
      <c r="E37" s="416">
        <f t="shared" si="4"/>
        <v>0</v>
      </c>
      <c r="F37" s="271">
        <f t="shared" si="1"/>
        <v>0</v>
      </c>
      <c r="G37" s="110"/>
      <c r="H37" s="417"/>
      <c r="I37" s="271">
        <f>+J37+K37</f>
        <v>0</v>
      </c>
      <c r="J37" s="110"/>
      <c r="K37" s="417"/>
      <c r="L37" s="271">
        <f t="shared" si="3"/>
        <v>0</v>
      </c>
      <c r="M37" s="110"/>
      <c r="N37" s="162"/>
    </row>
    <row r="38" spans="2:14" ht="19.5" customHeight="1">
      <c r="B38" s="414" t="s">
        <v>1343</v>
      </c>
      <c r="C38" s="109">
        <f t="shared" si="0"/>
        <v>0</v>
      </c>
      <c r="D38" s="415">
        <f t="shared" si="4"/>
        <v>0</v>
      </c>
      <c r="E38" s="416">
        <f t="shared" si="4"/>
        <v>0</v>
      </c>
      <c r="F38" s="271">
        <f t="shared" si="1"/>
        <v>0</v>
      </c>
      <c r="G38" s="110"/>
      <c r="H38" s="417"/>
      <c r="I38" s="271">
        <f>+J38+K38</f>
        <v>0</v>
      </c>
      <c r="J38" s="110"/>
      <c r="K38" s="417"/>
      <c r="L38" s="271">
        <f t="shared" si="3"/>
        <v>0</v>
      </c>
      <c r="M38" s="110"/>
      <c r="N38" s="162"/>
    </row>
    <row r="39" spans="2:14" ht="19.5" customHeight="1">
      <c r="B39" s="414" t="s">
        <v>1344</v>
      </c>
      <c r="C39" s="109">
        <f t="shared" si="0"/>
        <v>0</v>
      </c>
      <c r="D39" s="415">
        <f t="shared" si="4"/>
        <v>0</v>
      </c>
      <c r="E39" s="416">
        <f t="shared" si="4"/>
        <v>0</v>
      </c>
      <c r="F39" s="271">
        <f t="shared" si="1"/>
        <v>0</v>
      </c>
      <c r="G39" s="110"/>
      <c r="H39" s="417"/>
      <c r="I39" s="271">
        <f t="shared" si="2"/>
        <v>0</v>
      </c>
      <c r="J39" s="110"/>
      <c r="K39" s="417"/>
      <c r="L39" s="271">
        <f t="shared" si="3"/>
        <v>0</v>
      </c>
      <c r="M39" s="110"/>
      <c r="N39" s="162"/>
    </row>
    <row r="40" spans="2:14" ht="19.5" customHeight="1">
      <c r="B40" s="414" t="s">
        <v>1345</v>
      </c>
      <c r="C40" s="109">
        <f t="shared" si="0"/>
        <v>0</v>
      </c>
      <c r="D40" s="415">
        <f t="shared" si="4"/>
        <v>0</v>
      </c>
      <c r="E40" s="416">
        <f t="shared" si="4"/>
        <v>0</v>
      </c>
      <c r="F40" s="271">
        <f t="shared" si="1"/>
        <v>0</v>
      </c>
      <c r="G40" s="110"/>
      <c r="H40" s="417"/>
      <c r="I40" s="271">
        <f t="shared" si="2"/>
        <v>0</v>
      </c>
      <c r="J40" s="110"/>
      <c r="K40" s="417"/>
      <c r="L40" s="271">
        <f t="shared" si="3"/>
        <v>0</v>
      </c>
      <c r="M40" s="110"/>
      <c r="N40" s="162"/>
    </row>
    <row r="41" spans="2:14" ht="19.5" customHeight="1">
      <c r="B41" s="414" t="s">
        <v>1346</v>
      </c>
      <c r="C41" s="109">
        <f t="shared" si="0"/>
        <v>0</v>
      </c>
      <c r="D41" s="415">
        <f t="shared" si="4"/>
        <v>0</v>
      </c>
      <c r="E41" s="416">
        <f t="shared" si="4"/>
        <v>0</v>
      </c>
      <c r="F41" s="271">
        <f t="shared" si="1"/>
        <v>0</v>
      </c>
      <c r="G41" s="110"/>
      <c r="H41" s="417"/>
      <c r="I41" s="271">
        <f t="shared" si="2"/>
        <v>0</v>
      </c>
      <c r="J41" s="110"/>
      <c r="K41" s="417"/>
      <c r="L41" s="271">
        <f t="shared" si="3"/>
        <v>0</v>
      </c>
      <c r="M41" s="110"/>
      <c r="N41" s="162"/>
    </row>
    <row r="42" spans="2:14" ht="19.5" customHeight="1">
      <c r="B42" s="414" t="s">
        <v>1347</v>
      </c>
      <c r="C42" s="109">
        <f t="shared" si="0"/>
        <v>0</v>
      </c>
      <c r="D42" s="415">
        <f t="shared" si="4"/>
        <v>0</v>
      </c>
      <c r="E42" s="416">
        <f t="shared" si="4"/>
        <v>0</v>
      </c>
      <c r="F42" s="271">
        <f t="shared" si="1"/>
        <v>0</v>
      </c>
      <c r="G42" s="110"/>
      <c r="H42" s="417"/>
      <c r="I42" s="271">
        <f t="shared" si="2"/>
        <v>0</v>
      </c>
      <c r="J42" s="110"/>
      <c r="K42" s="417"/>
      <c r="L42" s="271">
        <f t="shared" si="3"/>
        <v>0</v>
      </c>
      <c r="M42" s="110"/>
      <c r="N42" s="162"/>
    </row>
    <row r="43" spans="2:14" ht="19.5" customHeight="1">
      <c r="B43" s="414" t="s">
        <v>1348</v>
      </c>
      <c r="C43" s="109">
        <f t="shared" si="0"/>
        <v>0</v>
      </c>
      <c r="D43" s="415">
        <f t="shared" si="4"/>
        <v>0</v>
      </c>
      <c r="E43" s="416">
        <f t="shared" si="4"/>
        <v>0</v>
      </c>
      <c r="F43" s="271">
        <f t="shared" si="1"/>
        <v>0</v>
      </c>
      <c r="G43" s="110"/>
      <c r="H43" s="417"/>
      <c r="I43" s="271">
        <f t="shared" si="2"/>
        <v>0</v>
      </c>
      <c r="J43" s="110"/>
      <c r="K43" s="417"/>
      <c r="L43" s="271">
        <f t="shared" si="3"/>
        <v>0</v>
      </c>
      <c r="M43" s="110"/>
      <c r="N43" s="162"/>
    </row>
    <row r="44" spans="2:14" ht="19.5" customHeight="1">
      <c r="B44" s="414" t="s">
        <v>1349</v>
      </c>
      <c r="C44" s="109">
        <f t="shared" si="0"/>
        <v>0</v>
      </c>
      <c r="D44" s="415">
        <f t="shared" si="4"/>
        <v>0</v>
      </c>
      <c r="E44" s="416">
        <f t="shared" si="4"/>
        <v>0</v>
      </c>
      <c r="F44" s="271">
        <f t="shared" si="1"/>
        <v>0</v>
      </c>
      <c r="G44" s="110"/>
      <c r="H44" s="417"/>
      <c r="I44" s="271">
        <f t="shared" si="2"/>
        <v>0</v>
      </c>
      <c r="J44" s="110"/>
      <c r="K44" s="417"/>
      <c r="L44" s="271">
        <f t="shared" si="3"/>
        <v>0</v>
      </c>
      <c r="M44" s="110"/>
      <c r="N44" s="162"/>
    </row>
    <row r="45" spans="2:14" ht="19.5" customHeight="1">
      <c r="B45" s="414" t="s">
        <v>1350</v>
      </c>
      <c r="C45" s="109">
        <f t="shared" si="0"/>
        <v>0</v>
      </c>
      <c r="D45" s="415">
        <f t="shared" si="4"/>
        <v>0</v>
      </c>
      <c r="E45" s="416">
        <f t="shared" si="4"/>
        <v>0</v>
      </c>
      <c r="F45" s="271">
        <f t="shared" si="1"/>
        <v>0</v>
      </c>
      <c r="G45" s="110"/>
      <c r="H45" s="417"/>
      <c r="I45" s="271">
        <f t="shared" si="2"/>
        <v>0</v>
      </c>
      <c r="J45" s="110"/>
      <c r="K45" s="417"/>
      <c r="L45" s="271">
        <f t="shared" si="3"/>
        <v>0</v>
      </c>
      <c r="M45" s="110"/>
      <c r="N45" s="162"/>
    </row>
    <row r="46" spans="2:14" ht="19.5" customHeight="1">
      <c r="B46" s="414" t="s">
        <v>1351</v>
      </c>
      <c r="C46" s="109">
        <f t="shared" si="0"/>
        <v>0</v>
      </c>
      <c r="D46" s="415">
        <f t="shared" si="4"/>
        <v>0</v>
      </c>
      <c r="E46" s="416">
        <f t="shared" si="4"/>
        <v>0</v>
      </c>
      <c r="F46" s="271">
        <f t="shared" si="1"/>
        <v>0</v>
      </c>
      <c r="G46" s="110"/>
      <c r="H46" s="417"/>
      <c r="I46" s="271">
        <f t="shared" si="2"/>
        <v>0</v>
      </c>
      <c r="J46" s="110"/>
      <c r="K46" s="417"/>
      <c r="L46" s="271">
        <f t="shared" si="3"/>
        <v>0</v>
      </c>
      <c r="M46" s="110"/>
      <c r="N46" s="162"/>
    </row>
    <row r="47" spans="2:14" ht="19.5" customHeight="1">
      <c r="B47" s="414" t="s">
        <v>1352</v>
      </c>
      <c r="C47" s="109">
        <f t="shared" si="0"/>
        <v>0</v>
      </c>
      <c r="D47" s="415">
        <f t="shared" si="4"/>
        <v>0</v>
      </c>
      <c r="E47" s="416">
        <f t="shared" si="4"/>
        <v>0</v>
      </c>
      <c r="F47" s="271">
        <f t="shared" si="1"/>
        <v>0</v>
      </c>
      <c r="G47" s="110"/>
      <c r="H47" s="417"/>
      <c r="I47" s="271">
        <f t="shared" si="2"/>
        <v>0</v>
      </c>
      <c r="J47" s="110"/>
      <c r="K47" s="417"/>
      <c r="L47" s="271">
        <f t="shared" si="3"/>
        <v>0</v>
      </c>
      <c r="M47" s="110"/>
      <c r="N47" s="162"/>
    </row>
    <row r="48" spans="2:14" ht="19.5" customHeight="1">
      <c r="B48" s="414" t="s">
        <v>1353</v>
      </c>
      <c r="C48" s="109">
        <f t="shared" si="0"/>
        <v>0</v>
      </c>
      <c r="D48" s="415">
        <f t="shared" si="4"/>
        <v>0</v>
      </c>
      <c r="E48" s="416">
        <f t="shared" si="4"/>
        <v>0</v>
      </c>
      <c r="F48" s="271">
        <f t="shared" si="1"/>
        <v>0</v>
      </c>
      <c r="G48" s="110"/>
      <c r="H48" s="417"/>
      <c r="I48" s="271">
        <f t="shared" si="2"/>
        <v>0</v>
      </c>
      <c r="J48" s="110"/>
      <c r="K48" s="417"/>
      <c r="L48" s="271">
        <f t="shared" si="3"/>
        <v>0</v>
      </c>
      <c r="M48" s="110"/>
      <c r="N48" s="162"/>
    </row>
    <row r="49" spans="2:14" ht="19.5" customHeight="1">
      <c r="B49" s="414" t="s">
        <v>1354</v>
      </c>
      <c r="C49" s="109">
        <f t="shared" si="0"/>
        <v>0</v>
      </c>
      <c r="D49" s="415">
        <f t="shared" si="4"/>
        <v>0</v>
      </c>
      <c r="E49" s="416">
        <f t="shared" si="4"/>
        <v>0</v>
      </c>
      <c r="F49" s="271">
        <f t="shared" si="1"/>
        <v>0</v>
      </c>
      <c r="G49" s="110"/>
      <c r="H49" s="417"/>
      <c r="I49" s="271">
        <f t="shared" si="2"/>
        <v>0</v>
      </c>
      <c r="J49" s="110"/>
      <c r="K49" s="417"/>
      <c r="L49" s="271">
        <f t="shared" si="3"/>
        <v>0</v>
      </c>
      <c r="M49" s="110"/>
      <c r="N49" s="162"/>
    </row>
    <row r="50" spans="2:14" ht="19.5" customHeight="1">
      <c r="B50" s="414" t="s">
        <v>1355</v>
      </c>
      <c r="C50" s="109">
        <f t="shared" si="0"/>
        <v>0</v>
      </c>
      <c r="D50" s="415">
        <f t="shared" si="4"/>
        <v>0</v>
      </c>
      <c r="E50" s="416">
        <f t="shared" si="4"/>
        <v>0</v>
      </c>
      <c r="F50" s="271">
        <f t="shared" si="1"/>
        <v>0</v>
      </c>
      <c r="G50" s="110"/>
      <c r="H50" s="417"/>
      <c r="I50" s="271">
        <f t="shared" si="2"/>
        <v>0</v>
      </c>
      <c r="J50" s="110"/>
      <c r="K50" s="417"/>
      <c r="L50" s="271">
        <f t="shared" si="3"/>
        <v>0</v>
      </c>
      <c r="M50" s="110"/>
      <c r="N50" s="162"/>
    </row>
    <row r="51" spans="2:14" ht="19.5" customHeight="1">
      <c r="B51" s="414" t="s">
        <v>1356</v>
      </c>
      <c r="C51" s="109">
        <f t="shared" si="0"/>
        <v>0</v>
      </c>
      <c r="D51" s="415">
        <f t="shared" si="4"/>
        <v>0</v>
      </c>
      <c r="E51" s="416">
        <f t="shared" si="4"/>
        <v>0</v>
      </c>
      <c r="F51" s="271">
        <f t="shared" si="1"/>
        <v>0</v>
      </c>
      <c r="G51" s="110"/>
      <c r="H51" s="417"/>
      <c r="I51" s="271">
        <f t="shared" si="2"/>
        <v>0</v>
      </c>
      <c r="J51" s="110"/>
      <c r="K51" s="417"/>
      <c r="L51" s="271">
        <f t="shared" si="3"/>
        <v>0</v>
      </c>
      <c r="M51" s="110"/>
      <c r="N51" s="162"/>
    </row>
    <row r="52" spans="2:14" ht="19.5" customHeight="1">
      <c r="B52" s="414" t="s">
        <v>2297</v>
      </c>
      <c r="C52" s="109">
        <f t="shared" si="0"/>
        <v>0</v>
      </c>
      <c r="D52" s="415">
        <f t="shared" si="4"/>
        <v>0</v>
      </c>
      <c r="E52" s="416">
        <f t="shared" si="4"/>
        <v>0</v>
      </c>
      <c r="F52" s="271">
        <f t="shared" si="1"/>
        <v>0</v>
      </c>
      <c r="G52" s="110"/>
      <c r="H52" s="417"/>
      <c r="I52" s="271">
        <f t="shared" si="2"/>
        <v>0</v>
      </c>
      <c r="J52" s="110"/>
      <c r="K52" s="417"/>
      <c r="L52" s="271">
        <f t="shared" si="3"/>
        <v>0</v>
      </c>
      <c r="M52" s="110"/>
      <c r="N52" s="162"/>
    </row>
    <row r="53" spans="2:14" ht="19.5" customHeight="1">
      <c r="B53" s="414" t="s">
        <v>2298</v>
      </c>
      <c r="C53" s="109">
        <f t="shared" ref="C53" si="12">+D53+E53</f>
        <v>0</v>
      </c>
      <c r="D53" s="415">
        <f t="shared" ref="D53" si="13">G53+J53+M53</f>
        <v>0</v>
      </c>
      <c r="E53" s="416">
        <f t="shared" ref="E53" si="14">H53+K53+N53</f>
        <v>0</v>
      </c>
      <c r="F53" s="271">
        <f t="shared" ref="F53" si="15">+G53+H53</f>
        <v>0</v>
      </c>
      <c r="G53" s="110"/>
      <c r="H53" s="417"/>
      <c r="I53" s="271">
        <f t="shared" ref="I53" si="16">+J53+K53</f>
        <v>0</v>
      </c>
      <c r="J53" s="110"/>
      <c r="K53" s="417"/>
      <c r="L53" s="271">
        <f t="shared" ref="L53" si="17">+M53+N53</f>
        <v>0</v>
      </c>
      <c r="M53" s="110"/>
      <c r="N53" s="162"/>
    </row>
    <row r="54" spans="2:14" ht="19.5" customHeight="1">
      <c r="B54" s="414" t="s">
        <v>1357</v>
      </c>
      <c r="C54" s="109">
        <f t="shared" si="0"/>
        <v>0</v>
      </c>
      <c r="D54" s="415">
        <f t="shared" si="4"/>
        <v>0</v>
      </c>
      <c r="E54" s="416">
        <f t="shared" si="4"/>
        <v>0</v>
      </c>
      <c r="F54" s="271">
        <f t="shared" si="1"/>
        <v>0</v>
      </c>
      <c r="G54" s="110"/>
      <c r="H54" s="417"/>
      <c r="I54" s="271">
        <f t="shared" si="2"/>
        <v>0</v>
      </c>
      <c r="J54" s="110"/>
      <c r="K54" s="417"/>
      <c r="L54" s="271">
        <f t="shared" si="3"/>
        <v>0</v>
      </c>
      <c r="M54" s="110"/>
      <c r="N54" s="162"/>
    </row>
    <row r="55" spans="2:14" ht="19.5" customHeight="1">
      <c r="B55" s="414" t="s">
        <v>1358</v>
      </c>
      <c r="C55" s="109">
        <f t="shared" si="0"/>
        <v>0</v>
      </c>
      <c r="D55" s="415">
        <f t="shared" si="4"/>
        <v>0</v>
      </c>
      <c r="E55" s="416">
        <f t="shared" si="4"/>
        <v>0</v>
      </c>
      <c r="F55" s="271">
        <f t="shared" si="1"/>
        <v>0</v>
      </c>
      <c r="G55" s="110"/>
      <c r="H55" s="417"/>
      <c r="I55" s="271">
        <f t="shared" si="2"/>
        <v>0</v>
      </c>
      <c r="J55" s="110"/>
      <c r="K55" s="417"/>
      <c r="L55" s="271">
        <f t="shared" si="3"/>
        <v>0</v>
      </c>
      <c r="M55" s="110"/>
      <c r="N55" s="162"/>
    </row>
    <row r="56" spans="2:14" ht="19.5" customHeight="1">
      <c r="B56" s="414" t="s">
        <v>1359</v>
      </c>
      <c r="C56" s="109">
        <f t="shared" si="0"/>
        <v>0</v>
      </c>
      <c r="D56" s="415">
        <f t="shared" si="4"/>
        <v>0</v>
      </c>
      <c r="E56" s="416">
        <f t="shared" si="4"/>
        <v>0</v>
      </c>
      <c r="F56" s="271">
        <f t="shared" si="1"/>
        <v>0</v>
      </c>
      <c r="G56" s="110"/>
      <c r="H56" s="417"/>
      <c r="I56" s="271">
        <f t="shared" si="2"/>
        <v>0</v>
      </c>
      <c r="J56" s="110"/>
      <c r="K56" s="417"/>
      <c r="L56" s="271">
        <f t="shared" si="3"/>
        <v>0</v>
      </c>
      <c r="M56" s="110"/>
      <c r="N56" s="162"/>
    </row>
    <row r="57" spans="2:14" ht="19.5" customHeight="1">
      <c r="B57" s="414" t="s">
        <v>1360</v>
      </c>
      <c r="C57" s="109">
        <f t="shared" si="0"/>
        <v>0</v>
      </c>
      <c r="D57" s="415">
        <f t="shared" si="4"/>
        <v>0</v>
      </c>
      <c r="E57" s="416">
        <f t="shared" si="4"/>
        <v>0</v>
      </c>
      <c r="F57" s="271">
        <f t="shared" si="1"/>
        <v>0</v>
      </c>
      <c r="G57" s="110"/>
      <c r="H57" s="417"/>
      <c r="I57" s="271">
        <f t="shared" si="2"/>
        <v>0</v>
      </c>
      <c r="J57" s="110"/>
      <c r="K57" s="417"/>
      <c r="L57" s="271">
        <f t="shared" si="3"/>
        <v>0</v>
      </c>
      <c r="M57" s="110"/>
      <c r="N57" s="162"/>
    </row>
    <row r="58" spans="2:14" ht="19.5" customHeight="1">
      <c r="B58" s="414" t="s">
        <v>1361</v>
      </c>
      <c r="C58" s="109">
        <f t="shared" si="0"/>
        <v>0</v>
      </c>
      <c r="D58" s="415">
        <f t="shared" si="4"/>
        <v>0</v>
      </c>
      <c r="E58" s="416">
        <f t="shared" si="4"/>
        <v>0</v>
      </c>
      <c r="F58" s="271">
        <f t="shared" si="1"/>
        <v>0</v>
      </c>
      <c r="G58" s="110"/>
      <c r="H58" s="417"/>
      <c r="I58" s="271">
        <f t="shared" si="2"/>
        <v>0</v>
      </c>
      <c r="J58" s="110"/>
      <c r="K58" s="417"/>
      <c r="L58" s="271">
        <f t="shared" si="3"/>
        <v>0</v>
      </c>
      <c r="M58" s="110"/>
      <c r="N58" s="162"/>
    </row>
    <row r="59" spans="2:14" ht="19.5" customHeight="1">
      <c r="B59" s="414" t="s">
        <v>2299</v>
      </c>
      <c r="C59" s="109">
        <f t="shared" si="0"/>
        <v>0</v>
      </c>
      <c r="D59" s="415">
        <f t="shared" si="4"/>
        <v>0</v>
      </c>
      <c r="E59" s="416">
        <f t="shared" si="4"/>
        <v>0</v>
      </c>
      <c r="F59" s="271">
        <f t="shared" si="1"/>
        <v>0</v>
      </c>
      <c r="G59" s="110"/>
      <c r="H59" s="417"/>
      <c r="I59" s="271">
        <f t="shared" si="2"/>
        <v>0</v>
      </c>
      <c r="J59" s="110"/>
      <c r="K59" s="417"/>
      <c r="L59" s="271">
        <f t="shared" si="3"/>
        <v>0</v>
      </c>
      <c r="M59" s="110"/>
      <c r="N59" s="162"/>
    </row>
    <row r="60" spans="2:14" ht="19.5" customHeight="1">
      <c r="B60" s="427" t="s">
        <v>1362</v>
      </c>
      <c r="C60" s="109">
        <f t="shared" ref="C60" si="18">+D60+E60</f>
        <v>0</v>
      </c>
      <c r="D60" s="415">
        <f t="shared" ref="D60" si="19">G60+J60+M60</f>
        <v>0</v>
      </c>
      <c r="E60" s="416">
        <f t="shared" ref="E60" si="20">H60+K60+N60</f>
        <v>0</v>
      </c>
      <c r="F60" s="271">
        <f t="shared" ref="F60" si="21">+G60+H60</f>
        <v>0</v>
      </c>
      <c r="G60" s="110"/>
      <c r="H60" s="417"/>
      <c r="I60" s="271">
        <f t="shared" ref="I60" si="22">+J60+K60</f>
        <v>0</v>
      </c>
      <c r="J60" s="110"/>
      <c r="K60" s="417"/>
      <c r="L60" s="271">
        <f t="shared" ref="L60" si="23">+M60+N60</f>
        <v>0</v>
      </c>
      <c r="M60" s="110"/>
      <c r="N60" s="162"/>
    </row>
    <row r="61" spans="2:14" ht="19.5" customHeight="1">
      <c r="B61" s="427" t="s">
        <v>2300</v>
      </c>
      <c r="C61" s="169">
        <f t="shared" si="0"/>
        <v>0</v>
      </c>
      <c r="D61" s="420">
        <f t="shared" si="4"/>
        <v>0</v>
      </c>
      <c r="E61" s="421">
        <f t="shared" si="4"/>
        <v>0</v>
      </c>
      <c r="F61" s="422">
        <f t="shared" si="1"/>
        <v>0</v>
      </c>
      <c r="G61" s="170"/>
      <c r="H61" s="423"/>
      <c r="I61" s="422">
        <f t="shared" si="2"/>
        <v>0</v>
      </c>
      <c r="J61" s="170"/>
      <c r="K61" s="423"/>
      <c r="L61" s="422">
        <f t="shared" si="3"/>
        <v>0</v>
      </c>
      <c r="M61" s="170"/>
      <c r="N61" s="177"/>
    </row>
    <row r="62" spans="2:14" ht="19.5" customHeight="1">
      <c r="B62" s="424" t="s">
        <v>1363</v>
      </c>
      <c r="C62" s="126">
        <f t="shared" si="0"/>
        <v>0</v>
      </c>
      <c r="D62" s="103">
        <f t="shared" si="4"/>
        <v>0</v>
      </c>
      <c r="E62" s="156">
        <f t="shared" si="4"/>
        <v>0</v>
      </c>
      <c r="F62" s="425">
        <f t="shared" si="1"/>
        <v>0</v>
      </c>
      <c r="G62" s="103">
        <f>SUM(G63:G69)</f>
        <v>0</v>
      </c>
      <c r="H62" s="426">
        <f>SUM(H63:H69)</f>
        <v>0</v>
      </c>
      <c r="I62" s="425">
        <f t="shared" si="2"/>
        <v>0</v>
      </c>
      <c r="J62" s="103">
        <f>SUM(J63:J69)</f>
        <v>0</v>
      </c>
      <c r="K62" s="426">
        <f>SUM(K63:K69)</f>
        <v>0</v>
      </c>
      <c r="L62" s="425">
        <f t="shared" si="3"/>
        <v>0</v>
      </c>
      <c r="M62" s="103">
        <f>SUM(M63:M69)</f>
        <v>0</v>
      </c>
      <c r="N62" s="156">
        <f>SUM(N63:N69)</f>
        <v>0</v>
      </c>
    </row>
    <row r="63" spans="2:14" ht="19.5" customHeight="1">
      <c r="B63" s="414" t="s">
        <v>1364</v>
      </c>
      <c r="C63" s="109">
        <f t="shared" si="0"/>
        <v>0</v>
      </c>
      <c r="D63" s="415">
        <f t="shared" si="4"/>
        <v>0</v>
      </c>
      <c r="E63" s="416">
        <f t="shared" si="4"/>
        <v>0</v>
      </c>
      <c r="F63" s="271">
        <f t="shared" si="1"/>
        <v>0</v>
      </c>
      <c r="G63" s="110"/>
      <c r="H63" s="417"/>
      <c r="I63" s="271">
        <f t="shared" si="2"/>
        <v>0</v>
      </c>
      <c r="J63" s="110"/>
      <c r="K63" s="417"/>
      <c r="L63" s="271">
        <f t="shared" si="3"/>
        <v>0</v>
      </c>
      <c r="M63" s="110"/>
      <c r="N63" s="162"/>
    </row>
    <row r="64" spans="2:14" ht="19.5" customHeight="1">
      <c r="B64" s="414" t="s">
        <v>1365</v>
      </c>
      <c r="C64" s="109">
        <f t="shared" si="0"/>
        <v>0</v>
      </c>
      <c r="D64" s="415">
        <f t="shared" si="4"/>
        <v>0</v>
      </c>
      <c r="E64" s="416">
        <f t="shared" si="4"/>
        <v>0</v>
      </c>
      <c r="F64" s="271">
        <f t="shared" si="1"/>
        <v>0</v>
      </c>
      <c r="G64" s="110"/>
      <c r="H64" s="417"/>
      <c r="I64" s="271">
        <f t="shared" si="2"/>
        <v>0</v>
      </c>
      <c r="J64" s="110"/>
      <c r="K64" s="417"/>
      <c r="L64" s="271">
        <f t="shared" si="3"/>
        <v>0</v>
      </c>
      <c r="M64" s="110"/>
      <c r="N64" s="162"/>
    </row>
    <row r="65" spans="2:14" ht="19.5" customHeight="1">
      <c r="B65" s="414" t="s">
        <v>1366</v>
      </c>
      <c r="C65" s="109">
        <f t="shared" si="0"/>
        <v>0</v>
      </c>
      <c r="D65" s="415">
        <f t="shared" si="4"/>
        <v>0</v>
      </c>
      <c r="E65" s="416">
        <f t="shared" si="4"/>
        <v>0</v>
      </c>
      <c r="F65" s="271">
        <f t="shared" si="1"/>
        <v>0</v>
      </c>
      <c r="G65" s="110"/>
      <c r="H65" s="417"/>
      <c r="I65" s="271">
        <f t="shared" si="2"/>
        <v>0</v>
      </c>
      <c r="J65" s="110"/>
      <c r="K65" s="417"/>
      <c r="L65" s="271">
        <f t="shared" si="3"/>
        <v>0</v>
      </c>
      <c r="M65" s="110"/>
      <c r="N65" s="162"/>
    </row>
    <row r="66" spans="2:14" ht="19.5" customHeight="1">
      <c r="B66" s="414" t="s">
        <v>1367</v>
      </c>
      <c r="C66" s="109">
        <f t="shared" si="0"/>
        <v>0</v>
      </c>
      <c r="D66" s="415">
        <f t="shared" si="4"/>
        <v>0</v>
      </c>
      <c r="E66" s="416">
        <f t="shared" si="4"/>
        <v>0</v>
      </c>
      <c r="F66" s="271">
        <f t="shared" si="1"/>
        <v>0</v>
      </c>
      <c r="G66" s="110"/>
      <c r="H66" s="417"/>
      <c r="I66" s="271">
        <f t="shared" si="2"/>
        <v>0</v>
      </c>
      <c r="J66" s="110"/>
      <c r="K66" s="417"/>
      <c r="L66" s="271">
        <f t="shared" si="3"/>
        <v>0</v>
      </c>
      <c r="M66" s="110"/>
      <c r="N66" s="162"/>
    </row>
    <row r="67" spans="2:14" ht="19.5" customHeight="1">
      <c r="B67" s="414" t="s">
        <v>1368</v>
      </c>
      <c r="C67" s="109">
        <f t="shared" si="0"/>
        <v>0</v>
      </c>
      <c r="D67" s="415">
        <f t="shared" si="4"/>
        <v>0</v>
      </c>
      <c r="E67" s="416">
        <f t="shared" si="4"/>
        <v>0</v>
      </c>
      <c r="F67" s="271">
        <f t="shared" si="1"/>
        <v>0</v>
      </c>
      <c r="G67" s="110"/>
      <c r="H67" s="417"/>
      <c r="I67" s="271">
        <f t="shared" si="2"/>
        <v>0</v>
      </c>
      <c r="J67" s="110"/>
      <c r="K67" s="417"/>
      <c r="L67" s="271">
        <f t="shared" si="3"/>
        <v>0</v>
      </c>
      <c r="M67" s="110"/>
      <c r="N67" s="162"/>
    </row>
    <row r="68" spans="2:14" ht="19.5" customHeight="1">
      <c r="B68" s="414" t="s">
        <v>1369</v>
      </c>
      <c r="C68" s="109">
        <f t="shared" si="0"/>
        <v>0</v>
      </c>
      <c r="D68" s="415">
        <f t="shared" si="4"/>
        <v>0</v>
      </c>
      <c r="E68" s="416">
        <f t="shared" si="4"/>
        <v>0</v>
      </c>
      <c r="F68" s="271">
        <f t="shared" si="1"/>
        <v>0</v>
      </c>
      <c r="G68" s="110"/>
      <c r="H68" s="417"/>
      <c r="I68" s="271">
        <f t="shared" si="2"/>
        <v>0</v>
      </c>
      <c r="J68" s="110"/>
      <c r="K68" s="417"/>
      <c r="L68" s="271">
        <f t="shared" si="3"/>
        <v>0</v>
      </c>
      <c r="M68" s="110"/>
      <c r="N68" s="162"/>
    </row>
    <row r="69" spans="2:14" ht="19.5" customHeight="1" thickBot="1">
      <c r="B69" s="428" t="s">
        <v>1370</v>
      </c>
      <c r="C69" s="130">
        <f t="shared" si="0"/>
        <v>0</v>
      </c>
      <c r="D69" s="429">
        <f t="shared" si="4"/>
        <v>0</v>
      </c>
      <c r="E69" s="430">
        <f t="shared" si="4"/>
        <v>0</v>
      </c>
      <c r="F69" s="431">
        <f t="shared" si="1"/>
        <v>0</v>
      </c>
      <c r="G69" s="131"/>
      <c r="H69" s="432"/>
      <c r="I69" s="431">
        <f t="shared" si="2"/>
        <v>0</v>
      </c>
      <c r="J69" s="131"/>
      <c r="K69" s="432"/>
      <c r="L69" s="431">
        <f t="shared" si="3"/>
        <v>0</v>
      </c>
      <c r="M69" s="131"/>
      <c r="N69" s="181"/>
    </row>
    <row r="70" spans="2:14" ht="19.5" customHeight="1" thickTop="1">
      <c r="B70" s="140" t="s">
        <v>576</v>
      </c>
      <c r="C70" s="433"/>
      <c r="D70" s="433"/>
      <c r="E70" s="433"/>
      <c r="F70" s="187"/>
      <c r="G70" s="187"/>
      <c r="H70" s="187"/>
      <c r="I70" s="187"/>
      <c r="J70" s="187"/>
      <c r="K70" s="187"/>
      <c r="L70" s="187"/>
      <c r="M70" s="187"/>
      <c r="N70" s="187"/>
    </row>
    <row r="71" spans="2:14" ht="15" customHeight="1">
      <c r="B71" s="532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4"/>
    </row>
    <row r="72" spans="2:14" ht="15" customHeight="1">
      <c r="B72" s="535"/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536"/>
      <c r="N72" s="537"/>
    </row>
    <row r="73" spans="2:14" ht="15" customHeight="1">
      <c r="B73" s="535"/>
      <c r="C73" s="536"/>
      <c r="D73" s="536"/>
      <c r="E73" s="536"/>
      <c r="F73" s="536"/>
      <c r="G73" s="536"/>
      <c r="H73" s="536"/>
      <c r="I73" s="536"/>
      <c r="J73" s="536"/>
      <c r="K73" s="536"/>
      <c r="L73" s="536"/>
      <c r="M73" s="536"/>
      <c r="N73" s="537"/>
    </row>
    <row r="74" spans="2:14" ht="15" customHeight="1">
      <c r="B74" s="535"/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6"/>
      <c r="N74" s="537"/>
    </row>
    <row r="75" spans="2:14" ht="15" customHeight="1"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40"/>
    </row>
  </sheetData>
  <sheetProtection password="C74F" sheet="1" objects="1" scenarios="1"/>
  <mergeCells count="9">
    <mergeCell ref="O6:P9"/>
    <mergeCell ref="I1:N1"/>
    <mergeCell ref="B71:N75"/>
    <mergeCell ref="B3:B5"/>
    <mergeCell ref="C3:E4"/>
    <mergeCell ref="F3:N3"/>
    <mergeCell ref="F4:H4"/>
    <mergeCell ref="I4:K4"/>
    <mergeCell ref="L4:N4"/>
  </mergeCells>
  <conditionalFormatting sqref="F7:F8 I7:I8 L7:L8 C6:N6 C63:E69 C37:F52 L37:L52 I37:I52 C7:E10 L11 I11 C11:F11 L13:L18 I13:I18 C13:F18 C20:F20 I20 L20 L22:L35 I22:I35 C22:F35 I54:I58 L54:L58 C54:F58 C61:F61 L61 I61">
    <cfRule type="cellIs" dxfId="116" priority="16" operator="equal">
      <formula>0</formula>
    </cfRule>
  </conditionalFormatting>
  <conditionalFormatting sqref="F63:F69 I63:I69 L63:L69 F9:F10 I9:I10 L9:L10">
    <cfRule type="cellIs" dxfId="115" priority="15" operator="equal">
      <formula>0</formula>
    </cfRule>
  </conditionalFormatting>
  <conditionalFormatting sqref="B36">
    <cfRule type="cellIs" dxfId="114" priority="14" operator="equal">
      <formula>0</formula>
    </cfRule>
  </conditionalFormatting>
  <conditionalFormatting sqref="B62">
    <cfRule type="cellIs" dxfId="113" priority="13" operator="equal">
      <formula>0</formula>
    </cfRule>
  </conditionalFormatting>
  <conditionalFormatting sqref="B62">
    <cfRule type="cellIs" dxfId="112" priority="12" operator="equal">
      <formula>0</formula>
    </cfRule>
  </conditionalFormatting>
  <conditionalFormatting sqref="C7:N7">
    <cfRule type="cellIs" dxfId="111" priority="11" operator="equal">
      <formula>0</formula>
    </cfRule>
  </conditionalFormatting>
  <conditionalFormatting sqref="I36 L36 C36:F36">
    <cfRule type="cellIs" dxfId="110" priority="10" operator="equal">
      <formula>0</formula>
    </cfRule>
  </conditionalFormatting>
  <conditionalFormatting sqref="C36:N36">
    <cfRule type="cellIs" dxfId="109" priority="9" operator="equal">
      <formula>0</formula>
    </cfRule>
  </conditionalFormatting>
  <conditionalFormatting sqref="I62 L62 C62:F62">
    <cfRule type="cellIs" dxfId="108" priority="8" operator="equal">
      <formula>0</formula>
    </cfRule>
  </conditionalFormatting>
  <conditionalFormatting sqref="C62:N62">
    <cfRule type="cellIs" dxfId="107" priority="7" operator="equal">
      <formula>0</formula>
    </cfRule>
  </conditionalFormatting>
  <conditionalFormatting sqref="L12 I12 C12:F12">
    <cfRule type="cellIs" dxfId="106" priority="6" operator="equal">
      <formula>0</formula>
    </cfRule>
  </conditionalFormatting>
  <conditionalFormatting sqref="L19 I19 C19:F19">
    <cfRule type="cellIs" dxfId="105" priority="5" operator="equal">
      <formula>0</formula>
    </cfRule>
  </conditionalFormatting>
  <conditionalFormatting sqref="C21:F21 I21 L21">
    <cfRule type="cellIs" dxfId="104" priority="4" operator="equal">
      <formula>0</formula>
    </cfRule>
  </conditionalFormatting>
  <conditionalFormatting sqref="C53:F53 L53 I53">
    <cfRule type="cellIs" dxfId="103" priority="3" operator="equal">
      <formula>0</formula>
    </cfRule>
  </conditionalFormatting>
  <conditionalFormatting sqref="I60 L60 C60:F60">
    <cfRule type="cellIs" dxfId="102" priority="2" operator="equal">
      <formula>0</formula>
    </cfRule>
  </conditionalFormatting>
  <conditionalFormatting sqref="I59 L59 C59:F59">
    <cfRule type="cellIs" dxfId="101" priority="1" operator="equal">
      <formula>0</formula>
    </cfRule>
  </conditionalFormatting>
  <dataValidations count="1">
    <dataValidation type="whole" operator="greaterThanOrEqual" allowBlank="1" showInputMessage="1" showErrorMessage="1" sqref="C6:N69">
      <formula1>0</formula1>
    </dataValidation>
  </dataValidations>
  <printOptions horizontalCentered="1" verticalCentered="1"/>
  <pageMargins left="0.15748031496062992" right="0.15748031496062992" top="0.23622047244094491" bottom="0.46" header="0.25" footer="0.19685039370078741"/>
  <pageSetup scale="69" orientation="landscape" r:id="rId1"/>
  <headerFooter scaleWithDoc="0">
    <oddFooter>&amp;R&amp;"Goudy,Negrita Cursiva"Sección Técnica Nocturna&amp;"Goudy,Cursiva", página 3-4</oddFooter>
  </headerFooter>
  <rowBreaks count="1" manualBreakCount="1">
    <brk id="39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G39"/>
  <sheetViews>
    <sheetView showGridLines="0" zoomScaleNormal="100" workbookViewId="0"/>
  </sheetViews>
  <sheetFormatPr baseColWidth="10" defaultRowHeight="14.25"/>
  <cols>
    <col min="1" max="1" width="6.5703125" style="359" customWidth="1"/>
    <col min="2" max="2" width="83.28515625" style="359" customWidth="1"/>
    <col min="3" max="3" width="8.28515625" style="359" customWidth="1"/>
    <col min="4" max="4" width="4.28515625" style="369" customWidth="1"/>
    <col min="5" max="5" width="12.28515625" style="359" customWidth="1"/>
    <col min="6" max="7" width="15.28515625" style="359" customWidth="1"/>
    <col min="8" max="16384" width="11.42578125" style="359"/>
  </cols>
  <sheetData>
    <row r="1" spans="2:7" ht="18">
      <c r="B1" s="217" t="s">
        <v>1143</v>
      </c>
      <c r="E1" s="566" t="s">
        <v>1081</v>
      </c>
      <c r="F1" s="567"/>
      <c r="G1" s="568"/>
    </row>
    <row r="2" spans="2:7" ht="18">
      <c r="B2" s="240" t="s">
        <v>2164</v>
      </c>
      <c r="C2" s="360"/>
      <c r="D2" s="361"/>
      <c r="E2" s="360"/>
      <c r="F2" s="92"/>
      <c r="G2" s="92"/>
    </row>
    <row r="3" spans="2:7" ht="18.75" thickBot="1">
      <c r="B3" s="240" t="s">
        <v>2291</v>
      </c>
      <c r="C3" s="191"/>
      <c r="D3" s="362"/>
      <c r="E3" s="191"/>
      <c r="F3" s="92"/>
      <c r="G3" s="92"/>
    </row>
    <row r="4" spans="2:7" ht="19.5" customHeight="1" thickTop="1">
      <c r="B4" s="544" t="s">
        <v>1085</v>
      </c>
      <c r="C4" s="544"/>
      <c r="D4" s="363"/>
      <c r="E4" s="570" t="s">
        <v>1083</v>
      </c>
      <c r="F4" s="92"/>
      <c r="G4" s="92"/>
    </row>
    <row r="5" spans="2:7" s="366" customFormat="1" ht="20.25" customHeight="1" thickBot="1">
      <c r="B5" s="545"/>
      <c r="C5" s="545"/>
      <c r="D5" s="364"/>
      <c r="E5" s="571"/>
      <c r="F5" s="365"/>
      <c r="G5" s="365"/>
    </row>
    <row r="6" spans="2:7" s="369" customFormat="1" ht="22.5" customHeight="1" thickTop="1">
      <c r="B6" s="572" t="s">
        <v>498</v>
      </c>
      <c r="C6" s="572"/>
      <c r="D6" s="573"/>
      <c r="E6" s="367">
        <f>SUM(E7:E32)</f>
        <v>0</v>
      </c>
      <c r="F6" s="553" t="str">
        <f>IF($E$6='CUADRO 1'!C5,"","¡VERIFICAR!.  El total no coincide con el total del Cuadro 1.")</f>
        <v/>
      </c>
      <c r="G6" s="553"/>
    </row>
    <row r="7" spans="2:7" s="369" customFormat="1" ht="16.5" customHeight="1">
      <c r="B7" s="370"/>
      <c r="C7" s="64" t="str">
        <f>IFERROR(VLOOKUP(B7,ubicac,2,0),"")</f>
        <v/>
      </c>
      <c r="D7" s="371" t="str">
        <f t="shared" ref="D7:D12" si="0">IF(AND(OR(E7&gt;0),(B7="")),"*",IF(AND(B7&lt;&gt;"",(E7=0)),"***",""))</f>
        <v/>
      </c>
      <c r="E7" s="372"/>
      <c r="F7" s="553"/>
      <c r="G7" s="553"/>
    </row>
    <row r="8" spans="2:7" s="369" customFormat="1" ht="16.5" customHeight="1">
      <c r="B8" s="373"/>
      <c r="C8" s="374" t="str">
        <f t="shared" ref="C8:C32" si="1">IFERROR(VLOOKUP(B8,ubicac,2,0),"")</f>
        <v/>
      </c>
      <c r="D8" s="375" t="str">
        <f t="shared" si="0"/>
        <v/>
      </c>
      <c r="E8" s="376"/>
      <c r="F8" s="553"/>
      <c r="G8" s="553"/>
    </row>
    <row r="9" spans="2:7" s="369" customFormat="1" ht="16.5" customHeight="1">
      <c r="B9" s="373"/>
      <c r="C9" s="374" t="str">
        <f t="shared" si="1"/>
        <v/>
      </c>
      <c r="D9" s="375" t="str">
        <f t="shared" si="0"/>
        <v/>
      </c>
      <c r="E9" s="376"/>
      <c r="F9" s="377"/>
      <c r="G9" s="377"/>
    </row>
    <row r="10" spans="2:7" s="369" customFormat="1" ht="16.5" customHeight="1">
      <c r="B10" s="373"/>
      <c r="C10" s="374" t="str">
        <f t="shared" si="1"/>
        <v/>
      </c>
      <c r="D10" s="375" t="str">
        <f t="shared" si="0"/>
        <v/>
      </c>
      <c r="E10" s="376"/>
      <c r="F10" s="569" t="str">
        <f>IF(OR(D7="*",D8="*",D9="*",D10="*",D11="*",D12="*",D13="*",D14="*",D15="*",D16="*",D17="*",D18="*",D19="*",D20="*",D21="*",D22="*",D23="*",D24="*",D25="*",D26="*",D27="*",D28="*",D29="*",D30="*",D31="*",D32="*"),"* No ha seleccionado Provincia/Cantón/Distrito","")</f>
        <v/>
      </c>
      <c r="G10" s="569"/>
    </row>
    <row r="11" spans="2:7" s="369" customFormat="1" ht="16.5" customHeight="1">
      <c r="B11" s="373"/>
      <c r="C11" s="374" t="str">
        <f t="shared" si="1"/>
        <v/>
      </c>
      <c r="D11" s="378" t="str">
        <f t="shared" si="0"/>
        <v/>
      </c>
      <c r="E11" s="376"/>
      <c r="F11" s="569"/>
      <c r="G11" s="569"/>
    </row>
    <row r="12" spans="2:7" s="369" customFormat="1" ht="16.5" customHeight="1">
      <c r="B12" s="373"/>
      <c r="C12" s="374" t="str">
        <f t="shared" si="1"/>
        <v/>
      </c>
      <c r="D12" s="375" t="str">
        <f t="shared" si="0"/>
        <v/>
      </c>
      <c r="E12" s="376"/>
      <c r="F12" s="569"/>
      <c r="G12" s="569"/>
    </row>
    <row r="13" spans="2:7" s="369" customFormat="1" ht="16.5" customHeight="1">
      <c r="B13" s="373"/>
      <c r="C13" s="374" t="str">
        <f t="shared" si="1"/>
        <v/>
      </c>
      <c r="D13" s="375" t="str">
        <f>IF(AND(OR(E13&gt;0),(B13="")),"*",IF(AND(B13&lt;&gt;"",(E13=0)),"***",""))</f>
        <v/>
      </c>
      <c r="E13" s="376"/>
      <c r="G13" s="329"/>
    </row>
    <row r="14" spans="2:7" s="369" customFormat="1" ht="16.5" customHeight="1">
      <c r="B14" s="373"/>
      <c r="C14" s="374" t="str">
        <f t="shared" si="1"/>
        <v/>
      </c>
      <c r="D14" s="375" t="str">
        <f t="shared" ref="D14:D32" si="2">IF(AND(OR(E14&gt;0),(B14="")),"*",IF(AND(B14&lt;&gt;"",(E14=0)),"***",""))</f>
        <v/>
      </c>
      <c r="E14" s="376"/>
      <c r="F14" s="574" t="str">
        <f>IF(OR(D7="***",D8="***",D9="***",D10="***",D11="***",D12="***",D13="***",D14="***",D15="***",D16="***",D17="***",D18="***",D19="***",D20="***",D21="***",D22="***",D23="***",D24="***",D25="***",D26="***",D27="***",D28="***",D29="***",D30="***",D31="***",D32="***"),"*** Digite la matrícula","")</f>
        <v/>
      </c>
      <c r="G14" s="574"/>
    </row>
    <row r="15" spans="2:7" s="369" customFormat="1" ht="16.5" customHeight="1">
      <c r="B15" s="373"/>
      <c r="C15" s="374" t="str">
        <f t="shared" si="1"/>
        <v/>
      </c>
      <c r="D15" s="375" t="str">
        <f t="shared" si="2"/>
        <v/>
      </c>
      <c r="E15" s="376"/>
      <c r="F15" s="574"/>
      <c r="G15" s="574"/>
    </row>
    <row r="16" spans="2:7" s="369" customFormat="1" ht="16.5" customHeight="1">
      <c r="B16" s="373"/>
      <c r="C16" s="374" t="str">
        <f t="shared" si="1"/>
        <v/>
      </c>
      <c r="D16" s="375" t="str">
        <f t="shared" si="2"/>
        <v/>
      </c>
      <c r="E16" s="376"/>
      <c r="F16" s="379"/>
      <c r="G16" s="379"/>
    </row>
    <row r="17" spans="2:7" s="369" customFormat="1" ht="16.5" customHeight="1">
      <c r="B17" s="373"/>
      <c r="C17" s="374" t="str">
        <f t="shared" si="1"/>
        <v/>
      </c>
      <c r="D17" s="375" t="str">
        <f t="shared" si="2"/>
        <v/>
      </c>
      <c r="E17" s="376"/>
      <c r="F17" s="380"/>
      <c r="G17" s="380"/>
    </row>
    <row r="18" spans="2:7" s="369" customFormat="1" ht="16.5" customHeight="1">
      <c r="B18" s="373"/>
      <c r="C18" s="374" t="str">
        <f t="shared" si="1"/>
        <v/>
      </c>
      <c r="D18" s="375" t="str">
        <f t="shared" si="2"/>
        <v/>
      </c>
      <c r="E18" s="376"/>
      <c r="F18" s="380"/>
      <c r="G18" s="380"/>
    </row>
    <row r="19" spans="2:7" s="369" customFormat="1" ht="16.5" customHeight="1">
      <c r="B19" s="373"/>
      <c r="C19" s="374" t="str">
        <f t="shared" si="1"/>
        <v/>
      </c>
      <c r="D19" s="375" t="str">
        <f t="shared" si="2"/>
        <v/>
      </c>
      <c r="E19" s="376"/>
      <c r="F19" s="380"/>
      <c r="G19" s="380"/>
    </row>
    <row r="20" spans="2:7" s="369" customFormat="1" ht="16.5" customHeight="1">
      <c r="B20" s="373"/>
      <c r="C20" s="374" t="str">
        <f t="shared" si="1"/>
        <v/>
      </c>
      <c r="D20" s="375" t="str">
        <f t="shared" si="2"/>
        <v/>
      </c>
      <c r="E20" s="376"/>
      <c r="F20" s="381"/>
      <c r="G20" s="381"/>
    </row>
    <row r="21" spans="2:7" s="369" customFormat="1" ht="16.5" customHeight="1">
      <c r="B21" s="373"/>
      <c r="C21" s="374" t="str">
        <f t="shared" si="1"/>
        <v/>
      </c>
      <c r="D21" s="375" t="str">
        <f t="shared" si="2"/>
        <v/>
      </c>
      <c r="E21" s="376"/>
      <c r="F21" s="380"/>
      <c r="G21" s="380"/>
    </row>
    <row r="22" spans="2:7" s="369" customFormat="1" ht="16.5" customHeight="1">
      <c r="B22" s="373"/>
      <c r="C22" s="374" t="str">
        <f t="shared" si="1"/>
        <v/>
      </c>
      <c r="D22" s="375" t="str">
        <f t="shared" si="2"/>
        <v/>
      </c>
      <c r="E22" s="376"/>
      <c r="F22" s="380"/>
      <c r="G22" s="380"/>
    </row>
    <row r="23" spans="2:7" s="369" customFormat="1" ht="16.5" customHeight="1">
      <c r="B23" s="373"/>
      <c r="C23" s="374" t="str">
        <f t="shared" si="1"/>
        <v/>
      </c>
      <c r="D23" s="375" t="str">
        <f t="shared" si="2"/>
        <v/>
      </c>
      <c r="E23" s="376"/>
      <c r="F23" s="380"/>
      <c r="G23" s="380"/>
    </row>
    <row r="24" spans="2:7" s="369" customFormat="1" ht="16.5" customHeight="1">
      <c r="B24" s="373"/>
      <c r="C24" s="374" t="str">
        <f t="shared" si="1"/>
        <v/>
      </c>
      <c r="D24" s="375" t="str">
        <f t="shared" si="2"/>
        <v/>
      </c>
      <c r="E24" s="376"/>
      <c r="F24" s="380"/>
      <c r="G24" s="380"/>
    </row>
    <row r="25" spans="2:7" s="369" customFormat="1" ht="16.5" customHeight="1">
      <c r="B25" s="373"/>
      <c r="C25" s="374" t="str">
        <f t="shared" si="1"/>
        <v/>
      </c>
      <c r="D25" s="375" t="str">
        <f t="shared" si="2"/>
        <v/>
      </c>
      <c r="E25" s="376"/>
      <c r="F25" s="380"/>
      <c r="G25" s="380"/>
    </row>
    <row r="26" spans="2:7" s="369" customFormat="1" ht="16.5" customHeight="1">
      <c r="B26" s="373"/>
      <c r="C26" s="374" t="str">
        <f t="shared" si="1"/>
        <v/>
      </c>
      <c r="D26" s="375" t="str">
        <f t="shared" si="2"/>
        <v/>
      </c>
      <c r="E26" s="376"/>
      <c r="F26" s="380"/>
      <c r="G26" s="380"/>
    </row>
    <row r="27" spans="2:7" s="369" customFormat="1" ht="16.5" customHeight="1">
      <c r="B27" s="373"/>
      <c r="C27" s="374" t="str">
        <f t="shared" si="1"/>
        <v/>
      </c>
      <c r="D27" s="375" t="str">
        <f t="shared" si="2"/>
        <v/>
      </c>
      <c r="E27" s="376"/>
      <c r="F27" s="380"/>
      <c r="G27" s="380"/>
    </row>
    <row r="28" spans="2:7" s="369" customFormat="1" ht="16.5" customHeight="1">
      <c r="B28" s="373"/>
      <c r="C28" s="374" t="str">
        <f t="shared" si="1"/>
        <v/>
      </c>
      <c r="D28" s="375" t="str">
        <f t="shared" si="2"/>
        <v/>
      </c>
      <c r="E28" s="376"/>
      <c r="F28" s="380"/>
      <c r="G28" s="380"/>
    </row>
    <row r="29" spans="2:7" ht="16.5" customHeight="1">
      <c r="B29" s="373"/>
      <c r="C29" s="374" t="str">
        <f t="shared" si="1"/>
        <v/>
      </c>
      <c r="D29" s="375" t="str">
        <f t="shared" si="2"/>
        <v/>
      </c>
      <c r="E29" s="382"/>
      <c r="F29" s="383"/>
      <c r="G29" s="384"/>
    </row>
    <row r="30" spans="2:7" ht="16.5" customHeight="1">
      <c r="B30" s="373"/>
      <c r="C30" s="374" t="str">
        <f t="shared" si="1"/>
        <v/>
      </c>
      <c r="D30" s="375" t="str">
        <f t="shared" si="2"/>
        <v/>
      </c>
      <c r="E30" s="382"/>
      <c r="F30" s="384"/>
      <c r="G30" s="384"/>
    </row>
    <row r="31" spans="2:7" ht="16.5" customHeight="1">
      <c r="B31" s="373"/>
      <c r="C31" s="374" t="str">
        <f t="shared" si="1"/>
        <v/>
      </c>
      <c r="D31" s="375" t="str">
        <f t="shared" si="2"/>
        <v/>
      </c>
      <c r="E31" s="382"/>
      <c r="F31" s="384"/>
      <c r="G31" s="384"/>
    </row>
    <row r="32" spans="2:7" ht="16.5" customHeight="1" thickBot="1">
      <c r="B32" s="385"/>
      <c r="C32" s="386" t="str">
        <f t="shared" si="1"/>
        <v/>
      </c>
      <c r="D32" s="387" t="str">
        <f t="shared" si="2"/>
        <v/>
      </c>
      <c r="E32" s="388"/>
      <c r="F32" s="384"/>
      <c r="G32" s="384"/>
    </row>
    <row r="33" spans="2:5" s="392" customFormat="1" ht="16.5" customHeight="1" thickTop="1">
      <c r="B33" s="389" t="s">
        <v>1129</v>
      </c>
      <c r="C33" s="390"/>
      <c r="D33" s="391"/>
      <c r="E33" s="391"/>
    </row>
    <row r="34" spans="2:5" s="392" customFormat="1" ht="16.5" customHeight="1">
      <c r="B34" s="393"/>
      <c r="C34" s="390"/>
      <c r="D34" s="391"/>
      <c r="E34" s="391"/>
    </row>
    <row r="35" spans="2:5" ht="15.75">
      <c r="B35" s="356" t="s">
        <v>576</v>
      </c>
      <c r="C35" s="92"/>
      <c r="D35" s="394"/>
      <c r="E35" s="92"/>
    </row>
    <row r="36" spans="2:5" ht="15" customHeight="1">
      <c r="B36" s="532"/>
      <c r="C36" s="533"/>
      <c r="D36" s="533"/>
      <c r="E36" s="534"/>
    </row>
    <row r="37" spans="2:5" ht="15" customHeight="1">
      <c r="B37" s="535"/>
      <c r="C37" s="536"/>
      <c r="D37" s="536"/>
      <c r="E37" s="537"/>
    </row>
    <row r="38" spans="2:5" ht="15" customHeight="1">
      <c r="B38" s="535"/>
      <c r="C38" s="536"/>
      <c r="D38" s="536"/>
      <c r="E38" s="537"/>
    </row>
    <row r="39" spans="2:5" ht="18" customHeight="1">
      <c r="B39" s="538"/>
      <c r="C39" s="539"/>
      <c r="D39" s="539"/>
      <c r="E39" s="540"/>
    </row>
  </sheetData>
  <sheetProtection password="C74F" sheet="1" objects="1" scenarios="1" insertRows="0" deleteRows="0"/>
  <mergeCells count="8">
    <mergeCell ref="E1:G1"/>
    <mergeCell ref="F10:G12"/>
    <mergeCell ref="B36:E39"/>
    <mergeCell ref="B4:C5"/>
    <mergeCell ref="E4:E5"/>
    <mergeCell ref="B6:D6"/>
    <mergeCell ref="F6:G8"/>
    <mergeCell ref="F14:G15"/>
  </mergeCells>
  <conditionalFormatting sqref="E6">
    <cfRule type="cellIs" dxfId="100" priority="3" operator="equal">
      <formula>0</formula>
    </cfRule>
  </conditionalFormatting>
  <conditionalFormatting sqref="D7:D32">
    <cfRule type="cellIs" dxfId="99" priority="2" operator="equal">
      <formula>"Error!"</formula>
    </cfRule>
  </conditionalFormatting>
  <conditionalFormatting sqref="F6:G8 F10:G12 F14:G15">
    <cfRule type="notContainsBlanks" dxfId="98" priority="1">
      <formula>LEN(TRIM(F6))&gt;0</formula>
    </cfRule>
  </conditionalFormatting>
  <dataValidations count="2">
    <dataValidation type="list" allowBlank="1" showInputMessage="1" showErrorMessage="1" sqref="B7:B32">
      <formula1>ubic</formula1>
    </dataValidation>
    <dataValidation type="whole" operator="greaterThanOrEqual" allowBlank="1" showInputMessage="1" showErrorMessage="1" sqref="E6:E32">
      <formula1>0</formula1>
    </dataValidation>
  </dataValidations>
  <printOptions horizontalCentered="1" verticalCentered="1"/>
  <pageMargins left="0.35433070866141736" right="0.15748031496062992" top="0.23622047244094491" bottom="0.19685039370078741" header="0.43307086614173229" footer="0.19685039370078741"/>
  <pageSetup scale="88" orientation="landscape" r:id="rId1"/>
  <headerFooter scaleWithDoc="0">
    <oddFooter>&amp;R&amp;"Goudy,Negrita Cursiva"Sección Técnica Nocturna&amp;"Goudy,Cursiva",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N41"/>
  <sheetViews>
    <sheetView showGridLines="0" showRuler="0" zoomScaleNormal="100" zoomScalePageLayoutView="90" workbookViewId="0">
      <selection activeCell="B1" sqref="B1"/>
    </sheetView>
  </sheetViews>
  <sheetFormatPr baseColWidth="10" defaultRowHeight="14.25"/>
  <cols>
    <col min="1" max="1" width="4.7109375" style="92" customWidth="1"/>
    <col min="2" max="2" width="4" style="358" customWidth="1"/>
    <col min="3" max="3" width="36.140625" style="92" customWidth="1"/>
    <col min="4" max="4" width="5.28515625" style="357" customWidth="1"/>
    <col min="5" max="13" width="9.5703125" style="92" customWidth="1"/>
    <col min="14" max="14" width="19.42578125" style="92" customWidth="1"/>
    <col min="15" max="16384" width="11.42578125" style="92"/>
  </cols>
  <sheetData>
    <row r="1" spans="2:14" ht="18" customHeight="1">
      <c r="B1" s="216" t="s">
        <v>1084</v>
      </c>
      <c r="C1" s="302"/>
      <c r="D1" s="303"/>
      <c r="E1" s="304"/>
      <c r="F1" s="304"/>
      <c r="G1" s="304"/>
      <c r="H1" s="304"/>
      <c r="I1" s="529" t="s">
        <v>1081</v>
      </c>
      <c r="J1" s="530"/>
      <c r="K1" s="530"/>
      <c r="L1" s="530"/>
      <c r="M1" s="531"/>
    </row>
    <row r="2" spans="2:14" ht="21" customHeight="1">
      <c r="B2" s="240" t="s">
        <v>2165</v>
      </c>
      <c r="C2" s="241"/>
      <c r="D2" s="305"/>
      <c r="E2" s="241"/>
      <c r="F2" s="241"/>
      <c r="G2" s="241"/>
      <c r="H2" s="241"/>
      <c r="I2" s="241"/>
      <c r="J2" s="241"/>
      <c r="K2" s="241"/>
      <c r="L2" s="241"/>
      <c r="M2" s="241"/>
    </row>
    <row r="3" spans="2:14" ht="21" customHeight="1" thickBot="1">
      <c r="B3" s="240" t="s">
        <v>2214</v>
      </c>
      <c r="C3" s="306"/>
      <c r="D3" s="307"/>
      <c r="E3" s="306"/>
      <c r="F3" s="306"/>
      <c r="G3" s="306"/>
      <c r="H3" s="306"/>
      <c r="I3" s="306"/>
      <c r="J3" s="306"/>
      <c r="K3" s="306"/>
      <c r="L3" s="306"/>
      <c r="M3" s="306"/>
    </row>
    <row r="4" spans="2:14" ht="24" customHeight="1" thickTop="1">
      <c r="B4" s="544" t="s">
        <v>569</v>
      </c>
      <c r="C4" s="544"/>
      <c r="D4" s="308"/>
      <c r="E4" s="577" t="s">
        <v>567</v>
      </c>
      <c r="F4" s="578"/>
      <c r="G4" s="578"/>
      <c r="H4" s="579" t="s">
        <v>2166</v>
      </c>
      <c r="I4" s="578"/>
      <c r="J4" s="580"/>
      <c r="K4" s="579" t="s">
        <v>2167</v>
      </c>
      <c r="L4" s="578"/>
      <c r="M4" s="578"/>
    </row>
    <row r="5" spans="2:14" ht="23.25" customHeight="1" thickBot="1">
      <c r="B5" s="545"/>
      <c r="C5" s="545"/>
      <c r="D5" s="309"/>
      <c r="E5" s="243" t="s">
        <v>0</v>
      </c>
      <c r="F5" s="310" t="s">
        <v>481</v>
      </c>
      <c r="G5" s="245" t="s">
        <v>482</v>
      </c>
      <c r="H5" s="311" t="s">
        <v>0</v>
      </c>
      <c r="I5" s="310" t="s">
        <v>481</v>
      </c>
      <c r="J5" s="312" t="s">
        <v>482</v>
      </c>
      <c r="K5" s="245" t="s">
        <v>0</v>
      </c>
      <c r="L5" s="310" t="s">
        <v>481</v>
      </c>
      <c r="M5" s="245" t="s">
        <v>482</v>
      </c>
    </row>
    <row r="6" spans="2:14" ht="18" customHeight="1" thickTop="1" thickBot="1">
      <c r="B6" s="576" t="s">
        <v>0</v>
      </c>
      <c r="C6" s="576"/>
      <c r="D6" s="313" t="str">
        <f>IF(OR(F6&gt;'CUADRO 1'!D5,G6&gt;'CUADRO 1'!E5),"/*/","")</f>
        <v/>
      </c>
      <c r="E6" s="314">
        <f>+F6+G6</f>
        <v>0</v>
      </c>
      <c r="F6" s="315">
        <f>SUM(F7:F35)</f>
        <v>0</v>
      </c>
      <c r="G6" s="316">
        <f>SUM(G7:G35)</f>
        <v>0</v>
      </c>
      <c r="H6" s="317">
        <f>+I6+J6</f>
        <v>0</v>
      </c>
      <c r="I6" s="315">
        <f>SUM(I7:I35)</f>
        <v>0</v>
      </c>
      <c r="J6" s="318">
        <f>SUM(J7:J35)</f>
        <v>0</v>
      </c>
      <c r="K6" s="316">
        <f>+L6+M6</f>
        <v>0</v>
      </c>
      <c r="L6" s="315">
        <f>SUM(L7:L35)</f>
        <v>0</v>
      </c>
      <c r="M6" s="316">
        <f>SUM(M7:M35)</f>
        <v>0</v>
      </c>
      <c r="N6" s="574" t="str">
        <f>IF(D6="/*/","/*/ El dato indicado en Extranjeros (hombres o mujeres) es mayor al total del Cuadro 1.","")</f>
        <v/>
      </c>
    </row>
    <row r="7" spans="2:14" ht="18" customHeight="1">
      <c r="B7" s="319" t="s">
        <v>514</v>
      </c>
      <c r="C7" s="320" t="s">
        <v>560</v>
      </c>
      <c r="D7" s="321" t="str">
        <f>IF(OR(I7&gt;F7,L7&gt;F7,J7&gt;G7,M7&gt;G7),"**","")</f>
        <v/>
      </c>
      <c r="E7" s="173">
        <f>+F7+G7</f>
        <v>0</v>
      </c>
      <c r="F7" s="201"/>
      <c r="G7" s="202"/>
      <c r="H7" s="257">
        <f>+I7+J7</f>
        <v>0</v>
      </c>
      <c r="I7" s="201"/>
      <c r="J7" s="322"/>
      <c r="K7" s="175">
        <f>+L7+M7</f>
        <v>0</v>
      </c>
      <c r="L7" s="201"/>
      <c r="M7" s="202"/>
      <c r="N7" s="574"/>
    </row>
    <row r="8" spans="2:14" ht="18" customHeight="1">
      <c r="B8" s="323" t="s">
        <v>515</v>
      </c>
      <c r="C8" s="324" t="s">
        <v>546</v>
      </c>
      <c r="D8" s="325" t="str">
        <f t="shared" ref="D8:D35" si="0">IF(OR(I8&gt;F8,L8&gt;F8,J8&gt;G8,M8&gt;G8),"**","")</f>
        <v/>
      </c>
      <c r="E8" s="204">
        <f>+F8+G8</f>
        <v>0</v>
      </c>
      <c r="F8" s="205"/>
      <c r="G8" s="206"/>
      <c r="H8" s="261">
        <f>+I8+J8</f>
        <v>0</v>
      </c>
      <c r="I8" s="205"/>
      <c r="J8" s="326"/>
      <c r="K8" s="327">
        <f>+L8+M8</f>
        <v>0</v>
      </c>
      <c r="L8" s="205"/>
      <c r="M8" s="206"/>
      <c r="N8" s="574"/>
    </row>
    <row r="9" spans="2:14" ht="18" customHeight="1">
      <c r="B9" s="323" t="s">
        <v>516</v>
      </c>
      <c r="C9" s="324" t="s">
        <v>558</v>
      </c>
      <c r="D9" s="325" t="str">
        <f t="shared" si="0"/>
        <v/>
      </c>
      <c r="E9" s="204">
        <f t="shared" ref="E9:E35" si="1">+F9+G9</f>
        <v>0</v>
      </c>
      <c r="F9" s="205"/>
      <c r="G9" s="206"/>
      <c r="H9" s="261">
        <f t="shared" ref="H9:H35" si="2">+I9+J9</f>
        <v>0</v>
      </c>
      <c r="I9" s="205"/>
      <c r="J9" s="326"/>
      <c r="K9" s="327">
        <f t="shared" ref="K9:K35" si="3">+L9+M9</f>
        <v>0</v>
      </c>
      <c r="L9" s="205"/>
      <c r="M9" s="206"/>
      <c r="N9" s="574"/>
    </row>
    <row r="10" spans="2:14" ht="18" customHeight="1">
      <c r="B10" s="323" t="s">
        <v>517</v>
      </c>
      <c r="C10" s="324" t="s">
        <v>563</v>
      </c>
      <c r="D10" s="325" t="str">
        <f t="shared" si="0"/>
        <v/>
      </c>
      <c r="E10" s="204">
        <f t="shared" si="1"/>
        <v>0</v>
      </c>
      <c r="F10" s="205"/>
      <c r="G10" s="206"/>
      <c r="H10" s="261">
        <f t="shared" si="2"/>
        <v>0</v>
      </c>
      <c r="I10" s="205"/>
      <c r="J10" s="326"/>
      <c r="K10" s="327">
        <f t="shared" si="3"/>
        <v>0</v>
      </c>
      <c r="L10" s="205"/>
      <c r="M10" s="206"/>
      <c r="N10" s="574"/>
    </row>
    <row r="11" spans="2:14" ht="18" customHeight="1">
      <c r="B11" s="323" t="s">
        <v>518</v>
      </c>
      <c r="C11" s="324" t="s">
        <v>543</v>
      </c>
      <c r="D11" s="325" t="str">
        <f t="shared" si="0"/>
        <v/>
      </c>
      <c r="E11" s="204">
        <f t="shared" si="1"/>
        <v>0</v>
      </c>
      <c r="F11" s="205"/>
      <c r="G11" s="206"/>
      <c r="H11" s="261">
        <f t="shared" si="2"/>
        <v>0</v>
      </c>
      <c r="I11" s="205"/>
      <c r="J11" s="326"/>
      <c r="K11" s="327">
        <f t="shared" si="3"/>
        <v>0</v>
      </c>
      <c r="L11" s="205"/>
      <c r="M11" s="206"/>
      <c r="N11" s="574"/>
    </row>
    <row r="12" spans="2:14" ht="18" customHeight="1">
      <c r="B12" s="323" t="s">
        <v>519</v>
      </c>
      <c r="C12" s="324" t="s">
        <v>559</v>
      </c>
      <c r="D12" s="325" t="str">
        <f t="shared" si="0"/>
        <v/>
      </c>
      <c r="E12" s="204">
        <f t="shared" si="1"/>
        <v>0</v>
      </c>
      <c r="F12" s="205"/>
      <c r="G12" s="206"/>
      <c r="H12" s="261">
        <f t="shared" si="2"/>
        <v>0</v>
      </c>
      <c r="I12" s="205"/>
      <c r="J12" s="326"/>
      <c r="K12" s="327">
        <f t="shared" si="3"/>
        <v>0</v>
      </c>
      <c r="L12" s="205"/>
      <c r="M12" s="206"/>
      <c r="N12" s="574"/>
    </row>
    <row r="13" spans="2:14" ht="18" customHeight="1">
      <c r="B13" s="323" t="s">
        <v>520</v>
      </c>
      <c r="C13" s="324" t="s">
        <v>555</v>
      </c>
      <c r="D13" s="325" t="str">
        <f t="shared" si="0"/>
        <v/>
      </c>
      <c r="E13" s="204">
        <f t="shared" si="1"/>
        <v>0</v>
      </c>
      <c r="F13" s="205"/>
      <c r="G13" s="206"/>
      <c r="H13" s="261">
        <f t="shared" si="2"/>
        <v>0</v>
      </c>
      <c r="I13" s="205"/>
      <c r="J13" s="326"/>
      <c r="K13" s="327">
        <f t="shared" si="3"/>
        <v>0</v>
      </c>
      <c r="L13" s="205"/>
      <c r="M13" s="206"/>
      <c r="N13" s="574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4" spans="2:14" s="291" customFormat="1" ht="18" customHeight="1">
      <c r="B14" s="323" t="s">
        <v>521</v>
      </c>
      <c r="C14" s="324" t="s">
        <v>552</v>
      </c>
      <c r="D14" s="325" t="str">
        <f t="shared" si="0"/>
        <v/>
      </c>
      <c r="E14" s="204">
        <f t="shared" si="1"/>
        <v>0</v>
      </c>
      <c r="F14" s="205"/>
      <c r="G14" s="206"/>
      <c r="H14" s="261">
        <f t="shared" si="2"/>
        <v>0</v>
      </c>
      <c r="I14" s="205"/>
      <c r="J14" s="326"/>
      <c r="K14" s="327">
        <f t="shared" si="3"/>
        <v>0</v>
      </c>
      <c r="L14" s="205"/>
      <c r="M14" s="206"/>
      <c r="N14" s="574"/>
    </row>
    <row r="15" spans="2:14" s="291" customFormat="1" ht="18" customHeight="1">
      <c r="B15" s="328" t="s">
        <v>522</v>
      </c>
      <c r="C15" s="324" t="s">
        <v>556</v>
      </c>
      <c r="D15" s="325" t="str">
        <f t="shared" si="0"/>
        <v/>
      </c>
      <c r="E15" s="204">
        <f t="shared" si="1"/>
        <v>0</v>
      </c>
      <c r="F15" s="205"/>
      <c r="G15" s="206"/>
      <c r="H15" s="261">
        <f t="shared" si="2"/>
        <v>0</v>
      </c>
      <c r="I15" s="205"/>
      <c r="J15" s="326"/>
      <c r="K15" s="327">
        <f t="shared" si="3"/>
        <v>0</v>
      </c>
      <c r="L15" s="205"/>
      <c r="M15" s="206"/>
      <c r="N15" s="574"/>
    </row>
    <row r="16" spans="2:14" ht="18" customHeight="1">
      <c r="B16" s="328" t="s">
        <v>523</v>
      </c>
      <c r="C16" s="324" t="s">
        <v>549</v>
      </c>
      <c r="D16" s="325" t="str">
        <f t="shared" si="0"/>
        <v/>
      </c>
      <c r="E16" s="204">
        <f t="shared" si="1"/>
        <v>0</v>
      </c>
      <c r="F16" s="205"/>
      <c r="G16" s="206"/>
      <c r="H16" s="261">
        <f t="shared" si="2"/>
        <v>0</v>
      </c>
      <c r="I16" s="205"/>
      <c r="J16" s="326"/>
      <c r="K16" s="327">
        <f t="shared" si="3"/>
        <v>0</v>
      </c>
      <c r="L16" s="205"/>
      <c r="M16" s="206"/>
      <c r="N16" s="574"/>
    </row>
    <row r="17" spans="2:14" ht="18" customHeight="1">
      <c r="B17" s="323" t="s">
        <v>524</v>
      </c>
      <c r="C17" s="324" t="s">
        <v>544</v>
      </c>
      <c r="D17" s="325" t="str">
        <f t="shared" si="0"/>
        <v/>
      </c>
      <c r="E17" s="204">
        <f t="shared" si="1"/>
        <v>0</v>
      </c>
      <c r="F17" s="205"/>
      <c r="G17" s="206"/>
      <c r="H17" s="261">
        <f t="shared" si="2"/>
        <v>0</v>
      </c>
      <c r="I17" s="205"/>
      <c r="J17" s="326"/>
      <c r="K17" s="327">
        <f t="shared" si="3"/>
        <v>0</v>
      </c>
      <c r="L17" s="205"/>
      <c r="M17" s="206"/>
      <c r="N17" s="574"/>
    </row>
    <row r="18" spans="2:14" ht="18" customHeight="1">
      <c r="B18" s="323" t="s">
        <v>525</v>
      </c>
      <c r="C18" s="324" t="s">
        <v>547</v>
      </c>
      <c r="D18" s="325" t="str">
        <f t="shared" si="0"/>
        <v/>
      </c>
      <c r="E18" s="204">
        <f t="shared" si="1"/>
        <v>0</v>
      </c>
      <c r="F18" s="205"/>
      <c r="G18" s="206"/>
      <c r="H18" s="261">
        <f t="shared" si="2"/>
        <v>0</v>
      </c>
      <c r="I18" s="205"/>
      <c r="J18" s="326"/>
      <c r="K18" s="327">
        <f t="shared" si="3"/>
        <v>0</v>
      </c>
      <c r="L18" s="205"/>
      <c r="M18" s="206"/>
      <c r="N18" s="574"/>
    </row>
    <row r="19" spans="2:14" ht="18" customHeight="1">
      <c r="B19" s="323" t="s">
        <v>526</v>
      </c>
      <c r="C19" s="324" t="s">
        <v>565</v>
      </c>
      <c r="D19" s="325" t="str">
        <f t="shared" si="0"/>
        <v/>
      </c>
      <c r="E19" s="204">
        <f t="shared" si="1"/>
        <v>0</v>
      </c>
      <c r="F19" s="205"/>
      <c r="G19" s="206"/>
      <c r="H19" s="261">
        <f t="shared" si="2"/>
        <v>0</v>
      </c>
      <c r="I19" s="205"/>
      <c r="J19" s="326"/>
      <c r="K19" s="327">
        <f t="shared" si="3"/>
        <v>0</v>
      </c>
      <c r="L19" s="205"/>
      <c r="M19" s="206"/>
      <c r="N19" s="574"/>
    </row>
    <row r="20" spans="2:14" ht="18" customHeight="1">
      <c r="B20" s="323" t="s">
        <v>527</v>
      </c>
      <c r="C20" s="324" t="s">
        <v>554</v>
      </c>
      <c r="D20" s="325" t="str">
        <f t="shared" si="0"/>
        <v/>
      </c>
      <c r="E20" s="204">
        <f t="shared" si="1"/>
        <v>0</v>
      </c>
      <c r="F20" s="205"/>
      <c r="G20" s="206"/>
      <c r="H20" s="261">
        <f t="shared" si="2"/>
        <v>0</v>
      </c>
      <c r="I20" s="205"/>
      <c r="J20" s="326"/>
      <c r="K20" s="327">
        <f t="shared" si="3"/>
        <v>0</v>
      </c>
      <c r="L20" s="205"/>
      <c r="M20" s="206"/>
    </row>
    <row r="21" spans="2:14" ht="18" customHeight="1">
      <c r="B21" s="323" t="s">
        <v>528</v>
      </c>
      <c r="C21" s="324" t="s">
        <v>548</v>
      </c>
      <c r="D21" s="325" t="str">
        <f t="shared" si="0"/>
        <v/>
      </c>
      <c r="E21" s="204">
        <f t="shared" si="1"/>
        <v>0</v>
      </c>
      <c r="F21" s="205"/>
      <c r="G21" s="206"/>
      <c r="H21" s="261">
        <f t="shared" si="2"/>
        <v>0</v>
      </c>
      <c r="I21" s="205"/>
      <c r="J21" s="326"/>
      <c r="K21" s="327">
        <f t="shared" si="3"/>
        <v>0</v>
      </c>
      <c r="L21" s="205"/>
      <c r="M21" s="206"/>
    </row>
    <row r="22" spans="2:14" ht="18" customHeight="1">
      <c r="B22" s="323" t="s">
        <v>529</v>
      </c>
      <c r="C22" s="324" t="s">
        <v>545</v>
      </c>
      <c r="D22" s="325" t="str">
        <f t="shared" si="0"/>
        <v/>
      </c>
      <c r="E22" s="204">
        <f t="shared" si="1"/>
        <v>0</v>
      </c>
      <c r="F22" s="205"/>
      <c r="G22" s="206"/>
      <c r="H22" s="261">
        <f t="shared" si="2"/>
        <v>0</v>
      </c>
      <c r="I22" s="205"/>
      <c r="J22" s="326"/>
      <c r="K22" s="327">
        <f t="shared" si="3"/>
        <v>0</v>
      </c>
      <c r="L22" s="205"/>
      <c r="M22" s="206"/>
    </row>
    <row r="23" spans="2:14" ht="18" customHeight="1">
      <c r="B23" s="323" t="s">
        <v>530</v>
      </c>
      <c r="C23" s="324" t="s">
        <v>550</v>
      </c>
      <c r="D23" s="325" t="str">
        <f t="shared" si="0"/>
        <v/>
      </c>
      <c r="E23" s="204">
        <f t="shared" si="1"/>
        <v>0</v>
      </c>
      <c r="F23" s="205"/>
      <c r="G23" s="206"/>
      <c r="H23" s="261">
        <f t="shared" si="2"/>
        <v>0</v>
      </c>
      <c r="I23" s="205"/>
      <c r="J23" s="326"/>
      <c r="K23" s="327">
        <f t="shared" si="3"/>
        <v>0</v>
      </c>
      <c r="L23" s="205"/>
      <c r="M23" s="206"/>
    </row>
    <row r="24" spans="2:14" ht="18" customHeight="1">
      <c r="B24" s="323" t="s">
        <v>531</v>
      </c>
      <c r="C24" s="324" t="s">
        <v>551</v>
      </c>
      <c r="D24" s="325" t="str">
        <f t="shared" si="0"/>
        <v/>
      </c>
      <c r="E24" s="204">
        <f t="shared" si="1"/>
        <v>0</v>
      </c>
      <c r="F24" s="205"/>
      <c r="G24" s="206"/>
      <c r="H24" s="261">
        <f t="shared" si="2"/>
        <v>0</v>
      </c>
      <c r="I24" s="205"/>
      <c r="J24" s="326"/>
      <c r="K24" s="327">
        <f t="shared" si="3"/>
        <v>0</v>
      </c>
      <c r="L24" s="205"/>
      <c r="M24" s="206"/>
    </row>
    <row r="25" spans="2:14" ht="18" customHeight="1">
      <c r="B25" s="323" t="s">
        <v>532</v>
      </c>
      <c r="C25" s="324" t="s">
        <v>561</v>
      </c>
      <c r="D25" s="325" t="str">
        <f t="shared" si="0"/>
        <v/>
      </c>
      <c r="E25" s="204">
        <f t="shared" si="1"/>
        <v>0</v>
      </c>
      <c r="F25" s="205"/>
      <c r="G25" s="206"/>
      <c r="H25" s="261">
        <f t="shared" si="2"/>
        <v>0</v>
      </c>
      <c r="I25" s="205"/>
      <c r="J25" s="326"/>
      <c r="K25" s="327">
        <f t="shared" si="3"/>
        <v>0</v>
      </c>
      <c r="L25" s="205"/>
      <c r="M25" s="206"/>
    </row>
    <row r="26" spans="2:14" ht="18" customHeight="1">
      <c r="B26" s="323" t="s">
        <v>533</v>
      </c>
      <c r="C26" s="324" t="s">
        <v>557</v>
      </c>
      <c r="D26" s="325" t="str">
        <f t="shared" si="0"/>
        <v/>
      </c>
      <c r="E26" s="204">
        <f t="shared" si="1"/>
        <v>0</v>
      </c>
      <c r="F26" s="205"/>
      <c r="G26" s="206"/>
      <c r="H26" s="261">
        <f t="shared" si="2"/>
        <v>0</v>
      </c>
      <c r="I26" s="205"/>
      <c r="J26" s="326"/>
      <c r="K26" s="327">
        <f t="shared" si="3"/>
        <v>0</v>
      </c>
      <c r="L26" s="205"/>
      <c r="M26" s="206"/>
    </row>
    <row r="27" spans="2:14" ht="18" customHeight="1">
      <c r="B27" s="323" t="s">
        <v>534</v>
      </c>
      <c r="C27" s="324" t="s">
        <v>553</v>
      </c>
      <c r="D27" s="325" t="str">
        <f t="shared" si="0"/>
        <v/>
      </c>
      <c r="E27" s="204">
        <f t="shared" si="1"/>
        <v>0</v>
      </c>
      <c r="F27" s="205"/>
      <c r="G27" s="206"/>
      <c r="H27" s="261">
        <f t="shared" si="2"/>
        <v>0</v>
      </c>
      <c r="I27" s="205"/>
      <c r="J27" s="326"/>
      <c r="K27" s="327">
        <f t="shared" si="3"/>
        <v>0</v>
      </c>
      <c r="L27" s="205"/>
      <c r="M27" s="206"/>
    </row>
    <row r="28" spans="2:14" ht="18" customHeight="1">
      <c r="B28" s="323" t="s">
        <v>535</v>
      </c>
      <c r="C28" s="324" t="s">
        <v>562</v>
      </c>
      <c r="D28" s="325" t="str">
        <f t="shared" si="0"/>
        <v/>
      </c>
      <c r="E28" s="204">
        <f t="shared" si="1"/>
        <v>0</v>
      </c>
      <c r="F28" s="205"/>
      <c r="G28" s="206"/>
      <c r="H28" s="261">
        <f t="shared" si="2"/>
        <v>0</v>
      </c>
      <c r="I28" s="205"/>
      <c r="J28" s="326"/>
      <c r="K28" s="327">
        <f t="shared" si="3"/>
        <v>0</v>
      </c>
      <c r="L28" s="205"/>
      <c r="M28" s="206"/>
    </row>
    <row r="29" spans="2:14" ht="18" customHeight="1">
      <c r="B29" s="323" t="s">
        <v>536</v>
      </c>
      <c r="C29" s="324" t="s">
        <v>564</v>
      </c>
      <c r="D29" s="325" t="str">
        <f t="shared" si="0"/>
        <v/>
      </c>
      <c r="E29" s="204">
        <f t="shared" si="1"/>
        <v>0</v>
      </c>
      <c r="F29" s="205"/>
      <c r="G29" s="206"/>
      <c r="H29" s="261">
        <f t="shared" si="2"/>
        <v>0</v>
      </c>
      <c r="I29" s="205"/>
      <c r="J29" s="326"/>
      <c r="K29" s="327">
        <f t="shared" si="3"/>
        <v>0</v>
      </c>
      <c r="L29" s="205"/>
      <c r="M29" s="206"/>
    </row>
    <row r="30" spans="2:14" ht="18" customHeight="1">
      <c r="B30" s="330" t="s">
        <v>537</v>
      </c>
      <c r="C30" s="331" t="s">
        <v>566</v>
      </c>
      <c r="D30" s="332" t="str">
        <f t="shared" si="0"/>
        <v/>
      </c>
      <c r="E30" s="333">
        <f t="shared" si="1"/>
        <v>0</v>
      </c>
      <c r="F30" s="334"/>
      <c r="G30" s="335"/>
      <c r="H30" s="336">
        <f t="shared" si="2"/>
        <v>0</v>
      </c>
      <c r="I30" s="334"/>
      <c r="J30" s="337"/>
      <c r="K30" s="338">
        <f t="shared" si="3"/>
        <v>0</v>
      </c>
      <c r="L30" s="334"/>
      <c r="M30" s="335"/>
    </row>
    <row r="31" spans="2:14" ht="18" customHeight="1">
      <c r="B31" s="330" t="s">
        <v>538</v>
      </c>
      <c r="C31" s="331" t="s">
        <v>513</v>
      </c>
      <c r="D31" s="332" t="str">
        <f t="shared" si="0"/>
        <v/>
      </c>
      <c r="E31" s="333">
        <f t="shared" si="1"/>
        <v>0</v>
      </c>
      <c r="F31" s="334"/>
      <c r="G31" s="335"/>
      <c r="H31" s="336">
        <f t="shared" si="2"/>
        <v>0</v>
      </c>
      <c r="I31" s="334"/>
      <c r="J31" s="337"/>
      <c r="K31" s="338">
        <f t="shared" si="3"/>
        <v>0</v>
      </c>
      <c r="L31" s="334"/>
      <c r="M31" s="335"/>
    </row>
    <row r="32" spans="2:14" ht="18" customHeight="1">
      <c r="B32" s="339" t="s">
        <v>539</v>
      </c>
      <c r="C32" s="340" t="s">
        <v>512</v>
      </c>
      <c r="D32" s="341" t="str">
        <f t="shared" si="0"/>
        <v/>
      </c>
      <c r="E32" s="342">
        <f t="shared" si="1"/>
        <v>0</v>
      </c>
      <c r="F32" s="343"/>
      <c r="G32" s="344"/>
      <c r="H32" s="345">
        <f t="shared" si="2"/>
        <v>0</v>
      </c>
      <c r="I32" s="343"/>
      <c r="J32" s="346"/>
      <c r="K32" s="347">
        <f t="shared" si="3"/>
        <v>0</v>
      </c>
      <c r="L32" s="343"/>
      <c r="M32" s="344"/>
    </row>
    <row r="33" spans="2:14" ht="18" customHeight="1">
      <c r="B33" s="339" t="s">
        <v>540</v>
      </c>
      <c r="C33" s="340" t="s">
        <v>511</v>
      </c>
      <c r="D33" s="341" t="str">
        <f t="shared" si="0"/>
        <v/>
      </c>
      <c r="E33" s="342">
        <f t="shared" si="1"/>
        <v>0</v>
      </c>
      <c r="F33" s="343"/>
      <c r="G33" s="344"/>
      <c r="H33" s="345">
        <f t="shared" si="2"/>
        <v>0</v>
      </c>
      <c r="I33" s="343"/>
      <c r="J33" s="346"/>
      <c r="K33" s="347">
        <f t="shared" si="3"/>
        <v>0</v>
      </c>
      <c r="L33" s="343"/>
      <c r="M33" s="344"/>
    </row>
    <row r="34" spans="2:14" ht="18" customHeight="1">
      <c r="B34" s="339" t="s">
        <v>541</v>
      </c>
      <c r="C34" s="340" t="s">
        <v>510</v>
      </c>
      <c r="D34" s="341" t="str">
        <f t="shared" si="0"/>
        <v/>
      </c>
      <c r="E34" s="342">
        <f t="shared" si="1"/>
        <v>0</v>
      </c>
      <c r="F34" s="343"/>
      <c r="G34" s="344"/>
      <c r="H34" s="345">
        <f t="shared" si="2"/>
        <v>0</v>
      </c>
      <c r="I34" s="343"/>
      <c r="J34" s="346"/>
      <c r="K34" s="347">
        <f t="shared" si="3"/>
        <v>0</v>
      </c>
      <c r="L34" s="343"/>
      <c r="M34" s="344"/>
    </row>
    <row r="35" spans="2:14" s="57" customFormat="1" ht="18" customHeight="1" thickBot="1">
      <c r="B35" s="348" t="s">
        <v>542</v>
      </c>
      <c r="C35" s="349" t="s">
        <v>509</v>
      </c>
      <c r="D35" s="350" t="str">
        <f t="shared" si="0"/>
        <v/>
      </c>
      <c r="E35" s="208">
        <f t="shared" si="1"/>
        <v>0</v>
      </c>
      <c r="F35" s="209"/>
      <c r="G35" s="210"/>
      <c r="H35" s="294">
        <f t="shared" si="2"/>
        <v>0</v>
      </c>
      <c r="I35" s="209"/>
      <c r="J35" s="351"/>
      <c r="K35" s="352">
        <f t="shared" si="3"/>
        <v>0</v>
      </c>
      <c r="L35" s="209"/>
      <c r="M35" s="210"/>
      <c r="N35" s="92"/>
    </row>
    <row r="36" spans="2:14" ht="17.25" customHeight="1" thickTop="1">
      <c r="B36" s="353"/>
      <c r="C36" s="354"/>
      <c r="D36" s="355"/>
      <c r="E36" s="175"/>
      <c r="F36" s="136"/>
      <c r="G36" s="136"/>
      <c r="H36" s="175"/>
      <c r="I36" s="136"/>
      <c r="J36" s="136"/>
      <c r="K36" s="175"/>
      <c r="L36" s="136"/>
      <c r="M36" s="136"/>
      <c r="N36" s="57"/>
    </row>
    <row r="37" spans="2:14" ht="16.5" customHeight="1">
      <c r="B37" s="356" t="s">
        <v>576</v>
      </c>
      <c r="E37" s="575"/>
      <c r="F37" s="575"/>
      <c r="G37" s="575"/>
      <c r="H37" s="575"/>
      <c r="I37" s="575"/>
      <c r="J37" s="575"/>
      <c r="K37" s="575"/>
      <c r="L37" s="575"/>
      <c r="M37" s="575"/>
    </row>
    <row r="38" spans="2:14" ht="16.5" customHeight="1">
      <c r="B38" s="532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4"/>
    </row>
    <row r="39" spans="2:14" ht="16.5" customHeight="1"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7"/>
    </row>
    <row r="40" spans="2:14" ht="16.5" customHeight="1"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7"/>
    </row>
    <row r="41" spans="2:14">
      <c r="B41" s="538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40"/>
    </row>
  </sheetData>
  <sheetProtection password="C74F" sheet="1" objects="1" scenarios="1"/>
  <mergeCells count="12">
    <mergeCell ref="N6:N12"/>
    <mergeCell ref="B6:C6"/>
    <mergeCell ref="I1:M1"/>
    <mergeCell ref="B4:C5"/>
    <mergeCell ref="E4:G4"/>
    <mergeCell ref="H4:J4"/>
    <mergeCell ref="K4:M4"/>
    <mergeCell ref="N13:N19"/>
    <mergeCell ref="E37:G37"/>
    <mergeCell ref="H37:J37"/>
    <mergeCell ref="K37:M37"/>
    <mergeCell ref="B38:M41"/>
  </mergeCells>
  <conditionalFormatting sqref="K6:M6 K7:K36">
    <cfRule type="cellIs" dxfId="97" priority="2" operator="equal">
      <formula>0</formula>
    </cfRule>
  </conditionalFormatting>
  <conditionalFormatting sqref="E6:G6 E7:E36">
    <cfRule type="cellIs" dxfId="96" priority="4" operator="equal">
      <formula>0</formula>
    </cfRule>
  </conditionalFormatting>
  <conditionalFormatting sqref="H6:J6 H7:H36">
    <cfRule type="cellIs" dxfId="95" priority="3" operator="equal">
      <formula>0</formula>
    </cfRule>
  </conditionalFormatting>
  <conditionalFormatting sqref="N6:N19">
    <cfRule type="notContainsBlanks" dxfId="94" priority="5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.15748031496062992" right="0.15748031496062992" top="0.23622047244094491" bottom="0.43" header="0.43307086614173229" footer="0.19685039370078741"/>
  <pageSetup scale="78" orientation="landscape" r:id="rId1"/>
  <headerFooter scaleWithDoc="0">
    <oddFooter>&amp;R&amp;"Goudy,Negrita Cursiva"Sección Técnica Nocturna&amp;"Goudy,Cursiva",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N38"/>
  <sheetViews>
    <sheetView showGridLines="0" zoomScaleNormal="100" workbookViewId="0">
      <selection activeCell="B1" sqref="B1"/>
    </sheetView>
  </sheetViews>
  <sheetFormatPr baseColWidth="10" defaultRowHeight="14.25"/>
  <cols>
    <col min="1" max="1" width="4.42578125" style="92" customWidth="1"/>
    <col min="2" max="2" width="64" style="92" customWidth="1"/>
    <col min="3" max="11" width="10.5703125" style="92" customWidth="1"/>
    <col min="12" max="16384" width="11.42578125" style="92"/>
  </cols>
  <sheetData>
    <row r="1" spans="2:11" ht="18">
      <c r="B1" s="217" t="s">
        <v>1086</v>
      </c>
      <c r="G1" s="529" t="s">
        <v>1081</v>
      </c>
      <c r="H1" s="530"/>
      <c r="I1" s="530"/>
      <c r="J1" s="530"/>
      <c r="K1" s="531"/>
    </row>
    <row r="2" spans="2:11" ht="18.75" thickBot="1">
      <c r="B2" s="240" t="s">
        <v>2215</v>
      </c>
      <c r="C2" s="241"/>
      <c r="D2" s="241"/>
      <c r="E2" s="241"/>
      <c r="F2" s="241"/>
      <c r="G2" s="241"/>
      <c r="H2" s="241"/>
      <c r="I2" s="241"/>
      <c r="J2" s="241"/>
      <c r="K2" s="241"/>
    </row>
    <row r="3" spans="2:11" ht="45.75" customHeight="1" thickTop="1">
      <c r="B3" s="590" t="str">
        <f>IF(AND(Portada!F26="Sí",(F6)=0),"En la portada se indicó que tienen Servicios de Apoyo Educativo, pero en este cuadro (Parte 2) no indica cuántos estudiantes se benefician.",(IF(AND(OR(Portada!F26="No",Portada!F26=""),(F6)&gt;=1),"En la portada no indicó que tienen Servicios de Apoyo Educativo, pero en la Parte (2) de este cuadro se están indicando datos.","")))</f>
        <v/>
      </c>
      <c r="C3" s="584" t="s">
        <v>2286</v>
      </c>
      <c r="D3" s="585"/>
      <c r="E3" s="585"/>
      <c r="F3" s="588" t="s">
        <v>2287</v>
      </c>
      <c r="G3" s="585"/>
      <c r="H3" s="585"/>
      <c r="I3" s="592" t="s">
        <v>2288</v>
      </c>
      <c r="J3" s="593"/>
      <c r="K3" s="593"/>
    </row>
    <row r="4" spans="2:11" ht="45.75" customHeight="1">
      <c r="B4" s="591"/>
      <c r="C4" s="586"/>
      <c r="D4" s="587"/>
      <c r="E4" s="587"/>
      <c r="F4" s="589"/>
      <c r="G4" s="587"/>
      <c r="H4" s="587"/>
      <c r="I4" s="594"/>
      <c r="J4" s="595"/>
      <c r="K4" s="595"/>
    </row>
    <row r="5" spans="2:11" ht="31.5" customHeight="1" thickBot="1">
      <c r="B5" s="242" t="s">
        <v>1127</v>
      </c>
      <c r="C5" s="243" t="s">
        <v>0</v>
      </c>
      <c r="D5" s="244" t="s">
        <v>23</v>
      </c>
      <c r="E5" s="245" t="s">
        <v>22</v>
      </c>
      <c r="F5" s="246" t="s">
        <v>0</v>
      </c>
      <c r="G5" s="244" t="s">
        <v>23</v>
      </c>
      <c r="H5" s="245" t="s">
        <v>22</v>
      </c>
      <c r="I5" s="247" t="s">
        <v>0</v>
      </c>
      <c r="J5" s="244" t="s">
        <v>23</v>
      </c>
      <c r="K5" s="248" t="s">
        <v>22</v>
      </c>
    </row>
    <row r="6" spans="2:11" ht="23.25" customHeight="1" thickTop="1" thickBot="1">
      <c r="B6" s="249" t="s">
        <v>2211</v>
      </c>
      <c r="C6" s="250">
        <f>+D6+E6</f>
        <v>0</v>
      </c>
      <c r="D6" s="251">
        <f>+D7+D8+D9+D10+D11+D12+D13+D17+D21+D22+D23+D24+D25+D26+D27</f>
        <v>0</v>
      </c>
      <c r="E6" s="252">
        <f>+E7+E8+E9+E10+E11+E12+E13+E17+E21+E22+E23+E24+E25+E26+E27</f>
        <v>0</v>
      </c>
      <c r="F6" s="253">
        <f>+G6+H6</f>
        <v>0</v>
      </c>
      <c r="G6" s="251">
        <f>+G7+G8+G9+G10+G11+G12+G13+G17+G21+G22+G23+G24+G25+G26+G27</f>
        <v>0</v>
      </c>
      <c r="H6" s="252">
        <f>+H7+H8+H9+H10+H11+H12+H13+H17+H21+H22+H23+H24+H25+H26+H27</f>
        <v>0</v>
      </c>
      <c r="I6" s="254">
        <f>+J6+K6</f>
        <v>0</v>
      </c>
      <c r="J6" s="251">
        <f>+J7+J8+J9+J10+J11+J12+J13+J17+J21+J22+J23+J24+J25+J26+J27</f>
        <v>0</v>
      </c>
      <c r="K6" s="252">
        <f>+K7+K8+K9+K10+K11+K12+K13+K17+K21+K22+K23+K24+K25+K26+K27</f>
        <v>0</v>
      </c>
    </row>
    <row r="7" spans="2:11" ht="24" customHeight="1">
      <c r="B7" s="255" t="s">
        <v>581</v>
      </c>
      <c r="C7" s="173">
        <f>+D7+E7</f>
        <v>0</v>
      </c>
      <c r="D7" s="201"/>
      <c r="E7" s="202"/>
      <c r="F7" s="256">
        <f>+G7+H7</f>
        <v>0</v>
      </c>
      <c r="G7" s="201"/>
      <c r="H7" s="202"/>
      <c r="I7" s="257">
        <f>+J7+K7</f>
        <v>0</v>
      </c>
      <c r="J7" s="258"/>
      <c r="K7" s="259"/>
    </row>
    <row r="8" spans="2:11" ht="24" customHeight="1">
      <c r="B8" s="255" t="s">
        <v>499</v>
      </c>
      <c r="C8" s="204">
        <f>+D8+E8</f>
        <v>0</v>
      </c>
      <c r="D8" s="205"/>
      <c r="E8" s="206"/>
      <c r="F8" s="260">
        <f>+G8+H8</f>
        <v>0</v>
      </c>
      <c r="G8" s="205"/>
      <c r="H8" s="206"/>
      <c r="I8" s="261">
        <f>+J8+K8</f>
        <v>0</v>
      </c>
      <c r="J8" s="205"/>
      <c r="K8" s="262"/>
    </row>
    <row r="9" spans="2:11" ht="24" customHeight="1">
      <c r="B9" s="255" t="s">
        <v>582</v>
      </c>
      <c r="C9" s="204">
        <f t="shared" ref="C9:C12" si="0">+D9+E9</f>
        <v>0</v>
      </c>
      <c r="D9" s="205"/>
      <c r="E9" s="206"/>
      <c r="F9" s="260">
        <f t="shared" ref="F9:F12" si="1">+G9+H9</f>
        <v>0</v>
      </c>
      <c r="G9" s="205"/>
      <c r="H9" s="206"/>
      <c r="I9" s="261">
        <f t="shared" ref="I9:I12" si="2">+J9+K9</f>
        <v>0</v>
      </c>
      <c r="J9" s="205"/>
      <c r="K9" s="262"/>
    </row>
    <row r="10" spans="2:11" ht="24" customHeight="1">
      <c r="B10" s="255" t="s">
        <v>583</v>
      </c>
      <c r="C10" s="204">
        <f t="shared" si="0"/>
        <v>0</v>
      </c>
      <c r="D10" s="205"/>
      <c r="E10" s="206"/>
      <c r="F10" s="260">
        <f t="shared" si="1"/>
        <v>0</v>
      </c>
      <c r="G10" s="205"/>
      <c r="H10" s="206"/>
      <c r="I10" s="261">
        <f t="shared" si="2"/>
        <v>0</v>
      </c>
      <c r="J10" s="205"/>
      <c r="K10" s="262"/>
    </row>
    <row r="11" spans="2:11" ht="24" customHeight="1">
      <c r="B11" s="255" t="s">
        <v>2289</v>
      </c>
      <c r="C11" s="204">
        <f t="shared" si="0"/>
        <v>0</v>
      </c>
      <c r="D11" s="205"/>
      <c r="E11" s="206"/>
      <c r="F11" s="260">
        <f t="shared" si="1"/>
        <v>0</v>
      </c>
      <c r="G11" s="205"/>
      <c r="H11" s="206"/>
      <c r="I11" s="261">
        <f t="shared" si="2"/>
        <v>0</v>
      </c>
      <c r="J11" s="205"/>
      <c r="K11" s="262"/>
    </row>
    <row r="12" spans="2:11" ht="24" customHeight="1">
      <c r="B12" s="255" t="s">
        <v>2200</v>
      </c>
      <c r="C12" s="204">
        <f t="shared" si="0"/>
        <v>0</v>
      </c>
      <c r="D12" s="205"/>
      <c r="E12" s="206"/>
      <c r="F12" s="260">
        <f t="shared" si="1"/>
        <v>0</v>
      </c>
      <c r="G12" s="205"/>
      <c r="H12" s="206"/>
      <c r="I12" s="261">
        <f t="shared" si="2"/>
        <v>0</v>
      </c>
      <c r="J12" s="205"/>
      <c r="K12" s="262"/>
    </row>
    <row r="13" spans="2:11" ht="24" customHeight="1">
      <c r="B13" s="255" t="s">
        <v>502</v>
      </c>
      <c r="C13" s="263">
        <f>+D13+E13</f>
        <v>0</v>
      </c>
      <c r="D13" s="264">
        <f>SUM(D14:D16)</f>
        <v>0</v>
      </c>
      <c r="E13" s="265">
        <f>SUM(E14:E16)</f>
        <v>0</v>
      </c>
      <c r="F13" s="266">
        <f>+G13+H13</f>
        <v>0</v>
      </c>
      <c r="G13" s="264">
        <f>SUM(G14:G16)</f>
        <v>0</v>
      </c>
      <c r="H13" s="265">
        <f>SUM(H14:H16)</f>
        <v>0</v>
      </c>
      <c r="I13" s="267">
        <f>+J13+K13</f>
        <v>0</v>
      </c>
      <c r="J13" s="268">
        <f>SUM(J14:J16)</f>
        <v>0</v>
      </c>
      <c r="K13" s="269">
        <f>SUM(K14:K16)</f>
        <v>0</v>
      </c>
    </row>
    <row r="14" spans="2:11" ht="24" customHeight="1">
      <c r="B14" s="270" t="s">
        <v>2201</v>
      </c>
      <c r="C14" s="109">
        <f t="shared" ref="C14:C16" si="3">+D14+E14</f>
        <v>0</v>
      </c>
      <c r="D14" s="110"/>
      <c r="E14" s="162"/>
      <c r="F14" s="271">
        <f t="shared" ref="F14:F16" si="4">+G14+H14</f>
        <v>0</v>
      </c>
      <c r="G14" s="110"/>
      <c r="H14" s="162"/>
      <c r="I14" s="272">
        <f t="shared" ref="I14:I16" si="5">+J14+K14</f>
        <v>0</v>
      </c>
      <c r="J14" s="110"/>
      <c r="K14" s="273"/>
    </row>
    <row r="15" spans="2:11" ht="24" customHeight="1">
      <c r="B15" s="274" t="s">
        <v>2202</v>
      </c>
      <c r="C15" s="109">
        <f t="shared" si="3"/>
        <v>0</v>
      </c>
      <c r="D15" s="110"/>
      <c r="E15" s="162"/>
      <c r="F15" s="271">
        <f t="shared" si="4"/>
        <v>0</v>
      </c>
      <c r="G15" s="110"/>
      <c r="H15" s="162"/>
      <c r="I15" s="272">
        <f t="shared" si="5"/>
        <v>0</v>
      </c>
      <c r="J15" s="110"/>
      <c r="K15" s="273"/>
    </row>
    <row r="16" spans="2:11" ht="24" customHeight="1">
      <c r="B16" s="275" t="s">
        <v>2203</v>
      </c>
      <c r="C16" s="173">
        <f t="shared" si="3"/>
        <v>0</v>
      </c>
      <c r="D16" s="201"/>
      <c r="E16" s="202"/>
      <c r="F16" s="256">
        <f t="shared" si="4"/>
        <v>0</v>
      </c>
      <c r="G16" s="201"/>
      <c r="H16" s="202"/>
      <c r="I16" s="257">
        <f t="shared" si="5"/>
        <v>0</v>
      </c>
      <c r="J16" s="201"/>
      <c r="K16" s="276"/>
    </row>
    <row r="17" spans="2:14" ht="24" customHeight="1">
      <c r="B17" s="277" t="s">
        <v>2210</v>
      </c>
      <c r="C17" s="263">
        <f>+D17+E17</f>
        <v>0</v>
      </c>
      <c r="D17" s="264">
        <f>SUM(D18:D20)</f>
        <v>0</v>
      </c>
      <c r="E17" s="265">
        <f>SUM(E18:E20)</f>
        <v>0</v>
      </c>
      <c r="F17" s="266">
        <f>+G17+H17</f>
        <v>0</v>
      </c>
      <c r="G17" s="264">
        <f>SUM(G18:G20)</f>
        <v>0</v>
      </c>
      <c r="H17" s="265">
        <f>SUM(H18:H20)</f>
        <v>0</v>
      </c>
      <c r="I17" s="267">
        <f>+J17+K17</f>
        <v>0</v>
      </c>
      <c r="J17" s="268">
        <f>SUM(J18:J20)</f>
        <v>0</v>
      </c>
      <c r="K17" s="269">
        <f>SUM(K18:K20)</f>
        <v>0</v>
      </c>
    </row>
    <row r="18" spans="2:14" ht="24" customHeight="1">
      <c r="B18" s="270" t="s">
        <v>2201</v>
      </c>
      <c r="C18" s="109">
        <f t="shared" ref="C18:C23" si="6">+D18+E18</f>
        <v>0</v>
      </c>
      <c r="D18" s="110"/>
      <c r="E18" s="162"/>
      <c r="F18" s="271">
        <f t="shared" ref="F18:F23" si="7">+G18+H18</f>
        <v>0</v>
      </c>
      <c r="G18" s="110"/>
      <c r="H18" s="162"/>
      <c r="I18" s="272">
        <f t="shared" ref="I18:I23" si="8">+J18+K18</f>
        <v>0</v>
      </c>
      <c r="J18" s="110"/>
      <c r="K18" s="273"/>
    </row>
    <row r="19" spans="2:14" ht="24" customHeight="1">
      <c r="B19" s="274" t="s">
        <v>2202</v>
      </c>
      <c r="C19" s="109">
        <f t="shared" si="6"/>
        <v>0</v>
      </c>
      <c r="D19" s="110"/>
      <c r="E19" s="162"/>
      <c r="F19" s="271">
        <f t="shared" si="7"/>
        <v>0</v>
      </c>
      <c r="G19" s="110"/>
      <c r="H19" s="162"/>
      <c r="I19" s="272">
        <f t="shared" si="8"/>
        <v>0</v>
      </c>
      <c r="J19" s="110"/>
      <c r="K19" s="273"/>
    </row>
    <row r="20" spans="2:14" ht="24" customHeight="1">
      <c r="B20" s="278" t="s">
        <v>2203</v>
      </c>
      <c r="C20" s="173">
        <f t="shared" si="6"/>
        <v>0</v>
      </c>
      <c r="D20" s="201"/>
      <c r="E20" s="202"/>
      <c r="F20" s="256">
        <f t="shared" si="7"/>
        <v>0</v>
      </c>
      <c r="G20" s="201"/>
      <c r="H20" s="202"/>
      <c r="I20" s="257">
        <f t="shared" si="8"/>
        <v>0</v>
      </c>
      <c r="J20" s="201"/>
      <c r="K20" s="276"/>
    </row>
    <row r="21" spans="2:14" ht="24" customHeight="1">
      <c r="B21" s="255" t="s">
        <v>503</v>
      </c>
      <c r="C21" s="204">
        <f t="shared" si="6"/>
        <v>0</v>
      </c>
      <c r="D21" s="205"/>
      <c r="E21" s="206"/>
      <c r="F21" s="260">
        <f t="shared" si="7"/>
        <v>0</v>
      </c>
      <c r="G21" s="205"/>
      <c r="H21" s="206"/>
      <c r="I21" s="261">
        <f t="shared" si="8"/>
        <v>0</v>
      </c>
      <c r="J21" s="205"/>
      <c r="K21" s="262"/>
    </row>
    <row r="22" spans="2:14" ht="24" customHeight="1" thickBot="1">
      <c r="B22" s="255" t="s">
        <v>2301</v>
      </c>
      <c r="C22" s="204">
        <f t="shared" si="6"/>
        <v>0</v>
      </c>
      <c r="D22" s="205"/>
      <c r="E22" s="206"/>
      <c r="F22" s="260">
        <f t="shared" si="7"/>
        <v>0</v>
      </c>
      <c r="G22" s="205"/>
      <c r="H22" s="206"/>
      <c r="I22" s="261">
        <f t="shared" si="8"/>
        <v>0</v>
      </c>
      <c r="J22" s="205"/>
      <c r="K22" s="262"/>
    </row>
    <row r="23" spans="2:14" ht="24" hidden="1" customHeight="1" thickBot="1">
      <c r="B23" s="255" t="s">
        <v>2204</v>
      </c>
      <c r="C23" s="204">
        <f t="shared" si="6"/>
        <v>0</v>
      </c>
      <c r="D23" s="205"/>
      <c r="E23" s="206"/>
      <c r="F23" s="260">
        <f t="shared" si="7"/>
        <v>0</v>
      </c>
      <c r="G23" s="205"/>
      <c r="H23" s="206"/>
      <c r="I23" s="279">
        <f t="shared" si="8"/>
        <v>0</v>
      </c>
      <c r="J23" s="280"/>
      <c r="K23" s="281"/>
    </row>
    <row r="24" spans="2:14" ht="24" customHeight="1">
      <c r="B24" s="282" t="s">
        <v>2302</v>
      </c>
      <c r="C24" s="283">
        <f>+D24+E24</f>
        <v>0</v>
      </c>
      <c r="D24" s="284"/>
      <c r="E24" s="285"/>
      <c r="F24" s="286">
        <f>+G24+H24</f>
        <v>0</v>
      </c>
      <c r="G24" s="284"/>
      <c r="H24" s="285"/>
      <c r="I24" s="466">
        <f>+J24+K24</f>
        <v>0</v>
      </c>
      <c r="J24" s="287"/>
      <c r="K24" s="288"/>
    </row>
    <row r="25" spans="2:14" ht="24" customHeight="1">
      <c r="B25" s="289" t="s">
        <v>2303</v>
      </c>
      <c r="C25" s="204">
        <f t="shared" ref="C25" si="9">+D25+E25</f>
        <v>0</v>
      </c>
      <c r="D25" s="205"/>
      <c r="E25" s="206"/>
      <c r="F25" s="260">
        <f t="shared" ref="F25" si="10">+G25+H25</f>
        <v>0</v>
      </c>
      <c r="G25" s="205"/>
      <c r="H25" s="206"/>
      <c r="I25" s="261">
        <f t="shared" ref="I25" si="11">+J25+K25</f>
        <v>0</v>
      </c>
      <c r="J25" s="205"/>
      <c r="K25" s="262"/>
    </row>
    <row r="26" spans="2:14" s="291" customFormat="1" ht="24" customHeight="1">
      <c r="B26" s="290" t="s">
        <v>2209</v>
      </c>
      <c r="C26" s="204">
        <f>+D26+E26</f>
        <v>0</v>
      </c>
      <c r="D26" s="205"/>
      <c r="E26" s="206"/>
      <c r="F26" s="260">
        <f>+G26+H26</f>
        <v>0</v>
      </c>
      <c r="G26" s="205"/>
      <c r="H26" s="206"/>
      <c r="I26" s="261">
        <f>+J26+K26</f>
        <v>0</v>
      </c>
      <c r="J26" s="205"/>
      <c r="K26" s="262"/>
    </row>
    <row r="27" spans="2:14" s="291" customFormat="1" ht="24" customHeight="1" thickBot="1">
      <c r="B27" s="292" t="s">
        <v>2304</v>
      </c>
      <c r="C27" s="208">
        <f>+D27+E27</f>
        <v>0</v>
      </c>
      <c r="D27" s="209"/>
      <c r="E27" s="210"/>
      <c r="F27" s="293">
        <f>+G27+H27</f>
        <v>0</v>
      </c>
      <c r="G27" s="209"/>
      <c r="H27" s="210"/>
      <c r="I27" s="294">
        <f>+J27+K27</f>
        <v>0</v>
      </c>
      <c r="J27" s="209"/>
      <c r="K27" s="295"/>
    </row>
    <row r="28" spans="2:14" ht="18" customHeight="1" thickTop="1">
      <c r="B28" s="467" t="s">
        <v>2205</v>
      </c>
      <c r="C28" s="296"/>
      <c r="D28" s="215" t="str">
        <f>IF(D6&lt;=('CUADRO 1'!D6+'CUADRO 1'!D7+'CUADRO 1'!D8),"","XX")</f>
        <v/>
      </c>
      <c r="E28" s="215" t="str">
        <f>IF(E6&lt;=('CUADRO 1'!E6+'CUADRO 1'!E7+'CUADRO 1'!E8),"","XX")</f>
        <v/>
      </c>
      <c r="F28" s="296"/>
      <c r="G28" s="297" t="str">
        <f>IF(OR(G7&gt;D7,G8&gt;D8,G9&gt;D9,G10&gt;D10,G11&gt;D11,G12&gt;D12,G14&gt;D14,G15&gt;D15,G16&gt;D16,G18&gt;D18,G19&gt;D19,G20&gt;D20,G21&gt;D21,G22&gt;D22,G23&gt;D23,G24&gt;D24,G25&gt;D25,G26&gt;D26,G27&gt;D27),"XXX","")</f>
        <v/>
      </c>
      <c r="H28" s="297" t="str">
        <f>IF(OR(H7&gt;E7,H8&gt;E8,H9&gt;E9,H10&gt;E10,H11&gt;E11,H12&gt;E12,H14&gt;E14,H15&gt;E15,H16&gt;E16,H18&gt;E18,H19&gt;E19,H20&gt;E20,H21&gt;E21,H22&gt;E22,H23&gt;E23,H24&gt;E24,H25&gt;E25,H26&gt;E26,H27&gt;E27),"XXX","")</f>
        <v/>
      </c>
      <c r="I28" s="296"/>
      <c r="J28" s="298" t="str">
        <f>IF(OR(J7&gt;D7,J8&gt;D8,J9&gt;D9,J10&gt;D10,J11&gt;D11,J12&gt;D12,J14&gt;D14,J15&gt;D15,J16&gt;D16,J18&gt;D18,J19&gt;D19,J20&gt;D20,J21&gt;D21,J22&gt;D22,J23&gt;D23,J24&gt;D24,J25&gt;D25,J26&gt;D26,J27&gt;D27),"XXX","")</f>
        <v/>
      </c>
      <c r="K28" s="298" t="str">
        <f>IF(OR(K7&gt;E7,K8&gt;E8,K9&gt;E9,K10&gt;E10,K11&gt;E11,K12&gt;E12,K14&gt;E14,K15&gt;E15,K16&gt;E16,K18&gt;E18,K19&gt;E19,K20&gt;E20,K21&gt;E21,K22&gt;E22,K23&gt;E23,K24&gt;E24,K25&gt;E25,K26&gt;E26,K27&gt;E27),"XXX","")</f>
        <v/>
      </c>
    </row>
    <row r="29" spans="2:14" ht="18" customHeight="1">
      <c r="B29" s="468" t="s">
        <v>2305</v>
      </c>
      <c r="C29" s="582" t="str">
        <f>IF(OR(D28="XX",E28="XX"),"XX = ¡VERIFICAR!.  El total de hombres o mujeres de la parte (1) de este Cuadro, es mayor a lo reportado en el Cuadro 1.","")</f>
        <v/>
      </c>
      <c r="D29" s="582"/>
      <c r="E29" s="582"/>
      <c r="F29" s="582"/>
      <c r="G29" s="582"/>
      <c r="H29" s="582"/>
      <c r="I29" s="299"/>
      <c r="J29" s="581" t="str">
        <f>IF(OR(J28="XXX",K28="XXX"),"XXX = ¡VERIFICAR!.  En alguna Discapacidad o Condición se están indicando más estudiantes Alfabetizados que los reportados en la parte (1).","")</f>
        <v/>
      </c>
      <c r="K29" s="581"/>
      <c r="L29" s="300"/>
      <c r="M29" s="300"/>
      <c r="N29" s="300"/>
    </row>
    <row r="30" spans="2:14" ht="18" customHeight="1">
      <c r="B30" s="468" t="s">
        <v>2306</v>
      </c>
      <c r="C30" s="582"/>
      <c r="D30" s="582"/>
      <c r="E30" s="582"/>
      <c r="F30" s="582"/>
      <c r="G30" s="582"/>
      <c r="H30" s="582"/>
      <c r="I30" s="299"/>
      <c r="J30" s="581"/>
      <c r="K30" s="581"/>
      <c r="L30" s="300"/>
      <c r="M30" s="300"/>
      <c r="N30" s="300"/>
    </row>
    <row r="31" spans="2:14" ht="18" customHeight="1">
      <c r="B31" s="469" t="s">
        <v>2307</v>
      </c>
      <c r="C31" s="582" t="str">
        <f>IF(OR(G28="XXX",H28="XXX"),"XXX = ¡VERIFICAR!.  En alguna Discapacidad o Condición se están indicando más estudiantes con Servicios de Apoyo que el total indicado con la Discapacidad o Condición.","")</f>
        <v/>
      </c>
      <c r="D31" s="582"/>
      <c r="E31" s="582"/>
      <c r="F31" s="582"/>
      <c r="G31" s="582"/>
      <c r="H31" s="582"/>
      <c r="I31" s="300"/>
      <c r="J31" s="581"/>
      <c r="K31" s="581"/>
      <c r="L31" s="300"/>
      <c r="M31" s="300"/>
      <c r="N31" s="300"/>
    </row>
    <row r="32" spans="2:14" ht="18" customHeight="1">
      <c r="B32" s="301"/>
      <c r="C32" s="582"/>
      <c r="D32" s="582"/>
      <c r="E32" s="582"/>
      <c r="F32" s="582"/>
      <c r="G32" s="582"/>
      <c r="H32" s="582"/>
      <c r="I32" s="300"/>
      <c r="J32" s="581"/>
      <c r="K32" s="581"/>
      <c r="L32" s="300"/>
      <c r="M32" s="300"/>
      <c r="N32" s="300"/>
    </row>
    <row r="33" spans="2:14" ht="18" customHeight="1">
      <c r="B33" s="140" t="s">
        <v>576</v>
      </c>
      <c r="C33" s="583"/>
      <c r="D33" s="583"/>
      <c r="E33" s="583"/>
      <c r="F33" s="583"/>
      <c r="G33" s="583"/>
      <c r="H33" s="583"/>
      <c r="I33" s="300"/>
      <c r="J33" s="581"/>
      <c r="K33" s="581"/>
      <c r="L33" s="300"/>
      <c r="M33" s="300"/>
      <c r="N33" s="300"/>
    </row>
    <row r="34" spans="2:14" ht="14.25" customHeight="1">
      <c r="B34" s="532"/>
      <c r="C34" s="533"/>
      <c r="D34" s="533"/>
      <c r="E34" s="533"/>
      <c r="F34" s="533"/>
      <c r="G34" s="533"/>
      <c r="H34" s="534"/>
      <c r="J34" s="581"/>
      <c r="K34" s="581"/>
    </row>
    <row r="35" spans="2:14" ht="14.25" customHeight="1">
      <c r="B35" s="535"/>
      <c r="C35" s="536"/>
      <c r="D35" s="536"/>
      <c r="E35" s="536"/>
      <c r="F35" s="536"/>
      <c r="G35" s="536"/>
      <c r="H35" s="537"/>
      <c r="J35" s="581"/>
      <c r="K35" s="581"/>
    </row>
    <row r="36" spans="2:14" ht="14.25" customHeight="1">
      <c r="B36" s="535"/>
      <c r="C36" s="536"/>
      <c r="D36" s="536"/>
      <c r="E36" s="536"/>
      <c r="F36" s="536"/>
      <c r="G36" s="536"/>
      <c r="H36" s="537"/>
      <c r="J36" s="581"/>
      <c r="K36" s="581"/>
    </row>
    <row r="37" spans="2:14" ht="14.25" customHeight="1">
      <c r="B37" s="538"/>
      <c r="C37" s="539"/>
      <c r="D37" s="539"/>
      <c r="E37" s="539"/>
      <c r="F37" s="539"/>
      <c r="G37" s="539"/>
      <c r="H37" s="540"/>
      <c r="J37" s="581"/>
      <c r="K37" s="581"/>
    </row>
    <row r="38" spans="2:14" ht="8.25" customHeight="1"/>
  </sheetData>
  <sheetProtection password="C74F" sheet="1" objects="1" scenarios="1"/>
  <mergeCells count="9">
    <mergeCell ref="J29:K37"/>
    <mergeCell ref="C31:H33"/>
    <mergeCell ref="B34:H37"/>
    <mergeCell ref="G1:K1"/>
    <mergeCell ref="C3:E4"/>
    <mergeCell ref="F3:H4"/>
    <mergeCell ref="C29:H30"/>
    <mergeCell ref="B3:B4"/>
    <mergeCell ref="I3:K4"/>
  </mergeCells>
  <conditionalFormatting sqref="C31:H33">
    <cfRule type="notContainsBlanks" dxfId="93" priority="163">
      <formula>LEN(TRIM(C31))&gt;0</formula>
    </cfRule>
  </conditionalFormatting>
  <conditionalFormatting sqref="C7:C8 C27 C21:C25">
    <cfRule type="cellIs" dxfId="92" priority="139" operator="equal">
      <formula>0</formula>
    </cfRule>
  </conditionalFormatting>
  <conditionalFormatting sqref="C17:C18 C20">
    <cfRule type="cellIs" dxfId="91" priority="138" operator="equal">
      <formula>0</formula>
    </cfRule>
  </conditionalFormatting>
  <conditionalFormatting sqref="C17:E17">
    <cfRule type="cellIs" dxfId="90" priority="137" operator="equal">
      <formula>0</formula>
    </cfRule>
  </conditionalFormatting>
  <conditionalFormatting sqref="C9:C12">
    <cfRule type="cellIs" dxfId="89" priority="136" operator="equal">
      <formula>0</formula>
    </cfRule>
  </conditionalFormatting>
  <conditionalFormatting sqref="C26">
    <cfRule type="cellIs" dxfId="88" priority="135" operator="equal">
      <formula>0</formula>
    </cfRule>
  </conditionalFormatting>
  <conditionalFormatting sqref="C19">
    <cfRule type="cellIs" dxfId="87" priority="134" operator="equal">
      <formula>0</formula>
    </cfRule>
  </conditionalFormatting>
  <conditionalFormatting sqref="C14 C16">
    <cfRule type="cellIs" dxfId="86" priority="133" operator="equal">
      <formula>0</formula>
    </cfRule>
  </conditionalFormatting>
  <conditionalFormatting sqref="C15">
    <cfRule type="cellIs" dxfId="85" priority="132" operator="equal">
      <formula>0</formula>
    </cfRule>
  </conditionalFormatting>
  <conditionalFormatting sqref="C13">
    <cfRule type="cellIs" dxfId="84" priority="131" operator="equal">
      <formula>0</formula>
    </cfRule>
  </conditionalFormatting>
  <conditionalFormatting sqref="C13:E13">
    <cfRule type="cellIs" dxfId="83" priority="130" operator="equal">
      <formula>0</formula>
    </cfRule>
  </conditionalFormatting>
  <conditionalFormatting sqref="C6:E6">
    <cfRule type="cellIs" dxfId="82" priority="129" operator="equal">
      <formula>0</formula>
    </cfRule>
  </conditionalFormatting>
  <conditionalFormatting sqref="F7:F8 F27 F21:F25">
    <cfRule type="cellIs" dxfId="81" priority="128" operator="equal">
      <formula>0</formula>
    </cfRule>
  </conditionalFormatting>
  <conditionalFormatting sqref="F17:F18 F20">
    <cfRule type="cellIs" dxfId="80" priority="127" operator="equal">
      <formula>0</formula>
    </cfRule>
  </conditionalFormatting>
  <conditionalFormatting sqref="F17:H17">
    <cfRule type="cellIs" dxfId="79" priority="126" operator="equal">
      <formula>0</formula>
    </cfRule>
  </conditionalFormatting>
  <conditionalFormatting sqref="F9:F12">
    <cfRule type="cellIs" dxfId="78" priority="125" operator="equal">
      <formula>0</formula>
    </cfRule>
  </conditionalFormatting>
  <conditionalFormatting sqref="F26">
    <cfRule type="cellIs" dxfId="77" priority="124" operator="equal">
      <formula>0</formula>
    </cfRule>
  </conditionalFormatting>
  <conditionalFormatting sqref="F19">
    <cfRule type="cellIs" dxfId="76" priority="123" operator="equal">
      <formula>0</formula>
    </cfRule>
  </conditionalFormatting>
  <conditionalFormatting sqref="F14 F16">
    <cfRule type="cellIs" dxfId="75" priority="122" operator="equal">
      <formula>0</formula>
    </cfRule>
  </conditionalFormatting>
  <conditionalFormatting sqref="F15">
    <cfRule type="cellIs" dxfId="74" priority="121" operator="equal">
      <formula>0</formula>
    </cfRule>
  </conditionalFormatting>
  <conditionalFormatting sqref="F13">
    <cfRule type="cellIs" dxfId="73" priority="120" operator="equal">
      <formula>0</formula>
    </cfRule>
  </conditionalFormatting>
  <conditionalFormatting sqref="F13:H13">
    <cfRule type="cellIs" dxfId="72" priority="119" operator="equal">
      <formula>0</formula>
    </cfRule>
  </conditionalFormatting>
  <conditionalFormatting sqref="F6:H6">
    <cfRule type="cellIs" dxfId="71" priority="118" operator="equal">
      <formula>0</formula>
    </cfRule>
  </conditionalFormatting>
  <conditionalFormatting sqref="I6:K6">
    <cfRule type="cellIs" dxfId="70" priority="94" operator="equal">
      <formula>0</formula>
    </cfRule>
  </conditionalFormatting>
  <conditionalFormatting sqref="I31:I33">
    <cfRule type="notContainsBlanks" dxfId="69" priority="93">
      <formula>LEN(TRIM(I31))&gt;0</formula>
    </cfRule>
  </conditionalFormatting>
  <conditionalFormatting sqref="C29:H30">
    <cfRule type="notContainsBlanks" dxfId="68" priority="92">
      <formula>LEN(TRIM(C29))&gt;0</formula>
    </cfRule>
  </conditionalFormatting>
  <conditionalFormatting sqref="J29:K37">
    <cfRule type="notContainsBlanks" dxfId="67" priority="91">
      <formula>LEN(TRIM(J29))&gt;0</formula>
    </cfRule>
  </conditionalFormatting>
  <conditionalFormatting sqref="I17:I18 I20">
    <cfRule type="cellIs" dxfId="66" priority="88" operator="equal">
      <formula>0</formula>
    </cfRule>
  </conditionalFormatting>
  <conditionalFormatting sqref="I17:J17">
    <cfRule type="cellIs" dxfId="65" priority="87" operator="equal">
      <formula>0</formula>
    </cfRule>
  </conditionalFormatting>
  <conditionalFormatting sqref="I9:I12">
    <cfRule type="cellIs" dxfId="64" priority="86" operator="equal">
      <formula>0</formula>
    </cfRule>
  </conditionalFormatting>
  <conditionalFormatting sqref="I26">
    <cfRule type="cellIs" dxfId="63" priority="85" operator="equal">
      <formula>0</formula>
    </cfRule>
  </conditionalFormatting>
  <conditionalFormatting sqref="I19">
    <cfRule type="cellIs" dxfId="62" priority="84" operator="equal">
      <formula>0</formula>
    </cfRule>
  </conditionalFormatting>
  <conditionalFormatting sqref="I14 I16">
    <cfRule type="cellIs" dxfId="61" priority="83" operator="equal">
      <formula>0</formula>
    </cfRule>
  </conditionalFormatting>
  <conditionalFormatting sqref="I15">
    <cfRule type="cellIs" dxfId="60" priority="82" operator="equal">
      <formula>0</formula>
    </cfRule>
  </conditionalFormatting>
  <conditionalFormatting sqref="I13">
    <cfRule type="cellIs" dxfId="59" priority="81" operator="equal">
      <formula>0</formula>
    </cfRule>
  </conditionalFormatting>
  <conditionalFormatting sqref="I13:J13">
    <cfRule type="cellIs" dxfId="58" priority="80" operator="equal">
      <formula>0</formula>
    </cfRule>
  </conditionalFormatting>
  <conditionalFormatting sqref="I7:I8 I27 I21:I25">
    <cfRule type="cellIs" dxfId="57" priority="89" operator="equal">
      <formula>0</formula>
    </cfRule>
  </conditionalFormatting>
  <conditionalFormatting sqref="J7">
    <cfRule type="cellIs" dxfId="56" priority="79" operator="greaterThan">
      <formula>D7</formula>
    </cfRule>
  </conditionalFormatting>
  <conditionalFormatting sqref="J8">
    <cfRule type="cellIs" dxfId="55" priority="39" operator="greaterThan">
      <formula>D8</formula>
    </cfRule>
  </conditionalFormatting>
  <conditionalFormatting sqref="J9">
    <cfRule type="cellIs" dxfId="54" priority="38" operator="greaterThan">
      <formula>D9</formula>
    </cfRule>
  </conditionalFormatting>
  <conditionalFormatting sqref="J10">
    <cfRule type="cellIs" dxfId="53" priority="37" operator="greaterThan">
      <formula>D10</formula>
    </cfRule>
  </conditionalFormatting>
  <conditionalFormatting sqref="J11">
    <cfRule type="cellIs" dxfId="52" priority="36" operator="greaterThan">
      <formula>D11</formula>
    </cfRule>
  </conditionalFormatting>
  <conditionalFormatting sqref="J12">
    <cfRule type="cellIs" dxfId="51" priority="35" operator="greaterThan">
      <formula>D12</formula>
    </cfRule>
  </conditionalFormatting>
  <conditionalFormatting sqref="J14">
    <cfRule type="cellIs" dxfId="50" priority="34" operator="greaterThan">
      <formula>D14</formula>
    </cfRule>
  </conditionalFormatting>
  <conditionalFormatting sqref="J15">
    <cfRule type="cellIs" dxfId="49" priority="33" operator="greaterThan">
      <formula>D15</formula>
    </cfRule>
  </conditionalFormatting>
  <conditionalFormatting sqref="J16">
    <cfRule type="cellIs" dxfId="48" priority="32" operator="greaterThan">
      <formula>D16</formula>
    </cfRule>
  </conditionalFormatting>
  <conditionalFormatting sqref="J18">
    <cfRule type="cellIs" dxfId="47" priority="31" operator="greaterThan">
      <formula>D18</formula>
    </cfRule>
  </conditionalFormatting>
  <conditionalFormatting sqref="J19">
    <cfRule type="cellIs" dxfId="46" priority="30" operator="greaterThan">
      <formula>D19</formula>
    </cfRule>
  </conditionalFormatting>
  <conditionalFormatting sqref="J20">
    <cfRule type="cellIs" dxfId="45" priority="29" operator="greaterThan">
      <formula>D20</formula>
    </cfRule>
  </conditionalFormatting>
  <conditionalFormatting sqref="J21">
    <cfRule type="cellIs" dxfId="44" priority="28" operator="greaterThan">
      <formula>D21</formula>
    </cfRule>
  </conditionalFormatting>
  <conditionalFormatting sqref="J22">
    <cfRule type="cellIs" dxfId="43" priority="27" operator="greaterThan">
      <formula>D22</formula>
    </cfRule>
  </conditionalFormatting>
  <conditionalFormatting sqref="J23">
    <cfRule type="cellIs" dxfId="42" priority="26" operator="greaterThan">
      <formula>D23</formula>
    </cfRule>
  </conditionalFormatting>
  <conditionalFormatting sqref="J24">
    <cfRule type="cellIs" dxfId="41" priority="25" operator="greaterThan">
      <formula>D24</formula>
    </cfRule>
  </conditionalFormatting>
  <conditionalFormatting sqref="J25">
    <cfRule type="cellIs" dxfId="40" priority="24" operator="greaterThan">
      <formula>D25</formula>
    </cfRule>
  </conditionalFormatting>
  <conditionalFormatting sqref="J26">
    <cfRule type="cellIs" dxfId="39" priority="23" operator="greaterThan">
      <formula>D26</formula>
    </cfRule>
  </conditionalFormatting>
  <conditionalFormatting sqref="J27">
    <cfRule type="cellIs" dxfId="38" priority="22" operator="greaterThan">
      <formula>D27</formula>
    </cfRule>
  </conditionalFormatting>
  <conditionalFormatting sqref="K17">
    <cfRule type="cellIs" dxfId="37" priority="21" operator="equal">
      <formula>0</formula>
    </cfRule>
  </conditionalFormatting>
  <conditionalFormatting sqref="K13">
    <cfRule type="cellIs" dxfId="36" priority="20" operator="equal">
      <formula>0</formula>
    </cfRule>
  </conditionalFormatting>
  <conditionalFormatting sqref="K7">
    <cfRule type="cellIs" dxfId="35" priority="19" operator="greaterThan">
      <formula>E7</formula>
    </cfRule>
  </conditionalFormatting>
  <conditionalFormatting sqref="K8">
    <cfRule type="cellIs" dxfId="34" priority="18" operator="greaterThan">
      <formula>E8</formula>
    </cfRule>
  </conditionalFormatting>
  <conditionalFormatting sqref="K9">
    <cfRule type="cellIs" dxfId="33" priority="17" operator="greaterThan">
      <formula>E9</formula>
    </cfRule>
  </conditionalFormatting>
  <conditionalFormatting sqref="K10">
    <cfRule type="cellIs" dxfId="32" priority="16" operator="greaterThan">
      <formula>E10</formula>
    </cfRule>
  </conditionalFormatting>
  <conditionalFormatting sqref="K11">
    <cfRule type="cellIs" dxfId="31" priority="15" operator="greaterThan">
      <formula>E11</formula>
    </cfRule>
  </conditionalFormatting>
  <conditionalFormatting sqref="K12">
    <cfRule type="cellIs" dxfId="30" priority="14" operator="greaterThan">
      <formula>E12</formula>
    </cfRule>
  </conditionalFormatting>
  <conditionalFormatting sqref="K14">
    <cfRule type="cellIs" dxfId="29" priority="13" operator="greaterThan">
      <formula>E14</formula>
    </cfRule>
  </conditionalFormatting>
  <conditionalFormatting sqref="K15">
    <cfRule type="cellIs" dxfId="28" priority="12" operator="greaterThan">
      <formula>E15</formula>
    </cfRule>
  </conditionalFormatting>
  <conditionalFormatting sqref="K16">
    <cfRule type="cellIs" dxfId="27" priority="11" operator="greaterThan">
      <formula>E16</formula>
    </cfRule>
  </conditionalFormatting>
  <conditionalFormatting sqref="K18">
    <cfRule type="cellIs" dxfId="26" priority="10" operator="greaterThan">
      <formula>E18</formula>
    </cfRule>
  </conditionalFormatting>
  <conditionalFormatting sqref="K19">
    <cfRule type="cellIs" dxfId="25" priority="9" operator="greaterThan">
      <formula>E19</formula>
    </cfRule>
  </conditionalFormatting>
  <conditionalFormatting sqref="K20">
    <cfRule type="cellIs" dxfId="24" priority="8" operator="greaterThan">
      <formula>E20</formula>
    </cfRule>
  </conditionalFormatting>
  <conditionalFormatting sqref="K21">
    <cfRule type="cellIs" dxfId="23" priority="7" operator="greaterThan">
      <formula>E21</formula>
    </cfRule>
  </conditionalFormatting>
  <conditionalFormatting sqref="K22">
    <cfRule type="cellIs" dxfId="22" priority="6" operator="greaterThan">
      <formula>E22</formula>
    </cfRule>
  </conditionalFormatting>
  <conditionalFormatting sqref="K23">
    <cfRule type="cellIs" dxfId="21" priority="5" operator="greaterThan">
      <formula>E23</formula>
    </cfRule>
  </conditionalFormatting>
  <conditionalFormatting sqref="K24">
    <cfRule type="cellIs" dxfId="20" priority="4" operator="greaterThan">
      <formula>E24</formula>
    </cfRule>
  </conditionalFormatting>
  <conditionalFormatting sqref="K25">
    <cfRule type="cellIs" dxfId="19" priority="3" operator="greaterThan">
      <formula>E25</formula>
    </cfRule>
  </conditionalFormatting>
  <conditionalFormatting sqref="K26">
    <cfRule type="cellIs" dxfId="18" priority="2" operator="greaterThan">
      <formula>E26</formula>
    </cfRule>
  </conditionalFormatting>
  <conditionalFormatting sqref="K27">
    <cfRule type="cellIs" dxfId="17" priority="1" operator="greaterThan">
      <formula>E27</formula>
    </cfRule>
  </conditionalFormatting>
  <dataValidations count="1">
    <dataValidation type="whole" operator="greaterThanOrEqual" allowBlank="1" showInputMessage="1" showErrorMessage="1" sqref="C6:K27">
      <formula1>0</formula1>
    </dataValidation>
  </dataValidations>
  <printOptions horizontalCentered="1" verticalCentered="1"/>
  <pageMargins left="0.15748031496062992" right="0.15748031496062992" top="0.23622047244094491" bottom="0.46" header="0.43307086614173229" footer="0.19685039370078741"/>
  <pageSetup scale="68" orientation="landscape" r:id="rId1"/>
  <headerFooter scaleWithDoc="0">
    <oddFooter>&amp;R&amp;"Goudy,Negrita Cursiva"Sección Técnica Nocturna&amp;"Goudy,Cursiva",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22</vt:i4>
      </vt:variant>
    </vt:vector>
  </HeadingPairs>
  <TitlesOfParts>
    <vt:vector size="36" baseType="lpstr">
      <vt:lpstr>ubicacion</vt:lpstr>
      <vt:lpstr>ubicacion (2)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RenCT</vt:lpstr>
      <vt:lpstr>CUADRO 7</vt:lpstr>
      <vt:lpstr>CUADRO 8</vt:lpstr>
      <vt:lpstr>CUADRO 9</vt:lpstr>
      <vt:lpstr>aplazados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codigo</vt:lpstr>
      <vt:lpstr>datos</vt:lpstr>
      <vt:lpstr>prov</vt:lpstr>
      <vt:lpstr>PROV1</vt:lpstr>
      <vt:lpstr>sino</vt:lpstr>
      <vt:lpstr>'CUADRO 2'!Títulos_a_imprimir</vt:lpstr>
      <vt:lpstr>'CUADRO 3'!Títulos_a_imprimir</vt:lpstr>
      <vt:lpstr>'ubicacion (2)'!ubic</vt:lpstr>
      <vt:lpstr>ubic</vt:lpstr>
      <vt:lpstr>'ubicacion (2)'!ubicac</vt:lpstr>
      <vt:lpstr>ubicac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Departamento Análisis Estadístico</cp:lastModifiedBy>
  <cp:lastPrinted>2021-01-19T21:22:46Z</cp:lastPrinted>
  <dcterms:created xsi:type="dcterms:W3CDTF">2011-05-27T17:11:21Z</dcterms:created>
  <dcterms:modified xsi:type="dcterms:W3CDTF">2021-02-19T16:48:47Z</dcterms:modified>
</cp:coreProperties>
</file>