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1.DEBV\2023 debv\Censo Escolar 2023--Informe FINAL\FORMULARIOS\Colegios\"/>
    </mc:Choice>
  </mc:AlternateContent>
  <xr:revisionPtr revIDLastSave="0" documentId="13_ncr:1_{E1332B5E-CB59-4626-8481-CC020E15C1CE}" xr6:coauthVersionLast="47" xr6:coauthVersionMax="47" xr10:uidLastSave="{00000000-0000-0000-0000-000000000000}"/>
  <workbookProtection workbookAlgorithmName="SHA-512" workbookHashValue="BiYaQS5HZBJSMiU/1mWfoBJrj+BapvVMTLU/duU151Z3ke2ELi21wu0hWwuInTtwPL0uw+prgT6/EOuRuuCvSw==" workbookSaltValue="a5LH2xRiD2svonmrzuYCtQ==" workbookSpinCount="100000" lockStructure="1"/>
  <bookViews>
    <workbookView xWindow="28680" yWindow="-120" windowWidth="29040" windowHeight="15720" tabRatio="854" firstSheet="2" activeTab="2" xr2:uid="{00000000-000D-0000-FFFF-FFFF00000000}"/>
  </bookViews>
  <sheets>
    <sheet name="ubicacion (2)" sheetId="66" state="hidden" r:id="rId1"/>
    <sheet name="Códigos Portada" sheetId="27" state="hidden" r:id="rId2"/>
    <sheet name="Portada" sheetId="54" r:id="rId3"/>
    <sheet name="CUADRO 1" sheetId="40" r:id="rId4"/>
    <sheet name="CUADRO 2" sheetId="41" r:id="rId5"/>
    <sheet name="CUADRO 3" sheetId="42" r:id="rId6"/>
    <sheet name="CUADRO 4" sheetId="60" r:id="rId7"/>
    <sheet name="CUADRO 5" sheetId="45" r:id="rId8"/>
    <sheet name="CUADRO 6" sheetId="46" r:id="rId9"/>
    <sheet name="CUADRO 7" sheetId="73" r:id="rId10"/>
    <sheet name="CUADRO 8" sheetId="74" r:id="rId11"/>
    <sheet name="CUADRO 9" sheetId="69" r:id="rId12"/>
    <sheet name="CUADRO 10-1" sheetId="78" r:id="rId13"/>
    <sheet name="CUADRO 10-2" sheetId="79" r:id="rId14"/>
    <sheet name="CUADRO 10-3" sheetId="80" r:id="rId15"/>
    <sheet name="CUADRO 11" sheetId="75" r:id="rId16"/>
    <sheet name="CUADRO 12" sheetId="76" r:id="rId17"/>
    <sheet name="CUADRO 13" sheetId="77" r:id="rId18"/>
  </sheets>
  <definedNames>
    <definedName name="_xlnm._FilterDatabase" localSheetId="1" hidden="1">'Códigos Portada'!$A$2:$S$8</definedName>
    <definedName name="_xlnm._FilterDatabase" localSheetId="0" hidden="1">'ubicacion (2)'!$A$1:$F$1</definedName>
    <definedName name="_xlnm.Print_Area" localSheetId="3">'CUADRO 1'!$B$1:$T$29</definedName>
    <definedName name="_xlnm.Print_Area" localSheetId="12">'CUADRO 10-1'!$B$1:$G$36</definedName>
    <definedName name="_xlnm.Print_Area" localSheetId="13">'CUADRO 10-2'!$B$1:$H$35</definedName>
    <definedName name="_xlnm.Print_Area" localSheetId="14">'CUADRO 10-3'!$B$1:$H$40</definedName>
    <definedName name="_xlnm.Print_Area" localSheetId="17">'CUADRO 13'!$B$1:$G$30</definedName>
    <definedName name="_xlnm.Print_Area" localSheetId="4">'CUADRO 2'!$B$1:$T$27</definedName>
    <definedName name="_xlnm.Print_Area" localSheetId="5">'CUADRO 3'!$B$1:$T$26</definedName>
    <definedName name="_xlnm.Print_Area" localSheetId="6">'CUADRO 4'!$B$1:$T$13</definedName>
    <definedName name="_xlnm.Print_Area" localSheetId="7">'CUADRO 5'!$B$1:$T$18</definedName>
    <definedName name="_xlnm.Print_Area" localSheetId="8">'CUADRO 6'!$B$1:$U$27</definedName>
    <definedName name="_xlnm.Print_Area" localSheetId="9">'CUADRO 7'!$B$1:$N$24</definedName>
    <definedName name="_xlnm.Print_Area" localSheetId="10">'CUADRO 8'!$B$1:$T$19</definedName>
    <definedName name="_xlnm.Print_Area" localSheetId="11">'CUADRO 9'!$B$1:$H$32</definedName>
    <definedName name="_xlnm.Print_Area" localSheetId="2">Portada!$A$1:$O$33</definedName>
    <definedName name="datos">'Códigos Portada'!$A$3:$S$8</definedName>
    <definedName name="Final" localSheetId="11">('CUADRO 9'!A1048566+'CUADRO 9'!A1048567+'CUADRO 9'!A1048569)-('CUADRO 9'!A1048571+'CUADRO 9'!A1048573+'CUADRO 9'!A1048575)</definedName>
    <definedName name="OLE_LINK2" localSheetId="11">'CUADRO 9'!$B$3</definedName>
    <definedName name="prov">'ubicacion (2)'!$A$2:$B$492</definedName>
    <definedName name="prov1">'ubicacion (2)'!$E$2:$F$492</definedName>
    <definedName name="sino">'CUADRO 10-1'!$F$1:$F$2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0" i="45" l="1"/>
  <c r="O10" i="45"/>
  <c r="L10" i="45"/>
  <c r="I10" i="45"/>
  <c r="F10" i="45"/>
  <c r="E10" i="45"/>
  <c r="D10" i="45"/>
  <c r="C10" i="45" s="1"/>
  <c r="R9" i="45"/>
  <c r="O9" i="45"/>
  <c r="L9" i="45"/>
  <c r="I9" i="45"/>
  <c r="F9" i="45"/>
  <c r="E9" i="45"/>
  <c r="D9" i="45"/>
  <c r="C9" i="45"/>
  <c r="H28" i="80"/>
  <c r="G28" i="80"/>
  <c r="G7" i="80" s="1"/>
  <c r="F28" i="80"/>
  <c r="F7" i="80" s="1"/>
  <c r="E28" i="80"/>
  <c r="E7" i="80" s="1"/>
  <c r="D28" i="80"/>
  <c r="D7" i="80" s="1"/>
  <c r="H7" i="80"/>
  <c r="I24" i="79"/>
  <c r="F24" i="79"/>
  <c r="J24" i="79" s="1"/>
  <c r="J23" i="79"/>
  <c r="I23" i="79"/>
  <c r="F23" i="79"/>
  <c r="F22" i="79"/>
  <c r="J22" i="79" s="1"/>
  <c r="F21" i="79"/>
  <c r="J21" i="79" s="1"/>
  <c r="F20" i="79"/>
  <c r="J20" i="79" s="1"/>
  <c r="J19" i="79"/>
  <c r="I19" i="79"/>
  <c r="F19" i="79"/>
  <c r="F18" i="79"/>
  <c r="J18" i="79" s="1"/>
  <c r="F17" i="79"/>
  <c r="J17" i="79" s="1"/>
  <c r="F16" i="79"/>
  <c r="J16" i="79" s="1"/>
  <c r="J15" i="79"/>
  <c r="I15" i="79"/>
  <c r="F15" i="79"/>
  <c r="F14" i="79"/>
  <c r="J14" i="79" s="1"/>
  <c r="F13" i="79"/>
  <c r="J13" i="79" s="1"/>
  <c r="F12" i="79"/>
  <c r="J12" i="79" s="1"/>
  <c r="J11" i="79"/>
  <c r="I11" i="79"/>
  <c r="F11" i="79"/>
  <c r="F10" i="79"/>
  <c r="J10" i="79" s="1"/>
  <c r="D30" i="78"/>
  <c r="D29" i="78"/>
  <c r="F28" i="78"/>
  <c r="E28" i="78"/>
  <c r="D28" i="78"/>
  <c r="D19" i="78"/>
  <c r="D18" i="78"/>
  <c r="D17" i="78"/>
  <c r="D16" i="78"/>
  <c r="C11" i="78"/>
  <c r="F10" i="78"/>
  <c r="E10" i="78"/>
  <c r="D10" i="78"/>
  <c r="D11" i="78" s="1"/>
  <c r="G11" i="78" s="1"/>
  <c r="E8" i="78"/>
  <c r="C8" i="78"/>
  <c r="E16" i="73"/>
  <c r="D30" i="79" l="1"/>
  <c r="I12" i="79"/>
  <c r="I16" i="79"/>
  <c r="I20" i="79"/>
  <c r="I17" i="79"/>
  <c r="I21" i="79"/>
  <c r="I10" i="79"/>
  <c r="I14" i="79"/>
  <c r="I18" i="79"/>
  <c r="I22" i="79"/>
  <c r="I13" i="79"/>
  <c r="H18" i="69"/>
  <c r="G18" i="69"/>
  <c r="F18" i="69"/>
  <c r="E18" i="69"/>
  <c r="D18" i="69"/>
  <c r="C20" i="69"/>
  <c r="C19" i="69"/>
  <c r="C21" i="69"/>
  <c r="D29" i="79" l="1"/>
  <c r="D28" i="79"/>
  <c r="H20" i="77" l="1"/>
  <c r="E20" i="77"/>
  <c r="H19" i="77"/>
  <c r="E19" i="77"/>
  <c r="E18" i="77"/>
  <c r="E17" i="77"/>
  <c r="E16" i="77"/>
  <c r="E15" i="77"/>
  <c r="E14" i="77"/>
  <c r="E13" i="77"/>
  <c r="E12" i="77"/>
  <c r="E11" i="77"/>
  <c r="E10" i="77"/>
  <c r="E9" i="77"/>
  <c r="E8" i="77"/>
  <c r="E7" i="77"/>
  <c r="E6" i="77"/>
  <c r="R8" i="76"/>
  <c r="O8" i="76"/>
  <c r="L8" i="76"/>
  <c r="I8" i="76"/>
  <c r="F8" i="76"/>
  <c r="E8" i="76"/>
  <c r="D8" i="76"/>
  <c r="C8" i="76" s="1"/>
  <c r="R7" i="76"/>
  <c r="O7" i="76"/>
  <c r="L7" i="76"/>
  <c r="I7" i="76"/>
  <c r="F7" i="76"/>
  <c r="E7" i="76"/>
  <c r="C7" i="76" s="1"/>
  <c r="D7" i="76"/>
  <c r="F6" i="76"/>
  <c r="E6" i="76"/>
  <c r="D6" i="76"/>
  <c r="C6" i="76" s="1"/>
  <c r="T5" i="76"/>
  <c r="S5" i="76"/>
  <c r="Q5" i="76"/>
  <c r="P5" i="76"/>
  <c r="O5" i="76"/>
  <c r="N5" i="76"/>
  <c r="M5" i="76"/>
  <c r="K5" i="76"/>
  <c r="J5" i="76"/>
  <c r="H5" i="76"/>
  <c r="G5" i="76"/>
  <c r="F5" i="76" s="1"/>
  <c r="R8" i="75"/>
  <c r="O8" i="75"/>
  <c r="L8" i="75"/>
  <c r="I8" i="75"/>
  <c r="F8" i="75"/>
  <c r="E8" i="75"/>
  <c r="D8" i="75"/>
  <c r="C8" i="75" s="1"/>
  <c r="R7" i="75"/>
  <c r="O7" i="75"/>
  <c r="L7" i="75"/>
  <c r="I7" i="75"/>
  <c r="F7" i="75"/>
  <c r="E7" i="75"/>
  <c r="C7" i="75" s="1"/>
  <c r="D7" i="75"/>
  <c r="F6" i="75"/>
  <c r="E6" i="75"/>
  <c r="D6" i="75"/>
  <c r="C6" i="75" s="1"/>
  <c r="T5" i="75"/>
  <c r="T9" i="75" s="1"/>
  <c r="S5" i="75"/>
  <c r="Q5" i="75"/>
  <c r="Q9" i="75" s="1"/>
  <c r="P5" i="75"/>
  <c r="P9" i="75" s="1"/>
  <c r="N5" i="75"/>
  <c r="N9" i="75" s="1"/>
  <c r="M5" i="75"/>
  <c r="M9" i="75" s="1"/>
  <c r="L5" i="75"/>
  <c r="K5" i="75"/>
  <c r="K9" i="75" s="1"/>
  <c r="J5" i="75"/>
  <c r="H5" i="75"/>
  <c r="H9" i="75" s="1"/>
  <c r="G5" i="75"/>
  <c r="D13" i="74"/>
  <c r="C13" i="74"/>
  <c r="D12" i="74"/>
  <c r="C12" i="74"/>
  <c r="D11" i="74"/>
  <c r="C11" i="74"/>
  <c r="D10" i="74"/>
  <c r="C10" i="74"/>
  <c r="D9" i="74"/>
  <c r="C9" i="74"/>
  <c r="D8" i="74"/>
  <c r="C8" i="74"/>
  <c r="D7" i="74"/>
  <c r="C7" i="74"/>
  <c r="Q7" i="74" s="1"/>
  <c r="D6" i="74"/>
  <c r="C6" i="74"/>
  <c r="P5" i="74"/>
  <c r="O5" i="74"/>
  <c r="N5" i="74"/>
  <c r="M5" i="74"/>
  <c r="L5" i="74"/>
  <c r="K5" i="74"/>
  <c r="J5" i="74"/>
  <c r="I5" i="74"/>
  <c r="H5" i="74"/>
  <c r="G5" i="74"/>
  <c r="F5" i="74"/>
  <c r="E5" i="74"/>
  <c r="C13" i="73"/>
  <c r="C12" i="73"/>
  <c r="C11" i="73"/>
  <c r="C10" i="73"/>
  <c r="C9" i="73"/>
  <c r="C8" i="73"/>
  <c r="C7" i="73"/>
  <c r="C6" i="73"/>
  <c r="M5" i="73"/>
  <c r="K5" i="73"/>
  <c r="I5" i="73"/>
  <c r="G5" i="73"/>
  <c r="E5" i="73"/>
  <c r="Q9" i="74" l="1"/>
  <c r="Q6" i="74"/>
  <c r="Q12" i="74"/>
  <c r="Q8" i="74"/>
  <c r="F5" i="75"/>
  <c r="G9" i="75"/>
  <c r="Q10" i="74"/>
  <c r="E5" i="75"/>
  <c r="C5" i="73"/>
  <c r="Q11" i="74"/>
  <c r="Q13" i="74"/>
  <c r="I5" i="75"/>
  <c r="J9" i="75"/>
  <c r="R5" i="75"/>
  <c r="S9" i="75"/>
  <c r="C5" i="74"/>
  <c r="O5" i="75"/>
  <c r="D5" i="75"/>
  <c r="R5" i="76"/>
  <c r="L5" i="76"/>
  <c r="I5" i="76"/>
  <c r="E5" i="76"/>
  <c r="D19" i="77" s="1"/>
  <c r="D5" i="74"/>
  <c r="D5" i="76"/>
  <c r="F10" i="75" l="1"/>
  <c r="C15" i="74"/>
  <c r="C5" i="75"/>
  <c r="D14" i="77"/>
  <c r="C14" i="74"/>
  <c r="D20" i="77"/>
  <c r="D7" i="77"/>
  <c r="D9" i="77"/>
  <c r="D11" i="77"/>
  <c r="D6" i="77"/>
  <c r="D17" i="77"/>
  <c r="D18" i="77"/>
  <c r="D15" i="77"/>
  <c r="D8" i="77"/>
  <c r="B22" i="77"/>
  <c r="G21" i="77" s="1"/>
  <c r="D16" i="77"/>
  <c r="D13" i="77"/>
  <c r="D10" i="77"/>
  <c r="D12" i="77"/>
  <c r="C19" i="77"/>
  <c r="C15" i="77"/>
  <c r="C11" i="77"/>
  <c r="C7" i="77"/>
  <c r="C20" i="77"/>
  <c r="C16" i="77"/>
  <c r="C18" i="77"/>
  <c r="C14" i="77"/>
  <c r="C10" i="77"/>
  <c r="C6" i="77"/>
  <c r="C8" i="77"/>
  <c r="B21" i="77"/>
  <c r="F21" i="77" s="1"/>
  <c r="C5" i="76"/>
  <c r="C17" i="77"/>
  <c r="C13" i="77"/>
  <c r="C9" i="77"/>
  <c r="C12" i="77"/>
  <c r="E22" i="77" l="1"/>
  <c r="B24" i="77"/>
  <c r="B23" i="77"/>
  <c r="C26" i="69"/>
  <c r="C25" i="69"/>
  <c r="C24" i="69" s="1"/>
  <c r="H24" i="69"/>
  <c r="G24" i="69"/>
  <c r="F24" i="69"/>
  <c r="E24" i="69"/>
  <c r="D24" i="69"/>
  <c r="C23" i="69"/>
  <c r="C22" i="69"/>
  <c r="C18" i="69" s="1"/>
  <c r="C17" i="69"/>
  <c r="C16" i="69"/>
  <c r="C15" i="69"/>
  <c r="H14" i="69"/>
  <c r="H8" i="69" s="1"/>
  <c r="G14" i="69"/>
  <c r="G8" i="69" s="1"/>
  <c r="F14" i="69"/>
  <c r="F8" i="69" s="1"/>
  <c r="E14" i="69"/>
  <c r="E8" i="69" s="1"/>
  <c r="D14" i="69"/>
  <c r="D8" i="69" s="1"/>
  <c r="C13" i="69"/>
  <c r="C12" i="69"/>
  <c r="C11" i="69"/>
  <c r="C10" i="69"/>
  <c r="C9" i="69"/>
  <c r="C7" i="69"/>
  <c r="C6" i="69"/>
  <c r="C5" i="69"/>
  <c r="H4" i="69"/>
  <c r="G4" i="69"/>
  <c r="F4" i="69"/>
  <c r="E4" i="69"/>
  <c r="D4" i="69"/>
  <c r="C14" i="69" l="1"/>
  <c r="C8" i="69"/>
  <c r="C4" i="69"/>
  <c r="S19" i="46"/>
  <c r="P19" i="46"/>
  <c r="M19" i="46"/>
  <c r="J19" i="46"/>
  <c r="G19" i="46"/>
  <c r="F19" i="46"/>
  <c r="E19" i="46"/>
  <c r="D19" i="46" l="1"/>
  <c r="E13" i="45" l="1"/>
  <c r="D13" i="45"/>
  <c r="E12" i="45"/>
  <c r="D12" i="45"/>
  <c r="C12" i="45" s="1"/>
  <c r="E11" i="45"/>
  <c r="D11" i="45"/>
  <c r="E8" i="45"/>
  <c r="D8" i="45"/>
  <c r="E7" i="45"/>
  <c r="D7" i="45"/>
  <c r="E6" i="45"/>
  <c r="D6" i="45"/>
  <c r="C6" i="45" s="1"/>
  <c r="R13" i="45"/>
  <c r="O13" i="45"/>
  <c r="L13" i="45"/>
  <c r="I13" i="45"/>
  <c r="F13" i="45"/>
  <c r="R12" i="45"/>
  <c r="O12" i="45"/>
  <c r="L12" i="45"/>
  <c r="I12" i="45"/>
  <c r="F12" i="45"/>
  <c r="L11" i="45"/>
  <c r="I11" i="45"/>
  <c r="F11" i="45"/>
  <c r="R8" i="45"/>
  <c r="O8" i="45"/>
  <c r="L8" i="45"/>
  <c r="I8" i="45"/>
  <c r="F8" i="45"/>
  <c r="R7" i="45"/>
  <c r="O7" i="45"/>
  <c r="L7" i="45"/>
  <c r="I7" i="45"/>
  <c r="F7" i="45"/>
  <c r="R6" i="45"/>
  <c r="O6" i="45"/>
  <c r="L6" i="45"/>
  <c r="I6" i="45"/>
  <c r="F6" i="45"/>
  <c r="C13" i="45" l="1"/>
  <c r="C7" i="45"/>
  <c r="C11" i="45"/>
  <c r="C8" i="45"/>
  <c r="R10" i="42" l="1"/>
  <c r="R11" i="42"/>
  <c r="R12" i="42"/>
  <c r="R13" i="42"/>
  <c r="R14" i="42"/>
  <c r="R15" i="42"/>
  <c r="R16" i="42"/>
  <c r="R17" i="42"/>
  <c r="O11" i="42"/>
  <c r="O12" i="42"/>
  <c r="O13" i="42"/>
  <c r="O14" i="42"/>
  <c r="O15" i="42"/>
  <c r="O16" i="42"/>
  <c r="O17" i="42"/>
  <c r="R14" i="41"/>
  <c r="R15" i="41"/>
  <c r="R16" i="41"/>
  <c r="R17" i="41"/>
  <c r="O15" i="41"/>
  <c r="O16" i="41"/>
  <c r="O17" i="41"/>
  <c r="G15" i="46" l="1"/>
  <c r="J15" i="46"/>
  <c r="M15" i="46"/>
  <c r="P15" i="46"/>
  <c r="S15" i="46"/>
  <c r="F9" i="42" l="1"/>
  <c r="I9" i="42"/>
  <c r="L9" i="42"/>
  <c r="F10" i="42"/>
  <c r="I10" i="42"/>
  <c r="L10" i="42"/>
  <c r="F11" i="42"/>
  <c r="I11" i="42"/>
  <c r="L11" i="42"/>
  <c r="O8" i="42"/>
  <c r="R8" i="42"/>
  <c r="L15" i="41"/>
  <c r="I15" i="41"/>
  <c r="F15" i="41"/>
  <c r="E15" i="41"/>
  <c r="D15" i="41"/>
  <c r="O14" i="41"/>
  <c r="L14" i="41"/>
  <c r="I14" i="41"/>
  <c r="F14" i="41"/>
  <c r="E14" i="41"/>
  <c r="D14" i="41"/>
  <c r="C14" i="41" s="1"/>
  <c r="R13" i="41"/>
  <c r="O13" i="41"/>
  <c r="L13" i="41"/>
  <c r="I13" i="41"/>
  <c r="F13" i="41"/>
  <c r="E13" i="41"/>
  <c r="D13" i="41"/>
  <c r="D7" i="41"/>
  <c r="F8" i="41"/>
  <c r="I8" i="41"/>
  <c r="L8" i="41"/>
  <c r="F9" i="41"/>
  <c r="I9" i="41"/>
  <c r="L9" i="41"/>
  <c r="F10" i="41"/>
  <c r="I10" i="41"/>
  <c r="L10" i="41"/>
  <c r="C13" i="41" l="1"/>
  <c r="C15" i="41"/>
  <c r="F20" i="46"/>
  <c r="E20" i="46"/>
  <c r="F18" i="46"/>
  <c r="E18" i="46"/>
  <c r="F17" i="46"/>
  <c r="E17" i="46"/>
  <c r="F16" i="46"/>
  <c r="E16" i="46"/>
  <c r="F15" i="46"/>
  <c r="E15" i="46"/>
  <c r="F14" i="46"/>
  <c r="E14" i="46"/>
  <c r="F13" i="46"/>
  <c r="E13" i="46"/>
  <c r="F12" i="46"/>
  <c r="E12" i="46"/>
  <c r="F10" i="46"/>
  <c r="E10" i="46"/>
  <c r="F9" i="46"/>
  <c r="E9" i="46"/>
  <c r="F8" i="46"/>
  <c r="E8" i="46"/>
  <c r="F7" i="46"/>
  <c r="E7" i="46"/>
  <c r="E7" i="60"/>
  <c r="D7" i="60"/>
  <c r="E6" i="60"/>
  <c r="D6" i="60"/>
  <c r="E5" i="60"/>
  <c r="D5" i="60"/>
  <c r="E18" i="42" l="1"/>
  <c r="D18" i="42"/>
  <c r="E17" i="42"/>
  <c r="D17" i="42"/>
  <c r="E16" i="42"/>
  <c r="D16" i="42"/>
  <c r="E15" i="42"/>
  <c r="D15" i="42"/>
  <c r="E14" i="42"/>
  <c r="D14" i="42"/>
  <c r="E13" i="42"/>
  <c r="D13" i="42"/>
  <c r="E12" i="42"/>
  <c r="D12" i="42"/>
  <c r="E11" i="42"/>
  <c r="D11" i="42"/>
  <c r="E10" i="42"/>
  <c r="D10" i="42"/>
  <c r="E9" i="42"/>
  <c r="D9" i="42"/>
  <c r="E8" i="42"/>
  <c r="D8" i="42"/>
  <c r="E7" i="42"/>
  <c r="D7" i="42"/>
  <c r="E6" i="42"/>
  <c r="D6" i="42"/>
  <c r="E5" i="42"/>
  <c r="D5" i="42"/>
  <c r="F14" i="42"/>
  <c r="I14" i="42"/>
  <c r="L14" i="42"/>
  <c r="D5" i="41"/>
  <c r="E18" i="41"/>
  <c r="D18" i="41"/>
  <c r="E17" i="41"/>
  <c r="D17" i="41"/>
  <c r="E16" i="41"/>
  <c r="D16" i="41"/>
  <c r="E12" i="41"/>
  <c r="D12" i="41"/>
  <c r="E11" i="41"/>
  <c r="D11" i="41"/>
  <c r="E10" i="41"/>
  <c r="D10" i="41"/>
  <c r="E9" i="41"/>
  <c r="D9" i="41"/>
  <c r="E8" i="41"/>
  <c r="D8" i="41"/>
  <c r="E7" i="41"/>
  <c r="E6" i="41"/>
  <c r="D6" i="41"/>
  <c r="E5" i="41"/>
  <c r="C14" i="42" l="1"/>
  <c r="E18" i="40" l="1"/>
  <c r="D18" i="40"/>
  <c r="E17" i="40"/>
  <c r="D17" i="40"/>
  <c r="E14" i="40"/>
  <c r="D14" i="40"/>
  <c r="E12" i="40"/>
  <c r="D12" i="40"/>
  <c r="E10" i="40"/>
  <c r="D10" i="40"/>
  <c r="E8" i="40"/>
  <c r="D8" i="40"/>
  <c r="E6" i="40"/>
  <c r="D6" i="40"/>
  <c r="E5" i="40"/>
  <c r="D5" i="40"/>
  <c r="S20" i="46" l="1"/>
  <c r="P20" i="46"/>
  <c r="M20" i="46"/>
  <c r="J20" i="46"/>
  <c r="G20" i="46"/>
  <c r="D20" i="46"/>
  <c r="S18" i="46"/>
  <c r="P18" i="46"/>
  <c r="M18" i="46"/>
  <c r="J18" i="46"/>
  <c r="G18" i="46"/>
  <c r="D18" i="46"/>
  <c r="S17" i="46"/>
  <c r="P17" i="46"/>
  <c r="M17" i="46"/>
  <c r="J17" i="46"/>
  <c r="G17" i="46"/>
  <c r="S16" i="46"/>
  <c r="P16" i="46"/>
  <c r="M16" i="46"/>
  <c r="J16" i="46"/>
  <c r="G16" i="46"/>
  <c r="S14" i="46"/>
  <c r="P14" i="46"/>
  <c r="M14" i="46"/>
  <c r="J14" i="46"/>
  <c r="G14" i="46"/>
  <c r="S13" i="46"/>
  <c r="P13" i="46"/>
  <c r="M13" i="46"/>
  <c r="J13" i="46"/>
  <c r="G13" i="46"/>
  <c r="D13" i="46"/>
  <c r="S12" i="46"/>
  <c r="P12" i="46"/>
  <c r="M12" i="46"/>
  <c r="J12" i="46"/>
  <c r="G12" i="46"/>
  <c r="D12" i="46"/>
  <c r="U11" i="46"/>
  <c r="T11" i="46"/>
  <c r="R11" i="46"/>
  <c r="Q11" i="46"/>
  <c r="O11" i="46"/>
  <c r="N11" i="46"/>
  <c r="L11" i="46"/>
  <c r="K11" i="46"/>
  <c r="I11" i="46"/>
  <c r="H11" i="46"/>
  <c r="S10" i="46"/>
  <c r="P10" i="46"/>
  <c r="M10" i="46"/>
  <c r="J10" i="46"/>
  <c r="G10" i="46"/>
  <c r="D10" i="46"/>
  <c r="S9" i="46"/>
  <c r="P9" i="46"/>
  <c r="M9" i="46"/>
  <c r="J9" i="46"/>
  <c r="G9" i="46"/>
  <c r="D9" i="46"/>
  <c r="S8" i="46"/>
  <c r="P8" i="46"/>
  <c r="M8" i="46"/>
  <c r="J8" i="46"/>
  <c r="G8" i="46"/>
  <c r="D8" i="46"/>
  <c r="S7" i="46"/>
  <c r="P7" i="46"/>
  <c r="M7" i="46"/>
  <c r="J7" i="46"/>
  <c r="G7" i="46"/>
  <c r="U6" i="46"/>
  <c r="T6" i="46"/>
  <c r="R6" i="46"/>
  <c r="Q6" i="46"/>
  <c r="O6" i="46"/>
  <c r="N6" i="46"/>
  <c r="L6" i="46"/>
  <c r="K6" i="46"/>
  <c r="J6" i="46" s="1"/>
  <c r="I6" i="46"/>
  <c r="H6" i="46"/>
  <c r="S11" i="46" l="1"/>
  <c r="M11" i="46"/>
  <c r="P6" i="46"/>
  <c r="S6" i="46"/>
  <c r="E11" i="46"/>
  <c r="F6" i="46"/>
  <c r="G6" i="46"/>
  <c r="E6" i="46"/>
  <c r="D6" i="46" s="1"/>
  <c r="P11" i="46"/>
  <c r="G11" i="46"/>
  <c r="F11" i="46"/>
  <c r="J11" i="46"/>
  <c r="D16" i="46"/>
  <c r="D7" i="46"/>
  <c r="D15" i="46"/>
  <c r="M6" i="46"/>
  <c r="D14" i="46"/>
  <c r="D17" i="46"/>
  <c r="D11" i="46" l="1"/>
  <c r="L16" i="42" l="1"/>
  <c r="I16" i="42"/>
  <c r="F16" i="42"/>
  <c r="C8" i="42"/>
  <c r="C17" i="41"/>
  <c r="C16" i="41"/>
  <c r="L17" i="41"/>
  <c r="I17" i="41"/>
  <c r="F17" i="41"/>
  <c r="L16" i="41"/>
  <c r="I16" i="41"/>
  <c r="F16" i="41"/>
  <c r="R12" i="41"/>
  <c r="O12" i="41"/>
  <c r="C6" i="42" l="1"/>
  <c r="C9" i="42"/>
  <c r="C7" i="42"/>
  <c r="C12" i="42"/>
  <c r="C18" i="42"/>
  <c r="C11" i="42"/>
  <c r="C10" i="42"/>
  <c r="C18" i="41"/>
  <c r="C17" i="42"/>
  <c r="C13" i="42"/>
  <c r="C15" i="42"/>
  <c r="C12" i="41"/>
  <c r="C16" i="42"/>
  <c r="N13" i="54" l="1"/>
  <c r="L13" i="54" s="1"/>
  <c r="N14" i="54" l="1"/>
  <c r="L14" i="54" s="1"/>
  <c r="G10" i="54"/>
  <c r="C10" i="54"/>
  <c r="C17" i="54"/>
  <c r="L10" i="54"/>
  <c r="O10" i="42" l="1"/>
  <c r="R9" i="42"/>
  <c r="O9" i="42"/>
  <c r="L8" i="42"/>
  <c r="I8" i="42"/>
  <c r="F8" i="42"/>
  <c r="R7" i="42"/>
  <c r="O7" i="42"/>
  <c r="L7" i="42"/>
  <c r="I7" i="42"/>
  <c r="F7" i="42"/>
  <c r="R11" i="41" l="1"/>
  <c r="O11" i="41"/>
  <c r="L11" i="41"/>
  <c r="I11" i="41"/>
  <c r="F11" i="41"/>
  <c r="R10" i="41"/>
  <c r="O10" i="41"/>
  <c r="R9" i="41"/>
  <c r="O9" i="41"/>
  <c r="R8" i="41"/>
  <c r="O8" i="41"/>
  <c r="R7" i="41"/>
  <c r="O7" i="41"/>
  <c r="L7" i="41"/>
  <c r="I7" i="41"/>
  <c r="F7" i="41"/>
  <c r="R6" i="41"/>
  <c r="O6" i="41"/>
  <c r="L6" i="41"/>
  <c r="I6" i="41"/>
  <c r="F6" i="41"/>
  <c r="C11" i="41" l="1"/>
  <c r="C10" i="41"/>
  <c r="C9" i="41"/>
  <c r="C6" i="41"/>
  <c r="C7" i="41"/>
  <c r="C8" i="41"/>
  <c r="H12" i="54" l="1"/>
  <c r="C12" i="54" s="1"/>
  <c r="G12" i="54" s="1"/>
  <c r="F18" i="41" l="1"/>
  <c r="I18" i="41"/>
  <c r="L18" i="41"/>
  <c r="O18" i="41"/>
  <c r="R18" i="41"/>
  <c r="F12" i="41"/>
  <c r="I12" i="41"/>
  <c r="L12" i="41"/>
  <c r="R7" i="60" l="1"/>
  <c r="O7" i="60"/>
  <c r="L7" i="60"/>
  <c r="I7" i="60"/>
  <c r="F7" i="60"/>
  <c r="R6" i="60"/>
  <c r="O6" i="60"/>
  <c r="L6" i="60"/>
  <c r="I6" i="60"/>
  <c r="F6" i="60"/>
  <c r="R5" i="60"/>
  <c r="O5" i="60"/>
  <c r="L5" i="60"/>
  <c r="I5" i="60"/>
  <c r="F5" i="60"/>
  <c r="C6" i="60" l="1"/>
  <c r="C5" i="60"/>
  <c r="C7" i="60"/>
  <c r="R18" i="42" l="1"/>
  <c r="R6" i="42"/>
  <c r="R5" i="42"/>
  <c r="O18" i="42"/>
  <c r="O6" i="42"/>
  <c r="O5" i="42"/>
  <c r="L18" i="42"/>
  <c r="L17" i="42"/>
  <c r="L15" i="42"/>
  <c r="L13" i="42"/>
  <c r="L12" i="42"/>
  <c r="L6" i="42"/>
  <c r="L5" i="42"/>
  <c r="I18" i="42"/>
  <c r="I17" i="42"/>
  <c r="I15" i="42"/>
  <c r="I13" i="42"/>
  <c r="I12" i="42"/>
  <c r="I6" i="42"/>
  <c r="I5" i="42"/>
  <c r="F12" i="42"/>
  <c r="F13" i="42"/>
  <c r="F15" i="42"/>
  <c r="F17" i="42"/>
  <c r="F18" i="42"/>
  <c r="F6" i="42"/>
  <c r="I14" i="54" l="1"/>
  <c r="C14" i="54"/>
  <c r="F8" i="54"/>
  <c r="L2" i="54"/>
  <c r="F5" i="42" l="1"/>
  <c r="R5" i="41"/>
  <c r="O5" i="41"/>
  <c r="L5" i="41"/>
  <c r="I5" i="41"/>
  <c r="F5" i="41"/>
  <c r="R18" i="40"/>
  <c r="O18" i="40"/>
  <c r="L18" i="40"/>
  <c r="I18" i="40"/>
  <c r="F18" i="40"/>
  <c r="R17" i="40"/>
  <c r="O17" i="40"/>
  <c r="L17" i="40"/>
  <c r="I17" i="40"/>
  <c r="F17" i="40"/>
  <c r="T16" i="40"/>
  <c r="S16" i="40"/>
  <c r="Q16" i="40"/>
  <c r="P16" i="40"/>
  <c r="N16" i="40"/>
  <c r="M16" i="40"/>
  <c r="K16" i="40"/>
  <c r="J16" i="40"/>
  <c r="H16" i="40"/>
  <c r="G16" i="40"/>
  <c r="R14" i="40"/>
  <c r="O14" i="40"/>
  <c r="L14" i="40"/>
  <c r="I14" i="40"/>
  <c r="F14" i="40"/>
  <c r="R12" i="40"/>
  <c r="O12" i="40"/>
  <c r="L12" i="40"/>
  <c r="I12" i="40"/>
  <c r="F12" i="40"/>
  <c r="R10" i="40"/>
  <c r="O10" i="40"/>
  <c r="L10" i="40"/>
  <c r="I10" i="40"/>
  <c r="F10" i="40"/>
  <c r="R8" i="40"/>
  <c r="O8" i="40"/>
  <c r="L8" i="40"/>
  <c r="I8" i="40"/>
  <c r="F8" i="40"/>
  <c r="R6" i="40"/>
  <c r="O6" i="40"/>
  <c r="L6" i="40"/>
  <c r="I6" i="40"/>
  <c r="F6" i="40"/>
  <c r="R5" i="40"/>
  <c r="O5" i="40"/>
  <c r="L5" i="40"/>
  <c r="I5" i="40"/>
  <c r="F5" i="40"/>
  <c r="P19" i="40" l="1"/>
  <c r="P9" i="76"/>
  <c r="Q19" i="40"/>
  <c r="Q9" i="76"/>
  <c r="G19" i="40"/>
  <c r="G9" i="76"/>
  <c r="M19" i="40"/>
  <c r="M9" i="76"/>
  <c r="S19" i="40"/>
  <c r="S9" i="76"/>
  <c r="J19" i="40"/>
  <c r="J9" i="76"/>
  <c r="K19" i="40"/>
  <c r="K9" i="76"/>
  <c r="H19" i="40"/>
  <c r="H9" i="76"/>
  <c r="N19" i="40"/>
  <c r="N9" i="76"/>
  <c r="T19" i="40"/>
  <c r="T9" i="76"/>
  <c r="H19" i="42"/>
  <c r="T19" i="42"/>
  <c r="P19" i="42"/>
  <c r="K19" i="42"/>
  <c r="Q19" i="42"/>
  <c r="N19" i="42"/>
  <c r="J19" i="42"/>
  <c r="G19" i="42"/>
  <c r="M19" i="42"/>
  <c r="S19" i="42"/>
  <c r="C5" i="41"/>
  <c r="C6" i="40"/>
  <c r="C5" i="42"/>
  <c r="C10" i="40"/>
  <c r="C5" i="40"/>
  <c r="C8" i="40"/>
  <c r="C14" i="40"/>
  <c r="F16" i="40"/>
  <c r="L16" i="40"/>
  <c r="C12" i="40"/>
  <c r="O16" i="40"/>
  <c r="C17" i="40"/>
  <c r="C18" i="40"/>
  <c r="R16" i="40"/>
  <c r="E16" i="40"/>
  <c r="E19" i="41" s="1"/>
  <c r="D16" i="40"/>
  <c r="D19" i="41" s="1"/>
  <c r="I16" i="40"/>
  <c r="F20" i="40" l="1"/>
  <c r="G10" i="76"/>
  <c r="C20" i="41"/>
  <c r="E20" i="42"/>
  <c r="C16" i="40"/>
</calcChain>
</file>

<file path=xl/sharedStrings.xml><?xml version="1.0" encoding="utf-8"?>
<sst xmlns="http://schemas.openxmlformats.org/spreadsheetml/2006/main" count="2661" uniqueCount="1343">
  <si>
    <t>Total</t>
  </si>
  <si>
    <t>DEPARTAMENTO DE ANÁLISIS ESTADÍSTICO</t>
  </si>
  <si>
    <t>Dirección de Planificación Institucional</t>
  </si>
  <si>
    <t>Código Secuencial:</t>
  </si>
  <si>
    <t>Ministerio de Educación Pública</t>
  </si>
  <si>
    <t>(Para uso de Oficina)</t>
  </si>
  <si>
    <t>01</t>
  </si>
  <si>
    <t>04</t>
  </si>
  <si>
    <t>05</t>
  </si>
  <si>
    <t>07</t>
  </si>
  <si>
    <t>Dependencia:</t>
  </si>
  <si>
    <t>08</t>
  </si>
  <si>
    <t>09</t>
  </si>
  <si>
    <t>10</t>
  </si>
  <si>
    <t>Circuito Escolar:</t>
  </si>
  <si>
    <t>Firma:</t>
  </si>
  <si>
    <t>Institución:</t>
  </si>
  <si>
    <t>11</t>
  </si>
  <si>
    <t>13</t>
  </si>
  <si>
    <t>Asignatura</t>
  </si>
  <si>
    <t>Español</t>
  </si>
  <si>
    <t>Estudios Sociales</t>
  </si>
  <si>
    <t>Matemática</t>
  </si>
  <si>
    <t>Mu-
jeres</t>
  </si>
  <si>
    <t>Hom-
bres</t>
  </si>
  <si>
    <t>CODINS</t>
  </si>
  <si>
    <t>CODIGO</t>
  </si>
  <si>
    <t>NOMBRE</t>
  </si>
  <si>
    <t>REGION</t>
  </si>
  <si>
    <t>CIRES</t>
  </si>
  <si>
    <t>PR</t>
  </si>
  <si>
    <t>CAN</t>
  </si>
  <si>
    <t>DIS</t>
  </si>
  <si>
    <t>PROVINCIA</t>
  </si>
  <si>
    <t>CANTON</t>
  </si>
  <si>
    <t>DISTRITO</t>
  </si>
  <si>
    <t>POBLADO</t>
  </si>
  <si>
    <t>SECTOR</t>
  </si>
  <si>
    <t>DIRECTOR</t>
  </si>
  <si>
    <t>TELEFONO</t>
  </si>
  <si>
    <t>FAX</t>
  </si>
  <si>
    <t>2</t>
  </si>
  <si>
    <t>OCCIDENTE</t>
  </si>
  <si>
    <t>ALAJUELA</t>
  </si>
  <si>
    <t>SAN CARLOS</t>
  </si>
  <si>
    <t>14</t>
  </si>
  <si>
    <t>5</t>
  </si>
  <si>
    <t>DULCE NOMBRE</t>
  </si>
  <si>
    <t>LIBERIA</t>
  </si>
  <si>
    <t>PÚBLICA</t>
  </si>
  <si>
    <t>Dirección Regional:</t>
  </si>
  <si>
    <t>Código Presupuestario:</t>
  </si>
  <si>
    <t>Movimientos
de Matrícula</t>
  </si>
  <si>
    <t>Más:</t>
  </si>
  <si>
    <t>Menos:</t>
  </si>
  <si>
    <t>NOTAS:</t>
  </si>
  <si>
    <t>Marihuana</t>
  </si>
  <si>
    <t>Crack</t>
  </si>
  <si>
    <t>Cocaína</t>
  </si>
  <si>
    <t>NOTA:</t>
  </si>
  <si>
    <t>19 y más</t>
  </si>
  <si>
    <t>1.</t>
  </si>
  <si>
    <t>2.</t>
  </si>
  <si>
    <t>Definitivas</t>
  </si>
  <si>
    <t>Temporales</t>
  </si>
  <si>
    <t>4.</t>
  </si>
  <si>
    <t>Tipos de Violencia</t>
  </si>
  <si>
    <t>Verbal</t>
  </si>
  <si>
    <t>Física</t>
  </si>
  <si>
    <t>Escrita</t>
  </si>
  <si>
    <t>Robos</t>
  </si>
  <si>
    <t>Destrucción de Materiales</t>
  </si>
  <si>
    <t>1/ Personal Docente-Administrativo, Administrativo y de Servicio.</t>
  </si>
  <si>
    <t>2/ Por favor, especifique los otros tipos de violencia que se presentan en su institución.</t>
  </si>
  <si>
    <t>pcd</t>
  </si>
  <si>
    <t>1-01-01</t>
  </si>
  <si>
    <t>1-01-02</t>
  </si>
  <si>
    <t>1-01-03</t>
  </si>
  <si>
    <t>1-01-04</t>
  </si>
  <si>
    <t>1-01-05</t>
  </si>
  <si>
    <t>1-01-06</t>
  </si>
  <si>
    <t>1-01-07</t>
  </si>
  <si>
    <t>1-01-08</t>
  </si>
  <si>
    <t>1-01-09</t>
  </si>
  <si>
    <t>1-01-10</t>
  </si>
  <si>
    <t>1-01-11</t>
  </si>
  <si>
    <t>1-02-01</t>
  </si>
  <si>
    <t>1-02-02</t>
  </si>
  <si>
    <t>1-02-03</t>
  </si>
  <si>
    <t>1-03-01</t>
  </si>
  <si>
    <t>1-03-02</t>
  </si>
  <si>
    <t>1-03-03</t>
  </si>
  <si>
    <t>1-03-04</t>
  </si>
  <si>
    <t>1-03-05</t>
  </si>
  <si>
    <t>1-03-06</t>
  </si>
  <si>
    <t>1-03-07</t>
  </si>
  <si>
    <t>1-03-08</t>
  </si>
  <si>
    <t>1-03-09</t>
  </si>
  <si>
    <t>1-03-10</t>
  </si>
  <si>
    <t>1-03-11</t>
  </si>
  <si>
    <t>1-03-12</t>
  </si>
  <si>
    <t>1-03-13</t>
  </si>
  <si>
    <t>1-04-01</t>
  </si>
  <si>
    <t>1-04-02</t>
  </si>
  <si>
    <t>1-04-03</t>
  </si>
  <si>
    <t>1-04-04</t>
  </si>
  <si>
    <t>1-04-05</t>
  </si>
  <si>
    <t>1-04-06</t>
  </si>
  <si>
    <t>1-04-07</t>
  </si>
  <si>
    <t>1-04-08</t>
  </si>
  <si>
    <t>1-04-09</t>
  </si>
  <si>
    <t>1-05-01</t>
  </si>
  <si>
    <t>1-05-02</t>
  </si>
  <si>
    <t>1-05-03</t>
  </si>
  <si>
    <t>1-06-01</t>
  </si>
  <si>
    <t>1-06-02</t>
  </si>
  <si>
    <t>1-06-03</t>
  </si>
  <si>
    <t>1-06-04</t>
  </si>
  <si>
    <t>1-06-05</t>
  </si>
  <si>
    <t>1-06-06</t>
  </si>
  <si>
    <t>1-06-07</t>
  </si>
  <si>
    <t>1-07-01</t>
  </si>
  <si>
    <t>1-07-02</t>
  </si>
  <si>
    <t>1-07-03</t>
  </si>
  <si>
    <t>1-07-04</t>
  </si>
  <si>
    <t>1-07-05</t>
  </si>
  <si>
    <t>1-07-06</t>
  </si>
  <si>
    <t>1-08-01</t>
  </si>
  <si>
    <t>1-08-02</t>
  </si>
  <si>
    <t>1-08-03</t>
  </si>
  <si>
    <t>1-08-04</t>
  </si>
  <si>
    <t>1-08-05</t>
  </si>
  <si>
    <t>1-08-06</t>
  </si>
  <si>
    <t>1-08-07</t>
  </si>
  <si>
    <t>1-09-01</t>
  </si>
  <si>
    <t>1-09-02</t>
  </si>
  <si>
    <t>1-09-03</t>
  </si>
  <si>
    <t>1-09-04</t>
  </si>
  <si>
    <t>1-09-05</t>
  </si>
  <si>
    <t>1-09-06</t>
  </si>
  <si>
    <t>1-10-01</t>
  </si>
  <si>
    <t>1-10-02</t>
  </si>
  <si>
    <t>1-10-03</t>
  </si>
  <si>
    <t>1-10-04</t>
  </si>
  <si>
    <t>1-10-05</t>
  </si>
  <si>
    <t>1-11-01</t>
  </si>
  <si>
    <t>1-11-02</t>
  </si>
  <si>
    <t>1-11-03</t>
  </si>
  <si>
    <t>1-11-04</t>
  </si>
  <si>
    <t>1-11-05</t>
  </si>
  <si>
    <t>1-12-01</t>
  </si>
  <si>
    <t>1-12-02</t>
  </si>
  <si>
    <t>1-12-03</t>
  </si>
  <si>
    <t>1-12-04</t>
  </si>
  <si>
    <t>1-12-05</t>
  </si>
  <si>
    <t>1-13-01</t>
  </si>
  <si>
    <t>1-13-02</t>
  </si>
  <si>
    <t>1-13-03</t>
  </si>
  <si>
    <t>1-13-04</t>
  </si>
  <si>
    <t>1-13-05</t>
  </si>
  <si>
    <t>1-14-01</t>
  </si>
  <si>
    <t>1-14-02</t>
  </si>
  <si>
    <t>1-14-03</t>
  </si>
  <si>
    <t>1-15-01</t>
  </si>
  <si>
    <t>1-15-02</t>
  </si>
  <si>
    <t>1-15-03</t>
  </si>
  <si>
    <t>1-15-04</t>
  </si>
  <si>
    <t>1-16-01</t>
  </si>
  <si>
    <t>1-16-02</t>
  </si>
  <si>
    <t>1-16-03</t>
  </si>
  <si>
    <t>1-16-04</t>
  </si>
  <si>
    <t>1-16-05</t>
  </si>
  <si>
    <t>1-17-01</t>
  </si>
  <si>
    <t>1-17-02</t>
  </si>
  <si>
    <t>1-17-03</t>
  </si>
  <si>
    <t>1-18-01</t>
  </si>
  <si>
    <t>1-18-02</t>
  </si>
  <si>
    <t>1-18-03</t>
  </si>
  <si>
    <t>1-18-04</t>
  </si>
  <si>
    <t>1-19-01</t>
  </si>
  <si>
    <t>1-19-02</t>
  </si>
  <si>
    <t>1-19-03</t>
  </si>
  <si>
    <t>1-19-04</t>
  </si>
  <si>
    <t>1-19-05</t>
  </si>
  <si>
    <t>1-19-06</t>
  </si>
  <si>
    <t>1-19-07</t>
  </si>
  <si>
    <t>1-19-08</t>
  </si>
  <si>
    <t>1-19-09</t>
  </si>
  <si>
    <t>1-19-10</t>
  </si>
  <si>
    <t>1-19-11</t>
  </si>
  <si>
    <t>1-20-01</t>
  </si>
  <si>
    <t>1-20-02</t>
  </si>
  <si>
    <t>1-20-03</t>
  </si>
  <si>
    <t>1-20-04</t>
  </si>
  <si>
    <t>1-20-05</t>
  </si>
  <si>
    <t>1-20-06</t>
  </si>
  <si>
    <t>2-01-01</t>
  </si>
  <si>
    <t>2-01-02</t>
  </si>
  <si>
    <t>2-01-03</t>
  </si>
  <si>
    <t>2-01-04</t>
  </si>
  <si>
    <t>2-01-05</t>
  </si>
  <si>
    <t>2-01-06</t>
  </si>
  <si>
    <t>2-01-07</t>
  </si>
  <si>
    <t>2-01-08</t>
  </si>
  <si>
    <t>2-01-09</t>
  </si>
  <si>
    <t>2-01-10</t>
  </si>
  <si>
    <t>2-01-11</t>
  </si>
  <si>
    <t>2-01-12</t>
  </si>
  <si>
    <t>2-01-13</t>
  </si>
  <si>
    <t>2-01-14</t>
  </si>
  <si>
    <t>2-02-01</t>
  </si>
  <si>
    <t>2-02-02</t>
  </si>
  <si>
    <t>2-02-03</t>
  </si>
  <si>
    <t>2-02-04</t>
  </si>
  <si>
    <t>2-02-05</t>
  </si>
  <si>
    <t>2-02-06</t>
  </si>
  <si>
    <t>2-02-07</t>
  </si>
  <si>
    <t>2-02-08</t>
  </si>
  <si>
    <t>2-02-09</t>
  </si>
  <si>
    <t>2-02-10</t>
  </si>
  <si>
    <t>2-02-11</t>
  </si>
  <si>
    <t>2-02-12</t>
  </si>
  <si>
    <t>2-02-13</t>
  </si>
  <si>
    <t>2-03-01</t>
  </si>
  <si>
    <t>2-03-02</t>
  </si>
  <si>
    <t>2-03-03</t>
  </si>
  <si>
    <t>2-03-04</t>
  </si>
  <si>
    <t>2-03-05</t>
  </si>
  <si>
    <t>2-03-07</t>
  </si>
  <si>
    <t>2-03-08</t>
  </si>
  <si>
    <t>2-04-01</t>
  </si>
  <si>
    <t>2-04-02</t>
  </si>
  <si>
    <t>2-04-03</t>
  </si>
  <si>
    <t>2-04-04</t>
  </si>
  <si>
    <t>2-05-01</t>
  </si>
  <si>
    <t>2-05-02</t>
  </si>
  <si>
    <t>2-05-03</t>
  </si>
  <si>
    <t>2-05-04</t>
  </si>
  <si>
    <t>2-05-05</t>
  </si>
  <si>
    <t>2-05-06</t>
  </si>
  <si>
    <t>2-05-07</t>
  </si>
  <si>
    <t>2-05-08</t>
  </si>
  <si>
    <t>2-06-01</t>
  </si>
  <si>
    <t>2-06-02</t>
  </si>
  <si>
    <t>2-06-03</t>
  </si>
  <si>
    <t>2-06-04</t>
  </si>
  <si>
    <t>2-06-05</t>
  </si>
  <si>
    <t>2-06-06</t>
  </si>
  <si>
    <t>2-06-07</t>
  </si>
  <si>
    <t>2-06-08</t>
  </si>
  <si>
    <t>2-07-01</t>
  </si>
  <si>
    <t>2-07-02</t>
  </si>
  <si>
    <t>2-07-03</t>
  </si>
  <si>
    <t>2-07-04</t>
  </si>
  <si>
    <t>2-07-05</t>
  </si>
  <si>
    <t>2-07-06</t>
  </si>
  <si>
    <t>2-07-07</t>
  </si>
  <si>
    <t>2-08-01</t>
  </si>
  <si>
    <t>2-08-02</t>
  </si>
  <si>
    <t>2-08-03</t>
  </si>
  <si>
    <t>2-08-04</t>
  </si>
  <si>
    <t>2-08-05</t>
  </si>
  <si>
    <t>2-09-01</t>
  </si>
  <si>
    <t>2-09-02</t>
  </si>
  <si>
    <t>2-09-03</t>
  </si>
  <si>
    <t>2-09-04</t>
  </si>
  <si>
    <t>2-09-05</t>
  </si>
  <si>
    <t>2-10-01</t>
  </si>
  <si>
    <t>2-10-02</t>
  </si>
  <si>
    <t>2-10-03</t>
  </si>
  <si>
    <t>2-10-04</t>
  </si>
  <si>
    <t>2-10-05</t>
  </si>
  <si>
    <t>2-10-06</t>
  </si>
  <si>
    <t>2-10-07</t>
  </si>
  <si>
    <t>2-10-08</t>
  </si>
  <si>
    <t>2-10-09</t>
  </si>
  <si>
    <t>2-10-10</t>
  </si>
  <si>
    <t>2-10-11</t>
  </si>
  <si>
    <t>2-10-12</t>
  </si>
  <si>
    <t>2-10-13</t>
  </si>
  <si>
    <t>2-11-01</t>
  </si>
  <si>
    <t>2-11-02</t>
  </si>
  <si>
    <t>2-11-03</t>
  </si>
  <si>
    <t>2-11-04</t>
  </si>
  <si>
    <t>2-11-05</t>
  </si>
  <si>
    <t>2-11-06</t>
  </si>
  <si>
    <t>2-11-07</t>
  </si>
  <si>
    <t>2-12-01</t>
  </si>
  <si>
    <t>2-12-02</t>
  </si>
  <si>
    <t>2-12-03</t>
  </si>
  <si>
    <t>2-12-04</t>
  </si>
  <si>
    <t>2-12-05</t>
  </si>
  <si>
    <t>2-13-01</t>
  </si>
  <si>
    <t>2-13-02</t>
  </si>
  <si>
    <t>2-13-03</t>
  </si>
  <si>
    <t>2-13-04</t>
  </si>
  <si>
    <t>2-13-05</t>
  </si>
  <si>
    <t>2-13-06</t>
  </si>
  <si>
    <t>2-13-07</t>
  </si>
  <si>
    <t>2-13-08</t>
  </si>
  <si>
    <t>2-14-01</t>
  </si>
  <si>
    <t>2-14-02</t>
  </si>
  <si>
    <t>2-14-03</t>
  </si>
  <si>
    <t>2-14-04</t>
  </si>
  <si>
    <t>2-15-01</t>
  </si>
  <si>
    <t>2-15-02</t>
  </si>
  <si>
    <t>2-15-03</t>
  </si>
  <si>
    <t>2-15-04</t>
  </si>
  <si>
    <t>3-01-01</t>
  </si>
  <si>
    <t>3-01-02</t>
  </si>
  <si>
    <t>3-01-03</t>
  </si>
  <si>
    <t>3-01-04</t>
  </si>
  <si>
    <t>3-01-05</t>
  </si>
  <si>
    <t>3-01-06</t>
  </si>
  <si>
    <t>3-01-07</t>
  </si>
  <si>
    <t>3-01-08</t>
  </si>
  <si>
    <t>3-01-09</t>
  </si>
  <si>
    <t>3-01-10</t>
  </si>
  <si>
    <t>3-01-11</t>
  </si>
  <si>
    <t>3-02-01</t>
  </si>
  <si>
    <t>3-02-02</t>
  </si>
  <si>
    <t>3-02-03</t>
  </si>
  <si>
    <t>3-02-04</t>
  </si>
  <si>
    <t>3-02-05</t>
  </si>
  <si>
    <t>3-03-01</t>
  </si>
  <si>
    <t>3-03-02</t>
  </si>
  <si>
    <t>3-03-03</t>
  </si>
  <si>
    <t>3-03-04</t>
  </si>
  <si>
    <t>3-03-05</t>
  </si>
  <si>
    <t>3-03-06</t>
  </si>
  <si>
    <t>3-03-07</t>
  </si>
  <si>
    <t>3-03-08</t>
  </si>
  <si>
    <t>3-04-01</t>
  </si>
  <si>
    <t>3-04-02</t>
  </si>
  <si>
    <t>3-04-03</t>
  </si>
  <si>
    <t>3-05-01</t>
  </si>
  <si>
    <t>3-05-02</t>
  </si>
  <si>
    <t>3-05-03</t>
  </si>
  <si>
    <t>3-05-04</t>
  </si>
  <si>
    <t>3-05-05</t>
  </si>
  <si>
    <t>3-05-06</t>
  </si>
  <si>
    <t>3-05-07</t>
  </si>
  <si>
    <t>3-05-08</t>
  </si>
  <si>
    <t>3-05-09</t>
  </si>
  <si>
    <t>3-05-10</t>
  </si>
  <si>
    <t>3-05-11</t>
  </si>
  <si>
    <t>3-05-12</t>
  </si>
  <si>
    <t>3-06-01</t>
  </si>
  <si>
    <t>3-06-02</t>
  </si>
  <si>
    <t>3-06-03</t>
  </si>
  <si>
    <t>3-07-01</t>
  </si>
  <si>
    <t>3-07-02</t>
  </si>
  <si>
    <t>3-07-03</t>
  </si>
  <si>
    <t>3-07-04</t>
  </si>
  <si>
    <t>3-07-05</t>
  </si>
  <si>
    <t>3-08-01</t>
  </si>
  <si>
    <t>3-08-02</t>
  </si>
  <si>
    <t>3-08-03</t>
  </si>
  <si>
    <t>3-08-04</t>
  </si>
  <si>
    <t>4-01-01</t>
  </si>
  <si>
    <t>4-01-02</t>
  </si>
  <si>
    <t>4-01-03</t>
  </si>
  <si>
    <t>4-01-04</t>
  </si>
  <si>
    <t>4-01-05</t>
  </si>
  <si>
    <t>4-02-01</t>
  </si>
  <si>
    <t>4-02-02</t>
  </si>
  <si>
    <t>4-02-03</t>
  </si>
  <si>
    <t>4-02-04</t>
  </si>
  <si>
    <t>4-02-05</t>
  </si>
  <si>
    <t>4-02-06</t>
  </si>
  <si>
    <t>4-03-01</t>
  </si>
  <si>
    <t>4-03-02</t>
  </si>
  <si>
    <t>4-03-03</t>
  </si>
  <si>
    <t>4-03-04</t>
  </si>
  <si>
    <t>4-03-05</t>
  </si>
  <si>
    <t>4-03-06</t>
  </si>
  <si>
    <t>4-03-07</t>
  </si>
  <si>
    <t>4-03-08</t>
  </si>
  <si>
    <t>4-04-01</t>
  </si>
  <si>
    <t>4-04-02</t>
  </si>
  <si>
    <t>4-04-03</t>
  </si>
  <si>
    <t>4-04-04</t>
  </si>
  <si>
    <t>4-04-05</t>
  </si>
  <si>
    <t>4-04-06</t>
  </si>
  <si>
    <t>4-05-01</t>
  </si>
  <si>
    <t>4-05-02</t>
  </si>
  <si>
    <t>4-05-03</t>
  </si>
  <si>
    <t>4-05-04</t>
  </si>
  <si>
    <t>4-05-05</t>
  </si>
  <si>
    <t>4-06-01</t>
  </si>
  <si>
    <t>4-06-02</t>
  </si>
  <si>
    <t>4-06-03</t>
  </si>
  <si>
    <t>4-06-04</t>
  </si>
  <si>
    <t>4-07-01</t>
  </si>
  <si>
    <t>4-07-02</t>
  </si>
  <si>
    <t>4-07-03</t>
  </si>
  <si>
    <t>4-08-01</t>
  </si>
  <si>
    <t>4-08-02</t>
  </si>
  <si>
    <t>4-08-03</t>
  </si>
  <si>
    <t>4-09-01</t>
  </si>
  <si>
    <t>4-09-02</t>
  </si>
  <si>
    <t>4-10-01</t>
  </si>
  <si>
    <t>4-10-02</t>
  </si>
  <si>
    <t>4-10-03</t>
  </si>
  <si>
    <t>4-10-04</t>
  </si>
  <si>
    <t>4-10-05</t>
  </si>
  <si>
    <t>5-01-01</t>
  </si>
  <si>
    <t>5-01-02</t>
  </si>
  <si>
    <t>5-01-03</t>
  </si>
  <si>
    <t>5-01-04</t>
  </si>
  <si>
    <t>5-01-05</t>
  </si>
  <si>
    <t>5-02-01</t>
  </si>
  <si>
    <t>5-02-02</t>
  </si>
  <si>
    <t>5-02-03</t>
  </si>
  <si>
    <t>5-02-04</t>
  </si>
  <si>
    <t>5-02-05</t>
  </si>
  <si>
    <t>5-02-06</t>
  </si>
  <si>
    <t>5-02-07</t>
  </si>
  <si>
    <t>5-03-01</t>
  </si>
  <si>
    <t>5-03-02</t>
  </si>
  <si>
    <t>5-03-03</t>
  </si>
  <si>
    <t>5-03-04</t>
  </si>
  <si>
    <t>5-03-05</t>
  </si>
  <si>
    <t>5-03-06</t>
  </si>
  <si>
    <t>5-03-07</t>
  </si>
  <si>
    <t>5-03-08</t>
  </si>
  <si>
    <t>5-03-09</t>
  </si>
  <si>
    <t>5-04-01</t>
  </si>
  <si>
    <t>5-04-02</t>
  </si>
  <si>
    <t>5-04-03</t>
  </si>
  <si>
    <t>5-04-04</t>
  </si>
  <si>
    <t>5-05-01</t>
  </si>
  <si>
    <t>5-05-02</t>
  </si>
  <si>
    <t>5-05-03</t>
  </si>
  <si>
    <t>5-05-04</t>
  </si>
  <si>
    <t>5-06-01</t>
  </si>
  <si>
    <t>5-06-02</t>
  </si>
  <si>
    <t>5-06-03</t>
  </si>
  <si>
    <t>5-06-04</t>
  </si>
  <si>
    <t>5-06-05</t>
  </si>
  <si>
    <t>5-07-01</t>
  </si>
  <si>
    <t>5-07-02</t>
  </si>
  <si>
    <t>5-07-03</t>
  </si>
  <si>
    <t>5-07-04</t>
  </si>
  <si>
    <t>5-08-01</t>
  </si>
  <si>
    <t>5-08-02</t>
  </si>
  <si>
    <t>5-08-03</t>
  </si>
  <si>
    <t>5-08-04</t>
  </si>
  <si>
    <t>5-08-05</t>
  </si>
  <si>
    <t>5-08-06</t>
  </si>
  <si>
    <t>5-08-07</t>
  </si>
  <si>
    <t>5-09-01</t>
  </si>
  <si>
    <t>5-09-02</t>
  </si>
  <si>
    <t>5-09-03</t>
  </si>
  <si>
    <t>5-09-04</t>
  </si>
  <si>
    <t>5-09-05</t>
  </si>
  <si>
    <t>5-09-06</t>
  </si>
  <si>
    <t>5-10-01</t>
  </si>
  <si>
    <t>5-10-02</t>
  </si>
  <si>
    <t>5-10-03</t>
  </si>
  <si>
    <t>5-10-04</t>
  </si>
  <si>
    <t>5-11-01</t>
  </si>
  <si>
    <t>5-11-02</t>
  </si>
  <si>
    <t>5-11-03</t>
  </si>
  <si>
    <t>5-11-04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</si>
  <si>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</si>
  <si>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</si>
  <si>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</si>
  <si>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</si>
  <si>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</si>
  <si>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</si>
  <si>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</si>
  <si>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</si>
  <si>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6-01-11</t>
  </si>
  <si>
    <t>6-01-12</t>
  </si>
  <si>
    <t>6-01-13</t>
  </si>
  <si>
    <t>6-01-14</t>
  </si>
  <si>
    <t>6-01-15</t>
  </si>
  <si>
    <t>6-01-16</t>
  </si>
  <si>
    <t>6-02-01</t>
  </si>
  <si>
    <t>6-02-02</t>
  </si>
  <si>
    <t>6-02-03</t>
  </si>
  <si>
    <t>6-02-04</t>
  </si>
  <si>
    <t>6-02-05</t>
  </si>
  <si>
    <t>6-03-01</t>
  </si>
  <si>
    <t>6-03-02</t>
  </si>
  <si>
    <t>6-03-03</t>
  </si>
  <si>
    <t>6-03-04</t>
  </si>
  <si>
    <t>6-03-05</t>
  </si>
  <si>
    <t>6-03-06</t>
  </si>
  <si>
    <t>6-03-07</t>
  </si>
  <si>
    <t>6-03-08</t>
  </si>
  <si>
    <t>6-03-09</t>
  </si>
  <si>
    <t>6-04-01</t>
  </si>
  <si>
    <t>6-04-02</t>
  </si>
  <si>
    <t>6-04-03</t>
  </si>
  <si>
    <t>6-05-01</t>
  </si>
  <si>
    <t>6-05-02</t>
  </si>
  <si>
    <t>6-05-03</t>
  </si>
  <si>
    <t>6-05-04</t>
  </si>
  <si>
    <t>6-05-05</t>
  </si>
  <si>
    <t>6-05-06</t>
  </si>
  <si>
    <t>6-06-01</t>
  </si>
  <si>
    <t>6-06-02</t>
  </si>
  <si>
    <t>6-06-03</t>
  </si>
  <si>
    <t>6-07-01</t>
  </si>
  <si>
    <t>6-07-03</t>
  </si>
  <si>
    <t>6-07-04</t>
  </si>
  <si>
    <t>6-08-01</t>
  </si>
  <si>
    <t>6-08-02</t>
  </si>
  <si>
    <t>6-08-03</t>
  </si>
  <si>
    <t>6-08-04</t>
  </si>
  <si>
    <t>6-08-05</t>
  </si>
  <si>
    <t>6-09-01</t>
  </si>
  <si>
    <t>6-10-01</t>
  </si>
  <si>
    <t>6-10-02</t>
  </si>
  <si>
    <t>6-10-03</t>
  </si>
  <si>
    <t>6-10-04</t>
  </si>
  <si>
    <t>6-11-01</t>
  </si>
  <si>
    <t>6-11-02</t>
  </si>
  <si>
    <t>7-01-01</t>
  </si>
  <si>
    <t>7-01-02</t>
  </si>
  <si>
    <t>7-01-03</t>
  </si>
  <si>
    <t>7-01-04</t>
  </si>
  <si>
    <t>7-02-01</t>
  </si>
  <si>
    <t>7-02-02</t>
  </si>
  <si>
    <t>7-02-03</t>
  </si>
  <si>
    <t>7-02-04</t>
  </si>
  <si>
    <t>7-02-05</t>
  </si>
  <si>
    <t>7-02-06</t>
  </si>
  <si>
    <t>7-02-07</t>
  </si>
  <si>
    <t>7-03-01</t>
  </si>
  <si>
    <t>7-03-02</t>
  </si>
  <si>
    <t>7-03-03</t>
  </si>
  <si>
    <t>7-03-04</t>
  </si>
  <si>
    <t>7-03-05</t>
  </si>
  <si>
    <t>7-03-06</t>
  </si>
  <si>
    <t>7-04-01</t>
  </si>
  <si>
    <t>7-04-02</t>
  </si>
  <si>
    <t>7-04-03</t>
  </si>
  <si>
    <t>7-04-04</t>
  </si>
  <si>
    <t>7-05-01</t>
  </si>
  <si>
    <t>7-05-02</t>
  </si>
  <si>
    <t>7-05-03</t>
  </si>
  <si>
    <t>7-06-01</t>
  </si>
  <si>
    <t>7-06-02</t>
  </si>
  <si>
    <t>7-06-03</t>
  </si>
  <si>
    <t>7-06-04</t>
  </si>
  <si>
    <t>7-06-05</t>
  </si>
  <si>
    <t>Sello Institución</t>
  </si>
  <si>
    <t>PCD</t>
  </si>
  <si>
    <t>OBSERVACIONES/COMENTARIOS:</t>
  </si>
  <si>
    <t>Hombres</t>
  </si>
  <si>
    <t>Mujeres</t>
  </si>
  <si>
    <t>CANTIDAD DE ADECUACIONES CURRICULARES</t>
  </si>
  <si>
    <t>De acceso</t>
  </si>
  <si>
    <t>No significativa</t>
  </si>
  <si>
    <t>Significativa</t>
  </si>
  <si>
    <t>ESTUDIANTES QUE SE BENEFICIARON CON LA IMPLEMENTACIÓN DE PROGRAMAS</t>
  </si>
  <si>
    <t>Conducta</t>
  </si>
  <si>
    <t>Programa</t>
  </si>
  <si>
    <t>Tipo de Adecuación</t>
  </si>
  <si>
    <t>1-07-07</t>
  </si>
  <si>
    <t>6-02-06</t>
  </si>
  <si>
    <t>6-08-06</t>
  </si>
  <si>
    <t>5.</t>
  </si>
  <si>
    <t>Suspensiones por agresión que se registraron en el presente curso lectivo:</t>
  </si>
  <si>
    <t>6.</t>
  </si>
  <si>
    <t>7.</t>
  </si>
  <si>
    <t>¿Cantidad de armas blancas decomisadas?</t>
  </si>
  <si>
    <t>¿Cantidad de armas de fuego decomisadas?</t>
  </si>
  <si>
    <t>MOVIMIENTOS DE MATRÍCULA</t>
  </si>
  <si>
    <t>¿Cantidad de estudiantes encontrados con arma de fuego?</t>
  </si>
  <si>
    <t>¿Cantidad de estudiantes encontrados con arma blanca?</t>
  </si>
  <si>
    <t>Biología</t>
  </si>
  <si>
    <t>Química</t>
  </si>
  <si>
    <t>Inglés</t>
  </si>
  <si>
    <t>Educación Cívica</t>
  </si>
  <si>
    <t>Informática</t>
  </si>
  <si>
    <t>Saber Elegir, Saber Ganar</t>
  </si>
  <si>
    <t>Estado de Derecho y Cultura de Legalidad</t>
  </si>
  <si>
    <t>7º</t>
  </si>
  <si>
    <t>8º</t>
  </si>
  <si>
    <t>9º</t>
  </si>
  <si>
    <t>10º</t>
  </si>
  <si>
    <t>11º</t>
  </si>
  <si>
    <t>ZONA NORTE-NORTE</t>
  </si>
  <si>
    <t>CODTALLER</t>
  </si>
  <si>
    <t>P_ABIERTA</t>
  </si>
  <si>
    <t>LA CEIBA</t>
  </si>
  <si>
    <t>Ubicación (PR/CA/DI):</t>
  </si>
  <si>
    <t>1-19-12</t>
  </si>
  <si>
    <t>2-02-14</t>
  </si>
  <si>
    <t>2-16-01</t>
  </si>
  <si>
    <t>6-01-10</t>
  </si>
  <si>
    <t>Formación de formadores en Robótica</t>
  </si>
  <si>
    <t>CUADRO 1</t>
  </si>
  <si>
    <t>CUADRO 2</t>
  </si>
  <si>
    <t>CUADRO 3</t>
  </si>
  <si>
    <t>CUADRO 4</t>
  </si>
  <si>
    <t>CUADRO 5</t>
  </si>
  <si>
    <t>CUADRO 7</t>
  </si>
  <si>
    <r>
      <t>Matrícula Inicial</t>
    </r>
    <r>
      <rPr>
        <b/>
        <vertAlign val="superscript"/>
        <sz val="12"/>
        <color theme="1"/>
        <rFont val="Cambria"/>
        <family val="1"/>
        <scheme val="major"/>
      </rPr>
      <t xml:space="preserve"> 1/</t>
    </r>
  </si>
  <si>
    <r>
      <t>Nuevos Ingresos</t>
    </r>
    <r>
      <rPr>
        <vertAlign val="superscript"/>
        <sz val="11"/>
        <color theme="1"/>
        <rFont val="Cambria"/>
        <family val="1"/>
        <scheme val="major"/>
      </rPr>
      <t xml:space="preserve"> 1/</t>
    </r>
  </si>
  <si>
    <r>
      <t>Provenientes de otras Instituciones</t>
    </r>
    <r>
      <rPr>
        <vertAlign val="superscript"/>
        <sz val="11"/>
        <color theme="1"/>
        <rFont val="Cambria"/>
        <family val="1"/>
        <scheme val="major"/>
      </rPr>
      <t xml:space="preserve"> 1/</t>
    </r>
  </si>
  <si>
    <r>
      <t>Traslados a otras instituciones</t>
    </r>
    <r>
      <rPr>
        <vertAlign val="superscript"/>
        <sz val="11"/>
        <color theme="1"/>
        <rFont val="Cambria"/>
        <family val="1"/>
        <scheme val="major"/>
      </rPr>
      <t xml:space="preserve"> 1/</t>
    </r>
  </si>
  <si>
    <r>
      <t>Matrícula Final</t>
    </r>
    <r>
      <rPr>
        <b/>
        <vertAlign val="superscript"/>
        <sz val="12"/>
        <color theme="1"/>
        <rFont val="Cambria"/>
        <family val="1"/>
        <scheme val="major"/>
      </rPr>
      <t xml:space="preserve"> 1/</t>
    </r>
  </si>
  <si>
    <r>
      <t>Aprobados</t>
    </r>
    <r>
      <rPr>
        <b/>
        <vertAlign val="superscript"/>
        <sz val="12"/>
        <color theme="1"/>
        <rFont val="Cambria"/>
        <family val="1"/>
        <scheme val="major"/>
      </rPr>
      <t xml:space="preserve"> 1/</t>
    </r>
  </si>
  <si>
    <r>
      <t xml:space="preserve">Aplazados </t>
    </r>
    <r>
      <rPr>
        <b/>
        <vertAlign val="superscript"/>
        <sz val="12"/>
        <color theme="1"/>
        <rFont val="Cambria"/>
        <family val="1"/>
        <scheme val="major"/>
      </rPr>
      <t>1/</t>
    </r>
  </si>
  <si>
    <t>Lengua Indígena</t>
  </si>
  <si>
    <t>Afectividad y Sexualidad Integral</t>
  </si>
  <si>
    <t>Alcohol</t>
  </si>
  <si>
    <t>Tabaco</t>
  </si>
  <si>
    <t>5-11-05</t>
  </si>
  <si>
    <t>5588</t>
  </si>
  <si>
    <t>00638</t>
  </si>
  <si>
    <t>TELESECUNDARIA LAS BRISAS</t>
  </si>
  <si>
    <t>5668</t>
  </si>
  <si>
    <t>00667</t>
  </si>
  <si>
    <t>TELESECUNDARIA LA URRACA</t>
  </si>
  <si>
    <t>5669</t>
  </si>
  <si>
    <t>00661</t>
  </si>
  <si>
    <t>TELESECUNDARIA DE MEXICO</t>
  </si>
  <si>
    <t>5747</t>
  </si>
  <si>
    <t>00716</t>
  </si>
  <si>
    <t>TELESECUNDARIA DULCE NOMBRE</t>
  </si>
  <si>
    <t>5839</t>
  </si>
  <si>
    <t>00714</t>
  </si>
  <si>
    <t>TELESECUNDARIA LA CEIBA</t>
  </si>
  <si>
    <t>5856</t>
  </si>
  <si>
    <t>00724</t>
  </si>
  <si>
    <t>TELESECUNDARIA COLONIA ANATERI</t>
  </si>
  <si>
    <t>LAS BRISAS</t>
  </si>
  <si>
    <t>IDANIA RUIZ RUIZ</t>
  </si>
  <si>
    <t>LA URRACA</t>
  </si>
  <si>
    <t>ANDREY AMPIE GUZMAN</t>
  </si>
  <si>
    <t>MEXICO</t>
  </si>
  <si>
    <t>WENDY PAOLA ALVAREZ BARRANTES</t>
  </si>
  <si>
    <t>MARCO VEGA CHAVARRIA</t>
  </si>
  <si>
    <t>COLONIA ANATERI</t>
  </si>
  <si>
    <t>Proyecto Colegio de Alta Oportunidad: generación de oportunidades y prevención de riesgo en consumo de drogas</t>
  </si>
  <si>
    <t>SEGÚN EFECTOS EN EL SISTEMA NERVIOSO CENTRAL</t>
  </si>
  <si>
    <t>Depresoras</t>
  </si>
  <si>
    <t>Barbitúricos</t>
  </si>
  <si>
    <t>Benzodiazepinas</t>
  </si>
  <si>
    <t>Derivados del Opio, tales como la morfina, la heroína y codeína</t>
  </si>
  <si>
    <t>Estimulantes</t>
  </si>
  <si>
    <t>Cafeína</t>
  </si>
  <si>
    <t>Anfetaminas (Éxtasis)</t>
  </si>
  <si>
    <t>Fenilciclidina</t>
  </si>
  <si>
    <t>Alucinógenos--Acido Lisérgico (LSD) y Psilocibina (Hongos)--</t>
  </si>
  <si>
    <t>Cantidad de hijos</t>
  </si>
  <si>
    <t>CASOS DE VIOLENCIA INTRAFAMILIAR Y EXTRAFAMILIAR</t>
  </si>
  <si>
    <t>Violencia Intrafamiliar</t>
  </si>
  <si>
    <t>Sexual</t>
  </si>
  <si>
    <t>Negligencia</t>
  </si>
  <si>
    <t>Violencia Extrafamiliar</t>
  </si>
  <si>
    <t>Violación sexual</t>
  </si>
  <si>
    <t>Abuso sexual</t>
  </si>
  <si>
    <t>Relación impropia</t>
  </si>
  <si>
    <t>Explotación sexual comercial</t>
  </si>
  <si>
    <t>Trata de personas</t>
  </si>
  <si>
    <t>Laboral</t>
  </si>
  <si>
    <t>Tráfico</t>
  </si>
  <si>
    <t>Violencia en el Noviazgo</t>
  </si>
  <si>
    <t>DATOS SOBRE OTROS TIPOS DE VIOLENCIA</t>
  </si>
  <si>
    <t>Sí</t>
  </si>
  <si>
    <t>No</t>
  </si>
  <si>
    <t>Responda sí o no.</t>
  </si>
  <si>
    <t>¿Cuenta el centro educativo con Grupo de Convivencia?</t>
  </si>
  <si>
    <t>¿Se están acatando en el centro educativo los protocolos de actuación ante situaciones de violencia?</t>
  </si>
  <si>
    <t>Cantidad de Casos</t>
  </si>
  <si>
    <t>Cantidad de estudiantes involucrados</t>
  </si>
  <si>
    <t>8.</t>
  </si>
  <si>
    <t>¿Cantidad de estudiantes encontrados con arma contusa?</t>
  </si>
  <si>
    <t>9.</t>
  </si>
  <si>
    <t>¿Cantidad de estudiantes encontrados con arma hechiza?</t>
  </si>
  <si>
    <t>10.</t>
  </si>
  <si>
    <t>11.</t>
  </si>
  <si>
    <t>12.</t>
  </si>
  <si>
    <t>¿Cantidad de armas contusas decomisadas?</t>
  </si>
  <si>
    <t>13.</t>
  </si>
  <si>
    <t>¿Cantidad de armas hechizas decomisadas?</t>
  </si>
  <si>
    <t>Suspensiones.</t>
  </si>
  <si>
    <t>14.</t>
  </si>
  <si>
    <t>15.</t>
  </si>
  <si>
    <t>Entre estudiantes</t>
  </si>
  <si>
    <t>De estudiantes a docentes</t>
  </si>
  <si>
    <t>De docentes a estudiantes</t>
  </si>
  <si>
    <t>Psicológica</t>
  </si>
  <si>
    <t>Acoso Sexual y Hostigamiento Sexual</t>
  </si>
  <si>
    <t>Discriminación por xenofobia</t>
  </si>
  <si>
    <t>Discriminación racial</t>
  </si>
  <si>
    <t>Discriminación por orientación sexual</t>
  </si>
  <si>
    <t>Telesecundaria</t>
  </si>
  <si>
    <t>Historia Universal</t>
  </si>
  <si>
    <t>Geografía General</t>
  </si>
  <si>
    <t>Introducción a la Física y a la Química</t>
  </si>
  <si>
    <t>Datos del director(a):</t>
  </si>
  <si>
    <r>
      <t xml:space="preserve">Nombre: </t>
    </r>
    <r>
      <rPr>
        <u/>
        <sz val="12"/>
        <color theme="1"/>
        <rFont val="Cambria"/>
        <family val="1"/>
        <scheme val="major"/>
      </rPr>
      <t/>
    </r>
  </si>
  <si>
    <t>Teléfono:</t>
  </si>
  <si>
    <t>Datos del supervisor(a):</t>
  </si>
  <si>
    <t>Reporte la cantidad de casos en que se han implementado los siguientes protocolos en el Centro Educativo.  Además, indique la cantidad de estudiantes involucrados en los casos mencionados.</t>
  </si>
  <si>
    <t>CUADRO 6</t>
  </si>
  <si>
    <t>CUADRO 8</t>
  </si>
  <si>
    <r>
      <t xml:space="preserve">Indique en el siguiente cuadro los </t>
    </r>
    <r>
      <rPr>
        <b/>
        <i/>
        <u val="double"/>
        <sz val="11"/>
        <rFont val="Cambria"/>
        <family val="1"/>
        <scheme val="major"/>
      </rPr>
      <t>casos registrados</t>
    </r>
    <r>
      <rPr>
        <sz val="11"/>
        <rFont val="Cambria"/>
        <family val="1"/>
        <scheme val="major"/>
      </rPr>
      <t xml:space="preserve"> de violencia:</t>
    </r>
  </si>
  <si>
    <r>
      <t xml:space="preserve">De estudiantes a otro personal </t>
    </r>
    <r>
      <rPr>
        <b/>
        <vertAlign val="superscript"/>
        <sz val="11"/>
        <rFont val="Cambria"/>
        <family val="1"/>
        <scheme val="major"/>
      </rPr>
      <t>1/</t>
    </r>
  </si>
  <si>
    <r>
      <t xml:space="preserve">De otro personal a estudiantes </t>
    </r>
    <r>
      <rPr>
        <b/>
        <vertAlign val="superscript"/>
        <sz val="11"/>
        <rFont val="Cambria"/>
        <family val="1"/>
        <scheme val="major"/>
      </rPr>
      <t>1/</t>
    </r>
  </si>
  <si>
    <t>2-16-02</t>
  </si>
  <si>
    <t>2-16-03</t>
  </si>
  <si>
    <t>7-03-07</t>
  </si>
  <si>
    <t>16.</t>
  </si>
  <si>
    <t>a.</t>
  </si>
  <si>
    <t>b.</t>
  </si>
  <si>
    <t>c.</t>
  </si>
  <si>
    <r>
      <rPr>
        <b/>
        <sz val="11"/>
        <rFont val="Cambria"/>
        <family val="1"/>
        <scheme val="major"/>
      </rPr>
      <t xml:space="preserve">Se indican dos ejemplos con madres para la columna "Cantidad de hijos", aplica igual para los padres.
</t>
    </r>
    <r>
      <rPr>
        <sz val="11"/>
        <rFont val="Cambria"/>
        <family val="1"/>
        <scheme val="major"/>
      </rPr>
      <t xml:space="preserve">
</t>
    </r>
    <r>
      <rPr>
        <i/>
        <sz val="11"/>
        <rFont val="Cambria"/>
        <family val="1"/>
        <scheme val="major"/>
      </rPr>
      <t xml:space="preserve">--Si en el Centro Educativo hay dos estudiantes que son madres, </t>
    </r>
    <r>
      <rPr>
        <i/>
        <u/>
        <sz val="11"/>
        <rFont val="Cambria"/>
        <family val="1"/>
        <scheme val="major"/>
      </rPr>
      <t>una tiene 12 años y la otra 15</t>
    </r>
    <r>
      <rPr>
        <i/>
        <sz val="11"/>
        <rFont val="Cambria"/>
        <family val="1"/>
        <scheme val="major"/>
      </rPr>
      <t xml:space="preserve">.  Entonces debe indicar en esas mismas filas la cantidad de hijos que tiene cada una.
--Si en el Centro Educativo hay dos estudiantes que son madres, y </t>
    </r>
    <r>
      <rPr>
        <i/>
        <u/>
        <sz val="11"/>
        <rFont val="Cambria"/>
        <family val="1"/>
        <scheme val="major"/>
      </rPr>
      <t>ambas tienen 14 años</t>
    </r>
    <r>
      <rPr>
        <i/>
        <sz val="11"/>
        <rFont val="Cambria"/>
        <family val="1"/>
        <scheme val="major"/>
      </rPr>
      <t>, se debe sumar el total de hijos de ambas madres e indicarlos en la  misma fila (14 años).</t>
    </r>
  </si>
  <si>
    <t>Ma-
dres</t>
  </si>
  <si>
    <t>Pa-
dres</t>
  </si>
  <si>
    <t>Embarazo:</t>
  </si>
  <si>
    <t>Maternidad:</t>
  </si>
  <si>
    <t>Paternidad:</t>
  </si>
  <si>
    <t>Vapeo</t>
  </si>
  <si>
    <t>Protocolo de:</t>
  </si>
  <si>
    <t>ALAJUELA / ALAJUELA / ALAJUELA</t>
  </si>
  <si>
    <t>CARTAGO / CARTAGO / ORIENTAL</t>
  </si>
  <si>
    <t>HEREDIA / HEREDIA / HEREDIA</t>
  </si>
  <si>
    <t>GUANACASTE / LIBERIA / LIBERIA</t>
  </si>
  <si>
    <t>PUNTARENAS / PUNTARENAS / PUNTARENAS</t>
  </si>
  <si>
    <t>HEREDIA / BARVA / BARVA</t>
  </si>
  <si>
    <t>GUANACASTE / NICOYA / NICOYA</t>
  </si>
  <si>
    <t>ALAJUELA / GRECIA / GRECIA</t>
  </si>
  <si>
    <t>HEREDIA / SANTO DOMINGO / SANTO DOMINGO</t>
  </si>
  <si>
    <t>GUANACASTE / SANTA CRUZ / SANTA CRUZ</t>
  </si>
  <si>
    <t>PUNTARENAS / BUENOS AIRES / BUENOS AIRES</t>
  </si>
  <si>
    <t>LIMON / SIQUIRRES / SIQUIRRES</t>
  </si>
  <si>
    <t>ALAJUELA / SAN MATEO / SAN MATEO</t>
  </si>
  <si>
    <t>GUANACASTE / BAGACES / BAGACES</t>
  </si>
  <si>
    <t>PUNTARENAS / MONTES DE ORO / MIRAMAR</t>
  </si>
  <si>
    <t>LIMON / TALAMANCA / BRATSI</t>
  </si>
  <si>
    <t>ALAJUELA / ATENAS / ATENAS</t>
  </si>
  <si>
    <t>CARTAGO / TURRIALBA / TURRIALBA</t>
  </si>
  <si>
    <t>HEREDIA / SAN RAFAEL / SAN RAFAEL</t>
  </si>
  <si>
    <t>GUANACASTE / CARRILLO / FILADELFIA</t>
  </si>
  <si>
    <t>LIMON / MATINA / MATINA</t>
  </si>
  <si>
    <t>ALAJUELA / NARANJO / NARANJO</t>
  </si>
  <si>
    <t>CARTAGO / ALVARADO / PACAYAS</t>
  </si>
  <si>
    <t>HEREDIA / SAN ISIDRO / SAN ISIDRO</t>
  </si>
  <si>
    <t>GUANACASTE / CAÑAS / CAÑAS</t>
  </si>
  <si>
    <t>PUNTARENAS / QUEPOS / QUEPOS</t>
  </si>
  <si>
    <t>ALAJUELA / PALMARES / PALMARES</t>
  </si>
  <si>
    <t>CARTAGO / OREAMUNO / SAN RAFAEL</t>
  </si>
  <si>
    <t>GUANACASTE / ABANGARES / LAS JUNTAS</t>
  </si>
  <si>
    <t>PUNTARENAS / GOLFITO / GOLFITO</t>
  </si>
  <si>
    <t>CARTAGO / EL GUARCO / EL TEJAR</t>
  </si>
  <si>
    <t>PUNTARENAS / COTO BRUS / SAN VITO</t>
  </si>
  <si>
    <t>ALAJUELA / OROTINA / OROTINA</t>
  </si>
  <si>
    <t>HEREDIA / SAN PABLO / SAN PABLO</t>
  </si>
  <si>
    <t>GUANACASTE / NANDAYURE / CARMONA</t>
  </si>
  <si>
    <t>PUNTARENAS / PARRITA / PARRITA</t>
  </si>
  <si>
    <t>ALAJUELA / SAN CARLOS / QUESADA</t>
  </si>
  <si>
    <t>GUANACASTE / LA CRUZ / LA CRUZ</t>
  </si>
  <si>
    <t>PUNTARENAS / CORREDORES / CORREDOR</t>
  </si>
  <si>
    <t>ALAJUELA / ZARCERO / ZARCERO</t>
  </si>
  <si>
    <t>GUANACASTE / HOJANCHA / HOJANCHA</t>
  </si>
  <si>
    <t>CARTAGO / CARTAGO / OCCIDENTAL</t>
  </si>
  <si>
    <t>HEREDIA / HEREDIA / MERCEDES</t>
  </si>
  <si>
    <t>GUANACASTE / LIBERIA / CAÑAS DULCES</t>
  </si>
  <si>
    <t>PUNTARENAS / PUNTARENAS / PITAHAYA</t>
  </si>
  <si>
    <t>HEREDIA / BARVA / SAN PEDRO</t>
  </si>
  <si>
    <t>PUNTARENAS / ESPARZA / SAN JUAN GRANDE</t>
  </si>
  <si>
    <t>ALAJUELA / GRECIA / SAN ISIDRO</t>
  </si>
  <si>
    <t>HEREDIA / SANTO DOMINGO / SAN VICENTE</t>
  </si>
  <si>
    <t>LIMON / SIQUIRRES / PACUARITO</t>
  </si>
  <si>
    <t>ALAJUELA / SAN MATEO / DESMONTE</t>
  </si>
  <si>
    <t>GUANACASTE / BAGACES / LA FORTUNA</t>
  </si>
  <si>
    <t>LIMON / TALAMANCA / SIXAOLA</t>
  </si>
  <si>
    <t>CARTAGO / TURRIALBA / LA SUIZA</t>
  </si>
  <si>
    <t>HEREDIA / SAN RAFAEL / SAN JOSECITO</t>
  </si>
  <si>
    <t>GUANACASTE / CARRILLO / PALMIRA</t>
  </si>
  <si>
    <t>PUNTARENAS / OSA / PALMAR</t>
  </si>
  <si>
    <t>ALAJUELA / NARANJO / SAN MIGUEL</t>
  </si>
  <si>
    <t>CARTAGO / ALVARADO / CERVANTES</t>
  </si>
  <si>
    <t>GUANACASTE / CAÑAS / PALMIRA</t>
  </si>
  <si>
    <t>PUNTARENAS / QUEPOS / SAVEGRE</t>
  </si>
  <si>
    <t>ALAJUELA / PALMARES / ZARAGOZA</t>
  </si>
  <si>
    <t>CARTAGO / OREAMUNO / COT</t>
  </si>
  <si>
    <t>GUANACASTE / ABANGARES / SIERRA</t>
  </si>
  <si>
    <t>CARTAGO / EL GUARCO / SAN ISIDRO</t>
  </si>
  <si>
    <t>HEREDIA / FLORES / BARRANTES</t>
  </si>
  <si>
    <t>PUNTARENAS / COTO BRUS / SABALITO</t>
  </si>
  <si>
    <t>ALAJUELA / OROTINA / EL MASTATE</t>
  </si>
  <si>
    <t>ALAJUELA / ALAJUELA / CARRIZAL</t>
  </si>
  <si>
    <t>ALAJUELA / ALAJUELA / SAN ANTONIO</t>
  </si>
  <si>
    <t>GUANACASTE / NANDAYURE / SANTA RITA</t>
  </si>
  <si>
    <t>ALAJUELA / ALAJUELA / SAN ISIDRO</t>
  </si>
  <si>
    <t>ALAJUELA / SAN CARLOS / FLORENCIA</t>
  </si>
  <si>
    <t>ALAJUELA / ALAJUELA / SABANILLA</t>
  </si>
  <si>
    <t>ALAJUELA / ALAJUELA / SAN RAFAEL</t>
  </si>
  <si>
    <t>GUANACASTE / LA CRUZ / SANTA CECILIA</t>
  </si>
  <si>
    <t>PUNTARENAS / CORREDORES / LA CUESTA</t>
  </si>
  <si>
    <t>ALAJUELA / ALAJUELA / DESAMPARADOS</t>
  </si>
  <si>
    <t>ALAJUELA / ZARCERO / LAGUNA</t>
  </si>
  <si>
    <t>ALAJUELA / ALAJUELA / TAMBOR</t>
  </si>
  <si>
    <t>GUANACASTE / HOJANCHA / MONTE ROMO</t>
  </si>
  <si>
    <t>ALAJUELA / ALAJUELA / GARITA</t>
  </si>
  <si>
    <t>CARTAGO / CARTAGO / CARMEN</t>
  </si>
  <si>
    <t>HEREDIA / HEREDIA / SAN FRANCISCO</t>
  </si>
  <si>
    <t>GUANACASTE / LIBERIA / MAYORGA</t>
  </si>
  <si>
    <t>PUNTARENAS / PUNTARENAS / CHOMES</t>
  </si>
  <si>
    <t>HEREDIA / BARVA / SAN PABLO</t>
  </si>
  <si>
    <t>GUANACASTE / NICOYA / SAN ANTONIO</t>
  </si>
  <si>
    <t>PUNTARENAS / ESPARZA / MACACONA</t>
  </si>
  <si>
    <t>ALAJUELA / GRECIA / SAN ROQUE</t>
  </si>
  <si>
    <t>ALAJUELA / GRECIA / TACARES</t>
  </si>
  <si>
    <t>HEREDIA / SANTO DOMINGO / SAN MIGUEL</t>
  </si>
  <si>
    <t>ALAJUELA / GRECIA / PUENTE DE PIEDRA</t>
  </si>
  <si>
    <t>GUANACASTE / SANTA CRUZ / VEINTISIETE DE ABRIL</t>
  </si>
  <si>
    <t>ALAJUELA / GRECIA / BOLIVAR</t>
  </si>
  <si>
    <t>PUNTARENAS / BUENOS AIRES / POTRERO GRANDE</t>
  </si>
  <si>
    <t>LIMON / SIQUIRRES / FLORIDA</t>
  </si>
  <si>
    <t>ALAJUELA / SAN MATEO / LABRADOR</t>
  </si>
  <si>
    <t>GUANACASTE / BAGACES / MOGOTE</t>
  </si>
  <si>
    <t>ALAJUELA / ATENAS / MERCEDES</t>
  </si>
  <si>
    <t>PUNTARENAS / MONTES DE ORO / SAN ISIDRO</t>
  </si>
  <si>
    <t>ALAJUELA / ATENAS / SAN ISIDRO</t>
  </si>
  <si>
    <t>LIMON / TALAMANCA / CAHUITA</t>
  </si>
  <si>
    <t>ALAJUELA / ATENAS / SANTA EULALIA</t>
  </si>
  <si>
    <t>CARTAGO / TURRIALBA / PERALTA</t>
  </si>
  <si>
    <t>ALAJUELA / ATENAS / ESCOBAL</t>
  </si>
  <si>
    <t>HEREDIA / SAN RAFAEL / SANTIAGO</t>
  </si>
  <si>
    <t>GUANACASTE / CARRILLO / SARDINAL</t>
  </si>
  <si>
    <t>PUNTARENAS / OSA / SIERPE</t>
  </si>
  <si>
    <t>LIMON / MATINA / CARRANDI</t>
  </si>
  <si>
    <t>ALAJUELA / NARANJO / CIRRI SUR</t>
  </si>
  <si>
    <t>ALAJUELA / NARANJO / SAN JUAN</t>
  </si>
  <si>
    <t>CARTAGO / ALVARADO / CAPELLADES</t>
  </si>
  <si>
    <t>ALAJUELA / NARANJO / EL ROSARIO</t>
  </si>
  <si>
    <t>ALAJUELA / NARANJO / PALMITOS</t>
  </si>
  <si>
    <t>GUANACASTE / CAÑAS / SAN MIGUEL</t>
  </si>
  <si>
    <t>PUNTARENAS / QUEPOS / NARANJITO</t>
  </si>
  <si>
    <t>ALAJUELA / PALMARES / BUENOS AIRES</t>
  </si>
  <si>
    <t>ALAJUELA / PALMARES / SANTIAGO</t>
  </si>
  <si>
    <t>ALAJUELA / PALMARES / CANDELARIA</t>
  </si>
  <si>
    <t>CARTAGO / OREAMUNO / POTRERO CERRADO</t>
  </si>
  <si>
    <t>GUANACASTE / ABANGARES / SAN JUAN</t>
  </si>
  <si>
    <t>CARTAGO / EL GUARCO / TOBOSI</t>
  </si>
  <si>
    <t>HEREDIA / FLORES / LLORENTE</t>
  </si>
  <si>
    <t>PUNTARENAS / COTO BRUS / AGUA BUENA</t>
  </si>
  <si>
    <t>ALAJUELA / OROTINA / HACIENDA VIEJA</t>
  </si>
  <si>
    <t>ALAJUELA / OROTINA / COYOLAR</t>
  </si>
  <si>
    <t>ALAJUELA / OROTINA / LA CEIBA</t>
  </si>
  <si>
    <t>GUANACASTE / NANDAYURE / ZAPOTAL</t>
  </si>
  <si>
    <t>ALAJUELA / SAN CARLOS / BUENAVISTA</t>
  </si>
  <si>
    <t>ALAJUELA / SAN CARLOS / AGUAS ZARCAS</t>
  </si>
  <si>
    <t>GUANACASTE / LA CRUZ / LA GARITA</t>
  </si>
  <si>
    <t>ALAJUELA / SAN CARLOS / VENECIA</t>
  </si>
  <si>
    <t>PUNTARENAS / CORREDORES / CANOAS</t>
  </si>
  <si>
    <t>ALAJUELA / SAN CARLOS / PITAL</t>
  </si>
  <si>
    <t>ALAJUELA / SAN CARLOS / LA FORTUNA</t>
  </si>
  <si>
    <t>ALAJUELA / ZARCERO / TAPEZCO</t>
  </si>
  <si>
    <t>ALAJUELA / SAN CARLOS / LA TIGRA</t>
  </si>
  <si>
    <t>GUANACASTE / HOJANCHA / PUERTO CARRILLO</t>
  </si>
  <si>
    <t>ALAJUELA / SAN CARLOS / LA PALMERA</t>
  </si>
  <si>
    <t>ALAJUELA / SAN CARLOS / VENADO</t>
  </si>
  <si>
    <t>ALAJUELA / SAN CARLOS / CUTRIS</t>
  </si>
  <si>
    <t>ALAJUELA / SAN CARLOS / MONTERREY</t>
  </si>
  <si>
    <t>ALAJUELA / SAN CARLOS / POCOSOL</t>
  </si>
  <si>
    <t>HEREDIA / HEREDIA / ULLOA</t>
  </si>
  <si>
    <t>GUANACASTE / LIBERIA / NACASCOLO</t>
  </si>
  <si>
    <t>PUNTARENAS / PUNTARENAS / LEPANTO</t>
  </si>
  <si>
    <t>ALAJUELA / ZARCERO / GUADALUPE</t>
  </si>
  <si>
    <t>ALAJUELA / ZARCERO / PALMIRA</t>
  </si>
  <si>
    <t>ALAJUELA / ZARCERO / ZAPOTE</t>
  </si>
  <si>
    <t>ALAJUELA / ZARCERO / BRISAS</t>
  </si>
  <si>
    <t>HEREDIA / BARVA / SAN ROQUE</t>
  </si>
  <si>
    <t>GUANACASTE / NICOYA / QUEBRADA HONDA</t>
  </si>
  <si>
    <t>PUNTARENAS / ESPARZA / SAN RAFAEL</t>
  </si>
  <si>
    <t>ALAJUELA / UPALA / UPALA</t>
  </si>
  <si>
    <t>ALAJUELA / UPALA / AGUAS CLARAS</t>
  </si>
  <si>
    <t>HEREDIA / SANTO DOMINGO / PARACITO</t>
  </si>
  <si>
    <t>GUANACASTE / SANTA CRUZ / TEMPATE</t>
  </si>
  <si>
    <t>ALAJUELA / UPALA / BIJAGUA</t>
  </si>
  <si>
    <t>PUNTARENAS / BUENOS AIRES / BORUCA</t>
  </si>
  <si>
    <t>ALAJUELA / UPALA / DELICIAS</t>
  </si>
  <si>
    <t>LIMON / SIQUIRRES / GERMANIA</t>
  </si>
  <si>
    <t>ALAJUELA / UPALA / YOLILLAL</t>
  </si>
  <si>
    <t>ALAJUELA / UPALA / CANALETE</t>
  </si>
  <si>
    <t>ALAJUELA / LOS CHILES / LOS CHILES</t>
  </si>
  <si>
    <t>ALAJUELA / LOS CHILES / CAÑO NEGRO</t>
  </si>
  <si>
    <t>LIMON / TALAMANCA / TELIRE</t>
  </si>
  <si>
    <t>ALAJUELA / LOS CHILES / EL AMPARO</t>
  </si>
  <si>
    <t>ALAJUELA / LOS CHILES / SAN JORGE</t>
  </si>
  <si>
    <t>CARTAGO / TURRIALBA / SANTA CRUZ</t>
  </si>
  <si>
    <t>ALAJUELA / GUATUSO / SAN RAFAEL</t>
  </si>
  <si>
    <t>ALAJUELA / GUATUSO / BUENAVISTA</t>
  </si>
  <si>
    <t>ALAJUELA / GUATUSO / COTE</t>
  </si>
  <si>
    <t>ALAJUELA / GUATUSO / KATIRA</t>
  </si>
  <si>
    <t>HEREDIA / SAN ISIDRO / SAN FRANCISCO</t>
  </si>
  <si>
    <t>GUANACASTE / CAÑAS / BEBEDERO</t>
  </si>
  <si>
    <t>CARTAGO / OREAMUNO / CIPRESES</t>
  </si>
  <si>
    <t>CARTAGO / CARTAGO / AGUACALIENTE O SAN FRANCISCO</t>
  </si>
  <si>
    <t>GUANACASTE / ABANGARES / COLORADO</t>
  </si>
  <si>
    <t>CARTAGO / CARTAGO / GUADALUPE O ARENILLA</t>
  </si>
  <si>
    <t>CARTAGO / CARTAGO / CORRALILLO</t>
  </si>
  <si>
    <t>CARTAGO / CARTAGO / TIERRA BLANCA</t>
  </si>
  <si>
    <t>CARTAGO / CARTAGO / DULCE NOMBRE</t>
  </si>
  <si>
    <t>CARTAGO / EL GUARCO / PATIO DE AGUA</t>
  </si>
  <si>
    <t>CARTAGO / CARTAGO / LLANO GRANDE</t>
  </si>
  <si>
    <t>CARTAGO / CARTAGO / QUEBRADILLA</t>
  </si>
  <si>
    <t>PUNTARENAS / COTO BRUS / LIMONCITO</t>
  </si>
  <si>
    <t>GUANACASTE / NANDAYURE / SAN PABLO</t>
  </si>
  <si>
    <t>GUANACASTE / LA CRUZ / SANTA ELENA</t>
  </si>
  <si>
    <t>PUNTARENAS / CORREDORES / LAUREL</t>
  </si>
  <si>
    <t>GUANACASTE / HOJANCHA / HUACAS</t>
  </si>
  <si>
    <t>HEREDIA / HEREDIA / VARABLANCA</t>
  </si>
  <si>
    <t>PUNTARENAS / PUNTARENAS / PAQUERA</t>
  </si>
  <si>
    <t>CARTAGO / TURRIALBA / SANTA TERESITA</t>
  </si>
  <si>
    <t>CARTAGO / TURRIALBA / PAVONES</t>
  </si>
  <si>
    <t>CARTAGO / TURRIALBA / TUIS</t>
  </si>
  <si>
    <t>CARTAGO / TURRIALBA / TAYUTIC</t>
  </si>
  <si>
    <t>CARTAGO / TURRIALBA / SANTA ROSA</t>
  </si>
  <si>
    <t>CARTAGO / TURRIALBA / TRES EQUIS</t>
  </si>
  <si>
    <t>CARTAGO / TURRIALBA / LA ISABEL</t>
  </si>
  <si>
    <t>GUANACASTE / SANTA CRUZ / CARTAGENA</t>
  </si>
  <si>
    <t>PUNTARENAS / BUENOS AIRES / PILAS</t>
  </si>
  <si>
    <t>LIMON / SIQUIRRES / EL CAIRO</t>
  </si>
  <si>
    <t>CARTAGO / OREAMUNO / SANTA ROSA</t>
  </si>
  <si>
    <t>PUNTARENAS / OSA / PIEDRAS BLANCAS</t>
  </si>
  <si>
    <t>GUANACASTE / CAÑAS / POROZAL</t>
  </si>
  <si>
    <t>PUNTARENAS / COTO BRUS / PITTIER</t>
  </si>
  <si>
    <t>GUANACASTE / NANDAYURE / PORVENIR</t>
  </si>
  <si>
    <t>HEREDIA / SANTO DOMINGO / SANTA ROSA</t>
  </si>
  <si>
    <t>HEREDIA / SANTO DOMINGO / TURES</t>
  </si>
  <si>
    <t>GUANACASTE / HOJANCHA / MATAMBU</t>
  </si>
  <si>
    <t>PUNTARENAS / PUNTARENAS / MANZANILLO</t>
  </si>
  <si>
    <t>GUANACASTE / NICOYA / NOSARA</t>
  </si>
  <si>
    <t>PUNTARENAS / ESPARZA / CALDERA</t>
  </si>
  <si>
    <t>GUANACASTE / SANTA CRUZ / GUAJINIQUIL</t>
  </si>
  <si>
    <t>PUNTARENAS / BUENOS AIRES / COLINAS</t>
  </si>
  <si>
    <t>GUANACASTE / NANDAYURE / BEJUCO</t>
  </si>
  <si>
    <t>PUNTARENAS / PUNTARENAS / GUACIMAL</t>
  </si>
  <si>
    <t>GUANACASTE / SANTA CRUZ / CABO VELAS</t>
  </si>
  <si>
    <t>GUANACASTE / SANTA CRUZ / TAMARINDO</t>
  </si>
  <si>
    <t>PUNTARENAS / PUNTARENAS / BARRANCA</t>
  </si>
  <si>
    <t>PUNTARENAS / BUENOS AIRES / BIOLLEY</t>
  </si>
  <si>
    <t>PUNTARENAS / BUENOS AIRES / BRUNKA</t>
  </si>
  <si>
    <t>PUNTARENAS / PUNTARENAS / ISLA DEL COCO</t>
  </si>
  <si>
    <t>PUNTARENAS / PUNTARENAS / CHACARITA</t>
  </si>
  <si>
    <t>PUNTARENAS / PUNTARENAS / CHIRA</t>
  </si>
  <si>
    <t>PUNTARENAS / PUNTARENAS / ACAPULCO</t>
  </si>
  <si>
    <t>PUNTARENAS / PUNTARENAS / EL ROBLE</t>
  </si>
  <si>
    <t>PUNTARENAS / PUNTARENAS / ARANCIBIA</t>
  </si>
  <si>
    <r>
      <t xml:space="preserve">“La información aquí certificada por el Director del Centro Educativo la hace bajo la fe y la palabra de certeza, conociendo que cualquier inexactitud o falsedad estaría incurriendo en las responsabilidades administrativas disciplinarias, sin perjuicio de las acciones civiles”. </t>
    </r>
    <r>
      <rPr>
        <sz val="10"/>
        <color theme="1"/>
        <rFont val="Cambria"/>
        <family val="1"/>
        <scheme val="major"/>
      </rPr>
      <t>(Legislación vinculante a la legitimidad de la información: Ley de Administración Pública (Artículo 4 y 65), Estatuto de Servicio Civil (Artículo 39), Ley de Control Interno (Artículo 39) y Ley Contra la Corrupción y el Enriquecimiento Ilícito en la Función Pública (Artículo3).</t>
    </r>
  </si>
  <si>
    <t>PARA LA PREVENCIÓN DEL CONSUMO Y TRÁFICO DE SUSTANCIAS PSICOACTIVAS</t>
  </si>
  <si>
    <t>Acoso sexual en espacios públicos o de acceso público</t>
  </si>
  <si>
    <t>Violencia en línea</t>
  </si>
  <si>
    <t>¿Cantidad de situaciones de uso o amenaza con un arma?</t>
  </si>
  <si>
    <r>
      <t xml:space="preserve">EN </t>
    </r>
    <r>
      <rPr>
        <b/>
        <u/>
        <sz val="14"/>
        <rFont val="Cambria"/>
        <family val="1"/>
        <scheme val="major"/>
      </rPr>
      <t>TELESECUNDARIA</t>
    </r>
  </si>
  <si>
    <t>Actuación ante situaciones de bullying</t>
  </si>
  <si>
    <t>Actuación ante situaciones de ciberbullying</t>
  </si>
  <si>
    <t>Actuación ante situaciones de violencia física</t>
  </si>
  <si>
    <t>Actuación ante situaciones de violencia psicológica</t>
  </si>
  <si>
    <t>Actuación ante situaciones de violencia sexual</t>
  </si>
  <si>
    <t>Actuación ante situaciones de acoso y hostigamiento sexual</t>
  </si>
  <si>
    <t>Violencia en línea: corrupción y/o seducción de personas menores de edad</t>
  </si>
  <si>
    <t>Actuación ante situaciones de hallazgo de drogas</t>
  </si>
  <si>
    <t>Actuación ante situaciones de tenencia de drogas</t>
  </si>
  <si>
    <t>Actuación ante situaciones de consumo de drogas</t>
  </si>
  <si>
    <t>Actuación ante situaciones de tráfico de drogas</t>
  </si>
  <si>
    <t>Hallazgo, tenencia y uso de armas</t>
  </si>
  <si>
    <t>Actuación en situaciones de discriminación racial y xenofobia</t>
  </si>
  <si>
    <t>Actuación del bullying contra población LGTB inserta en los centros educativos</t>
  </si>
  <si>
    <r>
      <t xml:space="preserve">Lesiones autoinfringidas y/o riesgo por tentativa de suicidio </t>
    </r>
    <r>
      <rPr>
        <vertAlign val="superscript"/>
        <sz val="11"/>
        <rFont val="Cambria"/>
        <family val="1"/>
        <scheme val="major"/>
      </rPr>
      <t>1/</t>
    </r>
  </si>
  <si>
    <r>
      <t>Delito de trata de personas y sus dependientes</t>
    </r>
    <r>
      <rPr>
        <vertAlign val="superscript"/>
        <sz val="11"/>
        <rFont val="Cambria"/>
        <family val="1"/>
        <scheme val="major"/>
      </rPr>
      <t xml:space="preserve"> 2/</t>
    </r>
  </si>
  <si>
    <t>1/ Atención a la población estudiantil que presenta lesiones autoinfringidas y/o riesgo por tentativa de suicidio.</t>
  </si>
  <si>
    <t>2/ Actuación institucional para la restitución de derechos y acceso al sistema educativo costarricense de las personas y sobrevivientes del delito de trata de personas y sus dependientes.</t>
  </si>
  <si>
    <t>17.</t>
  </si>
  <si>
    <t>Ciberbullying</t>
  </si>
  <si>
    <t>Fallecidos</t>
  </si>
  <si>
    <t>Edad cumplida</t>
  </si>
  <si>
    <t>ESTUDIANTES QUE SON MADRES (QUE YA DIERON A LUZ) Y ESTUDIANTES QUE SON PADRES</t>
  </si>
  <si>
    <t xml:space="preserve">Edad cumplida
</t>
  </si>
  <si>
    <t>CUADRO 11</t>
  </si>
  <si>
    <t>Rango de Edad</t>
  </si>
  <si>
    <t>Muje-
res</t>
  </si>
  <si>
    <t>TOTAL</t>
  </si>
  <si>
    <t>Menores de 12 años</t>
  </si>
  <si>
    <t>De 12 años a menos de 15 años</t>
  </si>
  <si>
    <t>De 15 años a menos de 18 años</t>
  </si>
  <si>
    <r>
      <t xml:space="preserve">1/  </t>
    </r>
    <r>
      <rPr>
        <sz val="11"/>
        <color indexed="8"/>
        <rFont val="Cambria"/>
        <family val="1"/>
        <scheme val="major"/>
      </rPr>
      <t>De los reportados como Excluidos en el Cuadro 1, indique en éste cuadro, cuántos lo hicieron (no concluyeron los estudios) por motivos de trabajo.</t>
    </r>
  </si>
  <si>
    <t>OBSERVACIONES / COMENTARIOS:</t>
  </si>
  <si>
    <t>CUADRO 12</t>
  </si>
  <si>
    <r>
      <t xml:space="preserve">ESTUDIANTES </t>
    </r>
    <r>
      <rPr>
        <b/>
        <u val="double"/>
        <sz val="14"/>
        <color theme="1"/>
        <rFont val="Cambria"/>
        <family val="1"/>
        <scheme val="major"/>
      </rPr>
      <t>MENORES DE 18 AÑOS</t>
    </r>
    <r>
      <rPr>
        <b/>
        <sz val="14"/>
        <color theme="1"/>
        <rFont val="Cambria"/>
        <family val="1"/>
        <scheme val="major"/>
      </rPr>
      <t xml:space="preserve"> QUE ESTUDIAN Y TRABAJAN ACTUALMENTE </t>
    </r>
    <r>
      <rPr>
        <b/>
        <vertAlign val="superscript"/>
        <sz val="14"/>
        <color theme="1"/>
        <rFont val="Cambria"/>
        <family val="1"/>
        <scheme val="major"/>
      </rPr>
      <t>1/</t>
    </r>
  </si>
  <si>
    <r>
      <t xml:space="preserve">1/  Se refiere a niños, niñas, jóvenes que estudian y que también trabajan (ambas) y que </t>
    </r>
    <r>
      <rPr>
        <u/>
        <sz val="11"/>
        <color theme="1"/>
        <rFont val="Cambria"/>
        <family val="1"/>
        <scheme val="major"/>
      </rPr>
      <t>permanecen en el Centro Educativo al finalizar el curso lectivo.</t>
    </r>
  </si>
  <si>
    <t>CUADRO 13</t>
  </si>
  <si>
    <r>
      <t xml:space="preserve">ESTUDIANTES </t>
    </r>
    <r>
      <rPr>
        <b/>
        <u val="double"/>
        <sz val="14"/>
        <color theme="1"/>
        <rFont val="Cambria"/>
        <family val="1"/>
        <scheme val="major"/>
      </rPr>
      <t>MENORES DE 18 AÑOS</t>
    </r>
    <r>
      <rPr>
        <b/>
        <sz val="14"/>
        <color theme="1"/>
        <rFont val="Cambria"/>
        <family val="1"/>
        <scheme val="major"/>
      </rPr>
      <t xml:space="preserve"> QUE ESTUDIAN Y TRABAJAN ACTUALMENTE,</t>
    </r>
  </si>
  <si>
    <t>SEGÚN ACTIVIDAD REALIZADA</t>
  </si>
  <si>
    <t>(NO INCLUIR ESTUDIANTES QUE NO CONCLUYERON LOS ESTUDIOS -EXCLUIDOS-)</t>
  </si>
  <si>
    <r>
      <t xml:space="preserve">Actividad Realizada
</t>
    </r>
    <r>
      <rPr>
        <b/>
        <i/>
        <sz val="10"/>
        <color indexed="8"/>
        <rFont val="Cambria"/>
        <family val="1"/>
        <scheme val="major"/>
      </rPr>
      <t xml:space="preserve">(Si un alumno o alumna realiza más de una actividad, por ejemplo Agricultura y Ganadería, 
registrarlo en cada una de las actividades)                                 </t>
    </r>
  </si>
  <si>
    <r>
      <t xml:space="preserve">1.  </t>
    </r>
    <r>
      <rPr>
        <sz val="11"/>
        <color indexed="8"/>
        <rFont val="Cambria"/>
        <family val="1"/>
        <scheme val="major"/>
      </rPr>
      <t xml:space="preserve">Actividades Domésticas </t>
    </r>
    <r>
      <rPr>
        <i/>
        <sz val="11"/>
        <color indexed="8"/>
        <rFont val="Cambria"/>
        <family val="1"/>
        <scheme val="major"/>
      </rPr>
      <t>(en el hogar -no formativas-)</t>
    </r>
  </si>
  <si>
    <r>
      <t xml:space="preserve">2. </t>
    </r>
    <r>
      <rPr>
        <sz val="11"/>
        <color indexed="8"/>
        <rFont val="Cambria"/>
        <family val="1"/>
        <scheme val="major"/>
      </rPr>
      <t xml:space="preserve"> Agricultura</t>
    </r>
  </si>
  <si>
    <r>
      <t xml:space="preserve">3.  </t>
    </r>
    <r>
      <rPr>
        <sz val="11"/>
        <color indexed="8"/>
        <rFont val="Cambria"/>
        <family val="1"/>
        <scheme val="major"/>
      </rPr>
      <t>Empaque y traslado de mercaderías</t>
    </r>
  </si>
  <si>
    <r>
      <t xml:space="preserve">4.  </t>
    </r>
    <r>
      <rPr>
        <sz val="11"/>
        <color indexed="8"/>
        <rFont val="Cambria"/>
        <family val="1"/>
        <scheme val="major"/>
      </rPr>
      <t>Explotación sexual comercial infantil</t>
    </r>
  </si>
  <si>
    <r>
      <t xml:space="preserve">5.  </t>
    </r>
    <r>
      <rPr>
        <sz val="11"/>
        <color indexed="8"/>
        <rFont val="Cambria"/>
        <family val="1"/>
        <scheme val="major"/>
      </rPr>
      <t>Ganadería</t>
    </r>
  </si>
  <si>
    <r>
      <t xml:space="preserve">6.  </t>
    </r>
    <r>
      <rPr>
        <sz val="11"/>
        <color indexed="8"/>
        <rFont val="Cambria"/>
        <family val="1"/>
        <scheme val="major"/>
      </rPr>
      <t xml:space="preserve">Mendicidad </t>
    </r>
    <r>
      <rPr>
        <i/>
        <sz val="11"/>
        <color indexed="8"/>
        <rFont val="Cambria"/>
        <family val="1"/>
        <scheme val="major"/>
      </rPr>
      <t>(pedir limosna, cantar en buses)</t>
    </r>
  </si>
  <si>
    <r>
      <t xml:space="preserve">7.  </t>
    </r>
    <r>
      <rPr>
        <sz val="11"/>
        <color indexed="8"/>
        <rFont val="Cambria"/>
        <family val="1"/>
        <scheme val="major"/>
      </rPr>
      <t>Pesca y extracción de moluscos</t>
    </r>
  </si>
  <si>
    <r>
      <t xml:space="preserve">8.  </t>
    </r>
    <r>
      <rPr>
        <sz val="11"/>
        <color indexed="8"/>
        <rFont val="Cambria"/>
        <family val="1"/>
        <scheme val="major"/>
      </rPr>
      <t xml:space="preserve">Servicios </t>
    </r>
    <r>
      <rPr>
        <i/>
        <sz val="11"/>
        <color indexed="8"/>
        <rFont val="Cambria"/>
        <family val="1"/>
        <scheme val="major"/>
      </rPr>
      <t>(lava carros, cuida carros, halar bolsas en el mercado, trabajo doméstico en casas de terceros)</t>
    </r>
  </si>
  <si>
    <r>
      <t xml:space="preserve">9.  </t>
    </r>
    <r>
      <rPr>
        <sz val="11"/>
        <color indexed="8"/>
        <rFont val="Cambria"/>
        <family val="1"/>
        <scheme val="major"/>
      </rPr>
      <t>Trabajo en Construcción</t>
    </r>
  </si>
  <si>
    <r>
      <t>10.</t>
    </r>
    <r>
      <rPr>
        <b/>
        <sz val="11"/>
        <color indexed="8"/>
        <rFont val="Cambria"/>
        <family val="1"/>
        <scheme val="major"/>
      </rPr>
      <t xml:space="preserve"> </t>
    </r>
    <r>
      <rPr>
        <sz val="11"/>
        <color indexed="8"/>
        <rFont val="Cambria"/>
        <family val="1"/>
        <scheme val="major"/>
      </rPr>
      <t>Trabajo en lugares donde se expenden bebidas alcohólicas</t>
    </r>
  </si>
  <si>
    <r>
      <t xml:space="preserve">11. </t>
    </r>
    <r>
      <rPr>
        <sz val="11"/>
        <color indexed="8"/>
        <rFont val="Cambria"/>
        <family val="1"/>
        <scheme val="major"/>
      </rPr>
      <t>Venta de drogas y estupefacientes</t>
    </r>
  </si>
  <si>
    <r>
      <t>12.</t>
    </r>
    <r>
      <rPr>
        <b/>
        <sz val="11"/>
        <color indexed="8"/>
        <rFont val="Cambria"/>
        <family val="1"/>
        <scheme val="major"/>
      </rPr>
      <t xml:space="preserve"> </t>
    </r>
    <r>
      <rPr>
        <sz val="11"/>
        <color indexed="8"/>
        <rFont val="Cambria"/>
        <family val="1"/>
        <scheme val="major"/>
      </rPr>
      <t>Ventas en las ferias del agricultor</t>
    </r>
  </si>
  <si>
    <r>
      <t>13.</t>
    </r>
    <r>
      <rPr>
        <b/>
        <sz val="11"/>
        <color indexed="8"/>
        <rFont val="Cambria"/>
        <family val="1"/>
        <scheme val="major"/>
      </rPr>
      <t xml:space="preserve"> </t>
    </r>
    <r>
      <rPr>
        <sz val="11"/>
        <color indexed="8"/>
        <rFont val="Cambria"/>
        <family val="1"/>
        <scheme val="major"/>
      </rPr>
      <t>Ventas en locales comerciales</t>
    </r>
  </si>
  <si>
    <r>
      <t>14.</t>
    </r>
    <r>
      <rPr>
        <b/>
        <sz val="11"/>
        <color indexed="8"/>
        <rFont val="Cambria"/>
        <family val="1"/>
        <scheme val="major"/>
      </rPr>
      <t xml:space="preserve"> </t>
    </r>
    <r>
      <rPr>
        <sz val="11"/>
        <color indexed="8"/>
        <rFont val="Cambria"/>
        <family val="1"/>
        <scheme val="major"/>
      </rPr>
      <t xml:space="preserve">Ventas vía pública </t>
    </r>
    <r>
      <rPr>
        <i/>
        <sz val="11"/>
        <color indexed="8"/>
        <rFont val="Cambria"/>
        <family val="1"/>
        <scheme val="major"/>
      </rPr>
      <t>(flores, periódicos, lapiceros, chicles, comidas, otros)</t>
    </r>
  </si>
  <si>
    <r>
      <t xml:space="preserve">15. </t>
    </r>
    <r>
      <rPr>
        <sz val="11"/>
        <color indexed="8"/>
        <rFont val="Cambria"/>
        <family val="1"/>
        <scheme val="major"/>
      </rPr>
      <t xml:space="preserve">Otras.  </t>
    </r>
    <r>
      <rPr>
        <i/>
        <sz val="11"/>
        <color indexed="8"/>
        <rFont val="Cambria"/>
        <family val="1"/>
        <scheme val="major"/>
      </rPr>
      <t>Especifíque las otras actividades realizadas en el área de Observaciones.</t>
    </r>
  </si>
  <si>
    <r>
      <t>Exclusión</t>
    </r>
    <r>
      <rPr>
        <vertAlign val="superscript"/>
        <sz val="11"/>
        <color theme="1"/>
        <rFont val="Cambria"/>
        <family val="1"/>
        <scheme val="major"/>
      </rPr>
      <t xml:space="preserve"> 1/</t>
    </r>
  </si>
  <si>
    <t>Indique la cantidad de personas estudiantes que no concluyeron los estudios por:</t>
  </si>
  <si>
    <t>CUADRO 9</t>
  </si>
  <si>
    <t>CUADRO 10--PARTE 1--</t>
  </si>
  <si>
    <t>CUADRO 10--PARTE 2--</t>
  </si>
  <si>
    <t>CUADRO 10--PARTE 3--</t>
  </si>
  <si>
    <r>
      <t xml:space="preserve">ESTUDIANTES EXCLUIDOS DE TELESECUNDARIA POR MOTIVOS DE TRABAJO </t>
    </r>
    <r>
      <rPr>
        <b/>
        <vertAlign val="superscript"/>
        <sz val="14"/>
        <color theme="1"/>
        <rFont val="Cambria"/>
        <family val="1"/>
        <scheme val="major"/>
      </rPr>
      <t>1/</t>
    </r>
  </si>
  <si>
    <t>ESTUDIANTES EMBARAZADAS Y</t>
  </si>
  <si>
    <t>PERSONAS ESTUDIANTES QUE FUERON EXCLUIDAS</t>
  </si>
  <si>
    <t>Ubicacion1</t>
  </si>
  <si>
    <t>SAN JOSE / SAN JOSE / CARMEN</t>
  </si>
  <si>
    <t>SAN JOSE / SAN JOSE / MERCED</t>
  </si>
  <si>
    <t>SAN JOSE / SAN JOSE / HOSPITAL</t>
  </si>
  <si>
    <t>SAN JOSE / SAN JOSE / CATEDRAL</t>
  </si>
  <si>
    <t>SAN JOSE / SAN JOSE / ZAPOTE</t>
  </si>
  <si>
    <t>SAN JOSE / SAN JOSE / SAN FRANCISCO DE DOS RIOS</t>
  </si>
  <si>
    <t>LIMON / LIMON / LIMON</t>
  </si>
  <si>
    <t>SAN JOSE / SAN JOSE / URUCA</t>
  </si>
  <si>
    <t>SAN JOSE / ESCAZU / ESCAZU</t>
  </si>
  <si>
    <t>SAN JOSE / SAN JOSE / MATA REDONDA</t>
  </si>
  <si>
    <t>ALAJUELA / SAN RAMON / SAN RAMON</t>
  </si>
  <si>
    <t>SAN JOSE / SAN JOSE / PAVAS</t>
  </si>
  <si>
    <t>CARTAGO / PARAISO / PARAISO</t>
  </si>
  <si>
    <t>SAN JOSE / SAN JOSE / HATILLO</t>
  </si>
  <si>
    <t>SAN JOSE / SAN JOSE / SAN SEBASTIAN</t>
  </si>
  <si>
    <t>PUNTARENAS / ESPARZA / ESPIRITU SANTO</t>
  </si>
  <si>
    <t>SAN JOSE / ESCAZU / SAN ANTONIO</t>
  </si>
  <si>
    <t>LIMON / POCOCI / GUAPILES</t>
  </si>
  <si>
    <t>SAN JOSE / ESCAZU / SAN RAFAEL</t>
  </si>
  <si>
    <t>SAN JOSE / DESAMPARADOS / DESAMPARADOS</t>
  </si>
  <si>
    <t>SAN JOSE / DESAMPARADOS / SAN MIGUEL</t>
  </si>
  <si>
    <t>CARTAGO / LA UNION / TRES RIOS</t>
  </si>
  <si>
    <t>SAN JOSE / DESAMPARADOS / SAN JUAN DE DIOS</t>
  </si>
  <si>
    <t>SAN JOSE / DESAMPARADOS / SAN RAFAEL ARRIBA</t>
  </si>
  <si>
    <t>SAN JOSE / DESAMPARADOS / SAN ANTONIO</t>
  </si>
  <si>
    <t>SAN JOSE / DESAMPARADOS / FRAILES</t>
  </si>
  <si>
    <t>SAN JOSE / DESAMPARADOS / PATARRA</t>
  </si>
  <si>
    <t>SAN JOSE / PURISCAL / SANTIAGO</t>
  </si>
  <si>
    <t>SAN JOSE / DESAMPARADOS / SAN CRISTOBAL</t>
  </si>
  <si>
    <t>SAN JOSE / DESAMPARADOS / ROSARIO</t>
  </si>
  <si>
    <t>CARTAGO / JIMENEZ / JUAN VIÑAS</t>
  </si>
  <si>
    <t>SAN JOSE / DESAMPARADOS / DAMAS</t>
  </si>
  <si>
    <t>HEREDIA / SANTA BARBARA / SANTA BARBARA</t>
  </si>
  <si>
    <t>SAN JOSE / DESAMPARADOS / SAN RAFAEL ABAJO</t>
  </si>
  <si>
    <t>SAN JOSE / DESAMPARADOS / GRAVILIAS</t>
  </si>
  <si>
    <t>SAN JOSE / DESAMPARADOS / LOS GUIDO</t>
  </si>
  <si>
    <t>SAN JOSE / TARRAZU / SAN MARCOS</t>
  </si>
  <si>
    <t>SAN JOSE / PURISCAL / MERCEDES SUR</t>
  </si>
  <si>
    <t>SAN JOSE / PURISCAL / BARBACOAS</t>
  </si>
  <si>
    <t>SAN JOSE / PURISCAL / GRIFO ALTO</t>
  </si>
  <si>
    <t>SAN JOSE / PURISCAL / SAN RAFAEL</t>
  </si>
  <si>
    <t>SAN JOSE / PURISCAL / CANDELARITA</t>
  </si>
  <si>
    <t>PUNTARENAS / OSA / PUERTO CORTES</t>
  </si>
  <si>
    <t>SAN JOSE / PURISCAL / DESAMPARADITOS</t>
  </si>
  <si>
    <t>SAN JOSE / PURISCAL / SAN ANTONIO</t>
  </si>
  <si>
    <t>SAN JOSE / ASERRI / ASERRI</t>
  </si>
  <si>
    <t>SAN JOSE / PURISCAL / CHIRES</t>
  </si>
  <si>
    <t>SAN JOSE / TARRAZU / SAN LORENZO</t>
  </si>
  <si>
    <t>SAN JOSE / TARRAZU / SAN CARLOS</t>
  </si>
  <si>
    <t>SAN JOSE / ASERRI / TARBACA</t>
  </si>
  <si>
    <t>LIMON / GUACIMO / GUACIMO</t>
  </si>
  <si>
    <t>SAN JOSE / ASERRI / VUELTA DE JORCO</t>
  </si>
  <si>
    <t>SAN JOSE / MORA / COLON</t>
  </si>
  <si>
    <t>SAN JOSE / ASERRI / SAN GABRIEL</t>
  </si>
  <si>
    <t>SAN JOSE / ASERRI / LEGUA</t>
  </si>
  <si>
    <t>SAN JOSE / ASERRI / MONTERREY</t>
  </si>
  <si>
    <t>HEREDIA / BELEN / SAN ANTONIO</t>
  </si>
  <si>
    <t>SAN JOSE / ASERRI / SALITRILLOS</t>
  </si>
  <si>
    <t>SAN JOSE / MORA / GUAYABO</t>
  </si>
  <si>
    <t>SAN JOSE / GOICOECHEA / GUADALUPE</t>
  </si>
  <si>
    <t>SAN JOSE / MORA / TABARCIA</t>
  </si>
  <si>
    <t>ALAJUELA / POAS / SAN PEDRO</t>
  </si>
  <si>
    <t>SAN JOSE / MORA / PIEDRAS NEGRAS</t>
  </si>
  <si>
    <t>SAN JOSE / MORA / PICAGRES</t>
  </si>
  <si>
    <t>HEREDIA / FLORES / SAN JOAQUIN</t>
  </si>
  <si>
    <t>SAN JOSE / MORA / JARIS</t>
  </si>
  <si>
    <t>GUANACASTE / TILARAN / TILARAN</t>
  </si>
  <si>
    <t>SAN JOSE / MORA / QUITIRRISI</t>
  </si>
  <si>
    <t>SAN JOSE / SANTA ANA / SANTA ANA</t>
  </si>
  <si>
    <t>SAN JOSE / GOICOECHEA / SAN FRANCISCO</t>
  </si>
  <si>
    <t>SAN JOSE / GOICOECHEA / CALLE BLANCOS</t>
  </si>
  <si>
    <t>SAN JOSE / GOICOECHEA / MATA DE PLATANO</t>
  </si>
  <si>
    <t>SAN JOSE / GOICOECHEA / IPIS</t>
  </si>
  <si>
    <t>SAN JOSE / GOICOECHEA / RANCHO REDONDO</t>
  </si>
  <si>
    <t>SAN JOSE / ALAJUELITA / ALAJUELITA</t>
  </si>
  <si>
    <t>SAN JOSE / GOICOECHEA / PURRAL</t>
  </si>
  <si>
    <t>HEREDIA / SARAPIQUI / PUERTO VIEJO</t>
  </si>
  <si>
    <t>SAN JOSE / SANTA ANA / SALITRAL</t>
  </si>
  <si>
    <t>SAN JOSE / SANTA ANA / POZOS</t>
  </si>
  <si>
    <t>SAN JOSE / SANTA ANA / URUCA</t>
  </si>
  <si>
    <t>SAN JOSE / VASQUEZ DE CORONADO / SAN ISIDRO</t>
  </si>
  <si>
    <t>SAN JOSE / SANTA ANA / PIEDADES</t>
  </si>
  <si>
    <t>SAN JOSE / SANTA ANA / BRASIL</t>
  </si>
  <si>
    <t>PUNTARENAS / GARABITO / JACO</t>
  </si>
  <si>
    <t>SAN JOSE / ALAJUELITA / SAN JOSECITO</t>
  </si>
  <si>
    <t>SAN JOSE / ACOSTA / SAN IGNACIO</t>
  </si>
  <si>
    <t>SAN JOSE / ALAJUELITA / SAN ANTONIO</t>
  </si>
  <si>
    <t>ALAJUELA / SARCHI / SARCHI NORTE</t>
  </si>
  <si>
    <t>SAN JOSE / ALAJUELITA / CONCEPCION</t>
  </si>
  <si>
    <t>SAN JOSE / ALAJUELITA / SAN FELIPE</t>
  </si>
  <si>
    <t>ALAJUELA / ALAJUELA / SAN JOSE</t>
  </si>
  <si>
    <t>SAN JOSE / VASQUEZ DE CORONADO / SAN RAFAEL</t>
  </si>
  <si>
    <t>SAN JOSE / VASQUEZ DE CORONADO / DULCE NOMBRE DE JESUS</t>
  </si>
  <si>
    <t>SAN JOSE / VASQUEZ DE CORONADO / PATALILLO</t>
  </si>
  <si>
    <t>SAN JOSE / VASQUEZ DE CORONADO / CASCAJAL</t>
  </si>
  <si>
    <t>LIMON / LIMON / VALLE LA ESTRELLA</t>
  </si>
  <si>
    <t>SAN JOSE / ACOSTA / GUAITIL</t>
  </si>
  <si>
    <t>ALAJUELA / SAN RAMON / SANTIAGO</t>
  </si>
  <si>
    <t>SAN JOSE / ACOSTA / PALMICHAL</t>
  </si>
  <si>
    <t>CARTAGO / PARAISO / SANTIAGO</t>
  </si>
  <si>
    <t>SAN JOSE / ACOSTA / CANGREJAL</t>
  </si>
  <si>
    <t>SAN JOSE / ACOSTA / SABANILLAS</t>
  </si>
  <si>
    <t>GUANACASTE / NICOYA / MANSION</t>
  </si>
  <si>
    <t>SAN JOSE / TIBAS / SAN JUAN</t>
  </si>
  <si>
    <t>SAN JOSE / TIBAS / CINCO ESQUINAS</t>
  </si>
  <si>
    <t>LIMON / POCOCI / JIMENEZ</t>
  </si>
  <si>
    <t>SAN JOSE / TIBAS / ANSELMO LLORENTE</t>
  </si>
  <si>
    <t>SAN JOSE / TIBAS / LEON XIII</t>
  </si>
  <si>
    <t>SAN JOSE / TIBAS / COLIMA</t>
  </si>
  <si>
    <t>CARTAGO / LA UNION / SAN DIEGO</t>
  </si>
  <si>
    <t>SAN JOSE / MORAVIA / SAN VICENTE</t>
  </si>
  <si>
    <t>SAN JOSE / MORAVIA / SAN JERONIMO</t>
  </si>
  <si>
    <t>GUANACASTE / SANTA CRUZ / BOLSON</t>
  </si>
  <si>
    <t>SAN JOSE / MORAVIA / TRINIDAD</t>
  </si>
  <si>
    <t>PUNTARENAS / BUENOS AIRES / VOLCAN</t>
  </si>
  <si>
    <t>SAN JOSE / MONTES DE OCA / SAN PEDRO</t>
  </si>
  <si>
    <t>SAN JOSE / MONTES DE OCA / SABANILLA</t>
  </si>
  <si>
    <t>SAN JOSE / MONTES DE OCA / MERCEDES</t>
  </si>
  <si>
    <t>SAN JOSE / MONTES DE OCA / SAN RAFAEL</t>
  </si>
  <si>
    <t>CARTAGO / JIMENEZ / TUCURRIQUE</t>
  </si>
  <si>
    <t>SAN JOSE / TURRUBARES / SAN PABLO</t>
  </si>
  <si>
    <t>HEREDIA / SANTA BARBARA / SAN PEDRO</t>
  </si>
  <si>
    <t>SAN JOSE / TURRUBARES / SAN PEDRO</t>
  </si>
  <si>
    <t>SAN JOSE / TURRUBARES / SAN JUAN DE MATA</t>
  </si>
  <si>
    <t>PUNTARENAS / MONTES DE ORO / LA UNION</t>
  </si>
  <si>
    <t>SAN JOSE / TURRUBARES / SAN LUIS</t>
  </si>
  <si>
    <t>SAN JOSE / TURRUBARES / CARARA</t>
  </si>
  <si>
    <t>SAN JOSE / DOTA / SANTA MARIA</t>
  </si>
  <si>
    <t>ALAJUELA / ATENAS / JESUS</t>
  </si>
  <si>
    <t>SAN JOSE / DOTA / JARDIN</t>
  </si>
  <si>
    <t>SAN JOSE / DOTA / COPEY</t>
  </si>
  <si>
    <t>SAN JOSE / CURRIDABAT / CURRIDABAT</t>
  </si>
  <si>
    <t>SAN JOSE / CURRIDABAT / GRANADILLA</t>
  </si>
  <si>
    <t>SAN JOSE / CURRIDABAT / SANCHEZ</t>
  </si>
  <si>
    <t>LIMON / MATINA / BATAN</t>
  </si>
  <si>
    <t>SAN JOSE / CURRIDABAT / TIRRASES</t>
  </si>
  <si>
    <t>SAN JOSE / PEREZ ZELEDON / SAN ISIDRO DE EL GENERAL</t>
  </si>
  <si>
    <t>SAN JOSE / PEREZ ZELEDON / EL GENERAL</t>
  </si>
  <si>
    <t>SAN JOSE / PEREZ ZELEDON / DANIEL FLORES</t>
  </si>
  <si>
    <t>HEREDIA / SAN ISIDRO / SAN JOSE</t>
  </si>
  <si>
    <t>SAN JOSE / PEREZ ZELEDON / RIVAS</t>
  </si>
  <si>
    <t>SAN JOSE / PEREZ ZELEDON / SAN PEDRO</t>
  </si>
  <si>
    <t>SAN JOSE / PEREZ ZELEDON / PLATANARES</t>
  </si>
  <si>
    <t>LIMON / GUACIMO / MERCEDES</t>
  </si>
  <si>
    <t>SAN JOSE / PEREZ ZELEDON / PEJIBAYE</t>
  </si>
  <si>
    <t>SAN JOSE / PEREZ ZELEDON / CAJON</t>
  </si>
  <si>
    <t>SAN JOSE / PEREZ ZELEDON / BARU</t>
  </si>
  <si>
    <t>SAN JOSE / PEREZ ZELEDON / RIO NUEVO</t>
  </si>
  <si>
    <t>HEREDIA / BELEN / LA RIBERA</t>
  </si>
  <si>
    <t>SAN JOSE / PEREZ ZELEDON / PARAMO</t>
  </si>
  <si>
    <t>SAN JOSE / PEREZ ZELEDON / LA AMISTAD</t>
  </si>
  <si>
    <t>SAN JOSE / LEON CORTES CASTRO / SAN PABLO</t>
  </si>
  <si>
    <t>SAN JOSE / LEON CORTES CASTRO / SAN ANDRES</t>
  </si>
  <si>
    <t>ALAJUELA / POAS / SAN JUAN</t>
  </si>
  <si>
    <t>SAN JOSE / LEON CORTES CASTRO / LLANO BONITO</t>
  </si>
  <si>
    <t>SAN JOSE / LEON CORTES CASTRO / SAN ISIDRO</t>
  </si>
  <si>
    <t>SAN JOSE / LEON CORTES CASTRO / SANTA CRUZ</t>
  </si>
  <si>
    <t>GUANACASTE / TILARAN / QUEBRADA GRANDE</t>
  </si>
  <si>
    <t>SAN JOSE / LEON CORTES CASTRO / SAN ANTONIO</t>
  </si>
  <si>
    <t>HEREDIA / SAN PABLO / RINCON DE SABANILLA</t>
  </si>
  <si>
    <t>ALAJUELA / ALAJUELA / GUACIMA</t>
  </si>
  <si>
    <t>HEREDIA / SARAPIQUI / LA VIRGEN</t>
  </si>
  <si>
    <t>ALAJUELA / ALAJUELA / RIO SEGUNDO</t>
  </si>
  <si>
    <t>ALAJUELA / ALAJUELA / TURRUCARES</t>
  </si>
  <si>
    <t>PUNTARENAS / GARABITO / TARCOLES</t>
  </si>
  <si>
    <t>ALAJUELA / ALAJUELA / SARAPIQUI</t>
  </si>
  <si>
    <t>ALAJUELA / SARCHI / SARCHI SUR</t>
  </si>
  <si>
    <t>ALAJUELA / SAN RAMON / SAN JUAN</t>
  </si>
  <si>
    <t>ALAJUELA / SAN RAMON / PIEDADES NORTE</t>
  </si>
  <si>
    <t>ALAJUELA / SAN RAMON / PIEDADES SUR</t>
  </si>
  <si>
    <t>ALAJUELA / SAN RAMON / SAN RAFAEL</t>
  </si>
  <si>
    <t>ALAJUELA / SAN RAMON / SAN ISIDRO</t>
  </si>
  <si>
    <t>ALAJUELA / SAN RAMON / ANGELES</t>
  </si>
  <si>
    <t>LIMON / LIMON / RIO BLANCO</t>
  </si>
  <si>
    <t>ALAJUELA / SAN RAMON / ALFARO</t>
  </si>
  <si>
    <t>ALAJUELA / SAN RAMON / VOLIO</t>
  </si>
  <si>
    <t>ALAJUELA / SAN RAMON / CONCEPCION</t>
  </si>
  <si>
    <t>CARTAGO / PARAISO / OROSI</t>
  </si>
  <si>
    <t>ALAJUELA / SAN RAMON / ZAPOTAL</t>
  </si>
  <si>
    <t>ALAJUELA / SAN RAMON / PEÑAS BLANCAS</t>
  </si>
  <si>
    <t>ALAJUELA / SAN RAMON / SAN LORENZO</t>
  </si>
  <si>
    <t>LIMON / POCOCI / LA RITA</t>
  </si>
  <si>
    <t>ALAJUELA / GRECIA / SAN JOSE</t>
  </si>
  <si>
    <t>CARTAGO / LA UNION / SAN JUAN</t>
  </si>
  <si>
    <t>ALAJUELA / SAN MATEO / JESUS MARIA</t>
  </si>
  <si>
    <t>CARTAGO / JIMENEZ / PEJIBAYE</t>
  </si>
  <si>
    <t>HEREDIA / SANTA BARBARA / SAN JUAN</t>
  </si>
  <si>
    <t>ALAJUELA / ATENAS / CONCEPCION</t>
  </si>
  <si>
    <t>ALAJUELA / ATENAS / SAN JOSE</t>
  </si>
  <si>
    <t>ALAJUELA / NARANJO / SAN JOSE</t>
  </si>
  <si>
    <t>ALAJUELA / NARANJO / SAN JERONIMO</t>
  </si>
  <si>
    <t>HEREDIA / SAN ISIDRO / CONCEPCION</t>
  </si>
  <si>
    <t>LIMON / GUACIMO / POCORA</t>
  </si>
  <si>
    <t>ALAJUELA / PALMARES / ESQUIPULAS</t>
  </si>
  <si>
    <t>HEREDIA / BELEN / ASUNCION</t>
  </si>
  <si>
    <t>ALAJUELA / PALMARES / LA GRANJA</t>
  </si>
  <si>
    <t>PUNTARENAS / GOLFITO / GUAYCARA</t>
  </si>
  <si>
    <t>ALAJUELA / POAS / SAN RAFAEL</t>
  </si>
  <si>
    <t>ALAJUELA / POAS / CARRILLOS</t>
  </si>
  <si>
    <t>ALAJUELA / POAS / SABANA REDONDA</t>
  </si>
  <si>
    <t>GUANACASTE / TILARAN / TRONADORA</t>
  </si>
  <si>
    <t>HEREDIA / SARAPIQUI / LAS HORQUETAS</t>
  </si>
  <si>
    <t>ALAJUELA / SARCHI / TORO AMARILLO</t>
  </si>
  <si>
    <t>CARTAGO / CARTAGO / SAN NICOLAS</t>
  </si>
  <si>
    <t>LIMON / LIMON / MATAMA</t>
  </si>
  <si>
    <t>CARTAGO / PARAISO / CACHI</t>
  </si>
  <si>
    <t>LIMON / POCOCI / ROXANA</t>
  </si>
  <si>
    <t>ALAJUELA / SARCHI / SAN PEDRO</t>
  </si>
  <si>
    <t>ALAJUELA / SARCHI / RODRIGUEZ</t>
  </si>
  <si>
    <t>CARTAGO / LA UNION / SAN RAFAEL</t>
  </si>
  <si>
    <t>ALAJUELA / UPALA / SAN JOSE O PIZOTE</t>
  </si>
  <si>
    <t>ALAJUELA / UPALA / DOS RIOS</t>
  </si>
  <si>
    <t>HEREDIA / SANTA BARBARA / JESUS</t>
  </si>
  <si>
    <t>GUANACASTE / BAGACES / RIO NARANJO</t>
  </si>
  <si>
    <t>HEREDIA / SAN RAFAEL / LOS ANGELES</t>
  </si>
  <si>
    <t>GUANACASTE / CARRILLO / BELEN</t>
  </si>
  <si>
    <t>PUNTARENAS / OSA / BAHIA BALLENA</t>
  </si>
  <si>
    <t>ALAJUELA / RIO CUARTO / RIO CUARTO</t>
  </si>
  <si>
    <t>ALAJUELA / RIO CUARTO / SANTA RITA</t>
  </si>
  <si>
    <t>ALAJUELA / RIO CUARTO / SANTA ISABEL</t>
  </si>
  <si>
    <t>LIMON / GUACIMO / RIO JIMENEZ</t>
  </si>
  <si>
    <t>PUNTARENAS / GOLFITO / PAVON</t>
  </si>
  <si>
    <t>GUANACASTE / TILARAN / SANTA ROSA</t>
  </si>
  <si>
    <t>CARTAGO / PARAISO / LLANOS DE SANTA LUCIA</t>
  </si>
  <si>
    <t>HEREDIA / SARAPIQUI / LLANURAS DEL GASPAR</t>
  </si>
  <si>
    <t>CARTAGO / LA UNION / CONCEPCION</t>
  </si>
  <si>
    <t>CARTAGO / LA UNION / DULCE NOMBRE</t>
  </si>
  <si>
    <t>CARTAGO / LA UNION / SAN RAMON</t>
  </si>
  <si>
    <t>CARTAGO / LA UNION / RIO AZUL</t>
  </si>
  <si>
    <t>GUANACASTE / LIBERIA / CURUBANDE</t>
  </si>
  <si>
    <t>HEREDIA / BARVA / SANTA LUCIA</t>
  </si>
  <si>
    <t>GUANACASTE / NICOYA / SAMARA</t>
  </si>
  <si>
    <t>PUNTARENAS / ESPARZA / SAN JERONIMO</t>
  </si>
  <si>
    <t>LIMON / POCOCI / CARIARI</t>
  </si>
  <si>
    <t>CARTAGO / TURRIALBA / EL CHIRRIPO</t>
  </si>
  <si>
    <t>HEREDIA / SANTO DOMINGO / SANTO TOMAS</t>
  </si>
  <si>
    <t>HEREDIA / SANTA BARBARA / SANTO DOMINGO</t>
  </si>
  <si>
    <t>HEREDIA / SAN RAFAEL / CONCEPCION</t>
  </si>
  <si>
    <t>LIMON / GUACIMO / DUACARI</t>
  </si>
  <si>
    <t>GUANACASTE / TILARAN / LIBANO</t>
  </si>
  <si>
    <t>HEREDIA / BARVA / SAN JOSE DE LA MONTAÑA</t>
  </si>
  <si>
    <t>HEREDIA / SARAPIQUI / CUREÑA</t>
  </si>
  <si>
    <t>HEREDIA / SANTO DOMINGO / PARA</t>
  </si>
  <si>
    <t>HEREDIA / SANTA BARBARA / PURABA</t>
  </si>
  <si>
    <t>LIMON / POCOCI / COLORADO</t>
  </si>
  <si>
    <t>LIMON / SIQUIRRES / ALEGRIA</t>
  </si>
  <si>
    <t>PUNTARENAS / OSA / BAHIA DRAKE</t>
  </si>
  <si>
    <t>GUANACASTE / TILARAN / TIERRAS MORENAS</t>
  </si>
  <si>
    <t>PUNTARENAS / COTO BRUS / GUTIERREZ BROUN</t>
  </si>
  <si>
    <t>GUANACASTE / NICOYA / BELEN DE NOSARITA</t>
  </si>
  <si>
    <t>LIMON / POCOCI / LA COLONIA</t>
  </si>
  <si>
    <t>GUANACASTE / SANTA CRUZ / DIRIA</t>
  </si>
  <si>
    <t>PUNTARENAS / BUENOS AIRES / CHANGUENA</t>
  </si>
  <si>
    <t>LIMON / SIQUIRRES / REVENTAZON</t>
  </si>
  <si>
    <t>GUANACASTE / TILARAN / ARENAL</t>
  </si>
  <si>
    <t>5-08-08</t>
  </si>
  <si>
    <t>GUANACASTE / TILARAN / CABECERAS</t>
  </si>
  <si>
    <t>PUNTARENAS / PUNTARENAS / COBANO</t>
  </si>
  <si>
    <t>GUANACASTE</t>
  </si>
  <si>
    <t>LA CRUZ</t>
  </si>
  <si>
    <t>UPALA</t>
  </si>
  <si>
    <t>DELICIAS</t>
  </si>
  <si>
    <t>LOS CHILES</t>
  </si>
  <si>
    <t>SAN JORGE</t>
  </si>
  <si>
    <t>OROTINA</t>
  </si>
  <si>
    <t>SAN MATEO</t>
  </si>
  <si>
    <t>ZARCERO</t>
  </si>
  <si>
    <t>GUADALUPE</t>
  </si>
  <si>
    <t>Teléfono (1) de la Institución:</t>
  </si>
  <si>
    <t>Teléfono (2) de la Institución:</t>
  </si>
  <si>
    <t>18.</t>
  </si>
  <si>
    <t>¿Se están realizando acciones de prevención de la violencia desde el Programa Convivir?</t>
  </si>
  <si>
    <t>MATRÍCULA FINAL SEGÚN ASIGNATURA</t>
  </si>
  <si>
    <t>ESTUDIANTES APROBADOS SEGÚN ASIGNATURA</t>
  </si>
  <si>
    <t>Prevención, Detección e Intervención Temprana "Dynamo"</t>
  </si>
  <si>
    <t>¿Se ha elaborado para este curso lectivo, el Plan de Convivencia del centro educativo?</t>
  </si>
  <si>
    <t>Acoso Escolar o "Bullying"</t>
  </si>
  <si>
    <t>Grooming</t>
  </si>
  <si>
    <t>Sexting</t>
  </si>
  <si>
    <t>Sextorción</t>
  </si>
  <si>
    <t>Ciberacoso o Ciberbullying</t>
  </si>
  <si>
    <t>Incitación de conductas dañinas</t>
  </si>
  <si>
    <t>CENSO ESCOLAR 2023 -- INFORME FINAL</t>
  </si>
  <si>
    <t>6-12-01</t>
  </si>
  <si>
    <t>PUNTARENAS / MONTEVERDE / MONTEVERDE</t>
  </si>
  <si>
    <t>6-11-03</t>
  </si>
  <si>
    <t>PUNTARENAS / GARABITO / LAGUNILLAS</t>
  </si>
  <si>
    <t>3-04-04</t>
  </si>
  <si>
    <t>CARTAGO / JIMENEZ / LA VICTORIA</t>
  </si>
  <si>
    <t>CARTAGO / PARAISO / BIRRISITO</t>
  </si>
  <si>
    <t>3-02-06</t>
  </si>
  <si>
    <t>PUNTARENAS / PUERTO JIMENEZ / PUERTO JIMENEZ</t>
  </si>
  <si>
    <t>6-13-01</t>
  </si>
  <si>
    <t>CEIBA</t>
  </si>
  <si>
    <t>SUSSY GOMEZ ALVARADO</t>
  </si>
  <si>
    <t>MARTA ELENA RODRIGUEZ PEREZ</t>
  </si>
  <si>
    <t>1/  Ver detalles en Guía para el llenado del Censo Escolar 2023-Informe Final.</t>
  </si>
  <si>
    <t>Programa Nacional de Convivencia (Convivir)</t>
  </si>
  <si>
    <t>ESTUDIANTES QUE CONSUMEN SUSTANCIAS PSICOACTIVAS NO CONTROLADAS (O NO MEDICADAS)</t>
  </si>
  <si>
    <t>Sustancias Psicoactivas no controladas
(o no medicadas)</t>
  </si>
  <si>
    <t>¿Se está implementando el Programa Nacional de Convivencia (Convivir) para prevenir situaciones de violencia?</t>
  </si>
  <si>
    <t>2.1</t>
  </si>
  <si>
    <t>3.</t>
  </si>
  <si>
    <t>3.1</t>
  </si>
  <si>
    <t>3.2</t>
  </si>
  <si>
    <t>¿Se ha realizado para este curso lectivo, el Diagnóstico de Convivencia estudiantil del Centro Educativo?</t>
  </si>
  <si>
    <t>Estudiantes con armas y cantidad de decomisos.</t>
  </si>
  <si>
    <t>15.1</t>
  </si>
  <si>
    <t>15.2</t>
  </si>
  <si>
    <t>15.3</t>
  </si>
  <si>
    <t>0.</t>
  </si>
  <si>
    <t>Situaciones de acoso callejero en espacios públicos</t>
  </si>
  <si>
    <t>19.</t>
  </si>
  <si>
    <t>20.</t>
  </si>
  <si>
    <t>Discriminación por identidad de género</t>
  </si>
  <si>
    <t>21.</t>
  </si>
  <si>
    <r>
      <t xml:space="preserve">Otros, especifique seguidamente </t>
    </r>
    <r>
      <rPr>
        <vertAlign val="superscript"/>
        <sz val="10"/>
        <rFont val="Cambria"/>
        <family val="1"/>
        <scheme val="major"/>
      </rPr>
      <t>2/</t>
    </r>
  </si>
  <si>
    <t>Programa DARE</t>
  </si>
  <si>
    <t>Pasándola Bien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</si>
</sst>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\-####"/>
    <numFmt numFmtId="165" formatCode="dd\-mmmm\-yyyy"/>
  </numFmts>
  <fonts count="90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12"/>
      <color theme="1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2"/>
      <color theme="1"/>
      <name val="Cambria"/>
      <family val="1"/>
      <scheme val="major"/>
    </font>
    <font>
      <b/>
      <sz val="28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sz val="26"/>
      <name val="Cambria"/>
      <family val="1"/>
      <scheme val="major"/>
    </font>
    <font>
      <b/>
      <i/>
      <sz val="24"/>
      <color theme="1"/>
      <name val="Cambria"/>
      <family val="1"/>
      <scheme val="major"/>
    </font>
    <font>
      <b/>
      <sz val="18"/>
      <name val="Cambria"/>
      <family val="1"/>
      <scheme val="major"/>
    </font>
    <font>
      <i/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i/>
      <sz val="11"/>
      <name val="Cambria"/>
      <family val="1"/>
      <scheme val="major"/>
    </font>
    <font>
      <b/>
      <i/>
      <sz val="9"/>
      <color theme="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11"/>
      <name val="Cambria"/>
      <family val="1"/>
      <scheme val="major"/>
    </font>
    <font>
      <sz val="18"/>
      <color theme="1"/>
      <name val="Cambria"/>
      <family val="1"/>
      <scheme val="major"/>
    </font>
    <font>
      <b/>
      <i/>
      <sz val="16"/>
      <color theme="8" tint="-0.499984740745262"/>
      <name val="Cambria"/>
      <family val="1"/>
      <scheme val="major"/>
    </font>
    <font>
      <b/>
      <sz val="16"/>
      <color rgb="FF000000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vertAlign val="superscript"/>
      <sz val="11"/>
      <color theme="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0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12"/>
      <color rgb="FF7030A0"/>
      <name val="Cambria"/>
      <family val="1"/>
      <scheme val="major"/>
    </font>
    <font>
      <b/>
      <sz val="10"/>
      <color theme="7" tint="-0.249977111117893"/>
      <name val="Cambria"/>
      <family val="1"/>
      <scheme val="major"/>
    </font>
    <font>
      <b/>
      <sz val="20"/>
      <name val="Cambria"/>
      <family val="1"/>
      <scheme val="major"/>
    </font>
    <font>
      <b/>
      <vertAlign val="superscript"/>
      <sz val="12"/>
      <color theme="1"/>
      <name val="Cambria"/>
      <family val="1"/>
      <scheme val="major"/>
    </font>
    <font>
      <vertAlign val="superscript"/>
      <sz val="11"/>
      <name val="Cambria"/>
      <family val="1"/>
      <scheme val="major"/>
    </font>
    <font>
      <b/>
      <i/>
      <sz val="12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4"/>
      <name val="Cambria"/>
      <family val="1"/>
      <scheme val="major"/>
    </font>
    <font>
      <b/>
      <i/>
      <u val="double"/>
      <sz val="11"/>
      <name val="Cambria"/>
      <family val="1"/>
      <scheme val="major"/>
    </font>
    <font>
      <b/>
      <vertAlign val="superscript"/>
      <sz val="11"/>
      <name val="Cambria"/>
      <family val="1"/>
      <scheme val="major"/>
    </font>
    <font>
      <b/>
      <sz val="10"/>
      <name val="Cambria"/>
      <family val="1"/>
      <scheme val="major"/>
    </font>
    <font>
      <i/>
      <u/>
      <sz val="11"/>
      <name val="Cambria"/>
      <family val="1"/>
      <scheme val="major"/>
    </font>
    <font>
      <b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u/>
      <sz val="14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vertAlign val="superscript"/>
      <sz val="14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0"/>
      <color rgb="FFFF0000"/>
      <name val="Cambria"/>
      <family val="1"/>
      <scheme val="major"/>
    </font>
    <font>
      <sz val="11"/>
      <color indexed="8"/>
      <name val="Cambria"/>
      <family val="1"/>
      <scheme val="major"/>
    </font>
    <font>
      <b/>
      <u val="double"/>
      <sz val="14"/>
      <color theme="1"/>
      <name val="Cambria"/>
      <family val="1"/>
      <scheme val="major"/>
    </font>
    <font>
      <u/>
      <sz val="11"/>
      <color theme="1"/>
      <name val="Cambria"/>
      <family val="1"/>
      <scheme val="major"/>
    </font>
    <font>
      <b/>
      <i/>
      <sz val="14"/>
      <color indexed="8"/>
      <name val="Cambria"/>
      <family val="1"/>
      <scheme val="major"/>
    </font>
    <font>
      <b/>
      <i/>
      <sz val="10"/>
      <color indexed="8"/>
      <name val="Cambria"/>
      <family val="1"/>
      <scheme val="major"/>
    </font>
    <font>
      <i/>
      <sz val="11"/>
      <color indexed="8"/>
      <name val="Cambria"/>
      <family val="1"/>
      <scheme val="major"/>
    </font>
    <font>
      <b/>
      <sz val="11"/>
      <color indexed="8"/>
      <name val="Cambria"/>
      <family val="1"/>
      <scheme val="major"/>
    </font>
    <font>
      <sz val="10"/>
      <color theme="1"/>
      <name val="Trebuchet MS"/>
      <family val="2"/>
    </font>
    <font>
      <b/>
      <i/>
      <sz val="10"/>
      <name val="Cambria"/>
      <family val="1"/>
      <scheme val="major"/>
    </font>
    <font>
      <i/>
      <sz val="10"/>
      <name val="Cambria"/>
      <family val="1"/>
      <scheme val="major"/>
    </font>
    <font>
      <b/>
      <sz val="10"/>
      <color rgb="FF002060"/>
      <name val="Nirmala UI"/>
      <family val="2"/>
    </font>
    <font>
      <b/>
      <sz val="11"/>
      <color rgb="FF002060"/>
      <name val="Nirmala UI"/>
      <family val="2"/>
    </font>
    <font>
      <b/>
      <sz val="11"/>
      <color theme="1"/>
      <name val="Nirmala UI"/>
      <family val="2"/>
    </font>
    <font>
      <sz val="10"/>
      <color rgb="FF002060"/>
      <name val="Nirmala UI"/>
      <family val="2"/>
    </font>
    <font>
      <sz val="10"/>
      <color theme="1"/>
      <name val="Nirmala U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0"/>
      <name val="Cambria"/>
      <family val="1"/>
      <scheme val="maj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10">
    <border>
      <left/>
      <right/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ashDotDot">
        <color auto="1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ashed">
        <color indexed="64"/>
      </bottom>
      <diagonal/>
    </border>
    <border>
      <left style="thick">
        <color indexed="64"/>
      </left>
      <right/>
      <top/>
      <bottom style="dashed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dashDotDot">
        <color auto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dashed">
        <color indexed="64"/>
      </top>
      <bottom/>
      <diagonal/>
    </border>
    <border>
      <left/>
      <right/>
      <top style="dashed">
        <color rgb="FF002060"/>
      </top>
      <bottom/>
      <diagonal/>
    </border>
    <border>
      <left/>
      <right/>
      <top/>
      <bottom style="dashed">
        <color rgb="FF00206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auto="1"/>
      </bottom>
      <diagonal/>
    </border>
    <border>
      <left style="thick">
        <color indexed="64"/>
      </left>
      <right/>
      <top style="dotted">
        <color auto="1"/>
      </top>
      <bottom style="dashed">
        <color indexed="64"/>
      </bottom>
      <diagonal/>
    </border>
    <border>
      <left/>
      <right style="thick">
        <color indexed="64"/>
      </right>
      <top/>
      <bottom style="dotted">
        <color auto="1"/>
      </bottom>
      <diagonal/>
    </border>
    <border>
      <left style="thick">
        <color indexed="64"/>
      </left>
      <right/>
      <top style="dashed">
        <color indexed="64"/>
      </top>
      <bottom style="dotted">
        <color auto="1"/>
      </bottom>
      <diagonal/>
    </border>
    <border>
      <left/>
      <right style="thick">
        <color indexed="64"/>
      </right>
      <top style="dotted">
        <color auto="1"/>
      </top>
      <bottom style="dotted">
        <color auto="1"/>
      </bottom>
      <diagonal/>
    </border>
    <border>
      <left style="thick">
        <color indexed="64"/>
      </left>
      <right/>
      <top style="dotted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 style="dashed">
        <color rgb="FF002060"/>
      </bottom>
      <diagonal/>
    </border>
    <border>
      <left/>
      <right/>
      <top style="dashed">
        <color rgb="FF002060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ashed">
        <color rgb="FF002060"/>
      </bottom>
      <diagonal/>
    </border>
    <border>
      <left style="dotted">
        <color indexed="64"/>
      </left>
      <right style="dotted">
        <color indexed="64"/>
      </right>
      <top style="dashed">
        <color rgb="FF002060"/>
      </top>
      <bottom/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dashed">
        <color rgb="FF002060"/>
      </bottom>
      <diagonal/>
    </border>
    <border>
      <left style="dotted">
        <color indexed="64"/>
      </left>
      <right style="dotted">
        <color indexed="64"/>
      </right>
      <top style="dashed">
        <color rgb="FF002060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ck">
        <color indexed="64"/>
      </right>
      <top style="dotted">
        <color auto="1"/>
      </top>
      <bottom style="thick">
        <color auto="1"/>
      </bottom>
      <diagonal/>
    </border>
    <border>
      <left style="thick">
        <color indexed="64"/>
      </left>
      <right/>
      <top style="dotted">
        <color auto="1"/>
      </top>
      <bottom style="thick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thick">
        <color auto="1"/>
      </bottom>
      <diagonal/>
    </border>
    <border>
      <left style="dotted">
        <color indexed="64"/>
      </left>
      <right style="dotted">
        <color indexed="64"/>
      </right>
      <top style="thick">
        <color auto="1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auto="1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rgb="FF002060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rgb="FF002060"/>
      </top>
      <bottom/>
      <diagonal/>
    </border>
    <border>
      <left style="medium">
        <color indexed="64"/>
      </left>
      <right/>
      <top style="dotted">
        <color auto="1"/>
      </top>
      <bottom style="dashed">
        <color indexed="64"/>
      </bottom>
      <diagonal/>
    </border>
    <border>
      <left/>
      <right style="medium">
        <color indexed="64"/>
      </right>
      <top style="dotted">
        <color auto="1"/>
      </top>
      <bottom style="dashed">
        <color rgb="FF002060"/>
      </bottom>
      <diagonal/>
    </border>
    <border>
      <left style="medium">
        <color indexed="64"/>
      </left>
      <right/>
      <top style="dashed">
        <color indexed="64"/>
      </top>
      <bottom style="dotted">
        <color auto="1"/>
      </bottom>
      <diagonal/>
    </border>
    <border>
      <left/>
      <right style="medium">
        <color indexed="64"/>
      </right>
      <top style="dashed">
        <color rgb="FF002060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auto="1"/>
      </top>
      <bottom style="thick">
        <color auto="1"/>
      </bottom>
      <diagonal/>
    </border>
    <border>
      <left/>
      <right style="medium">
        <color indexed="64"/>
      </right>
      <top style="dotted">
        <color auto="1"/>
      </top>
      <bottom style="thick">
        <color auto="1"/>
      </bottom>
      <diagonal/>
    </border>
    <border>
      <left style="thick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 style="thick">
        <color indexed="64"/>
      </bottom>
      <diagonal/>
    </border>
    <border>
      <left style="medium">
        <color auto="1"/>
      </left>
      <right style="dotted">
        <color auto="1"/>
      </right>
      <top style="thick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ck">
        <color indexed="64"/>
      </bottom>
      <diagonal/>
    </border>
    <border>
      <left style="medium">
        <color auto="1"/>
      </left>
      <right style="dotted">
        <color auto="1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thick">
        <color auto="1"/>
      </left>
      <right/>
      <top style="dotted">
        <color auto="1"/>
      </top>
      <bottom/>
      <diagonal/>
    </border>
    <border>
      <left style="dotted">
        <color indexed="64"/>
      </left>
      <right style="medium">
        <color indexed="64"/>
      </right>
      <top style="thick">
        <color auto="1"/>
      </top>
      <bottom/>
      <diagonal/>
    </border>
    <border>
      <left style="dotted">
        <color indexed="64"/>
      </left>
      <right style="medium">
        <color indexed="64"/>
      </right>
      <top style="dotted">
        <color auto="1"/>
      </top>
      <bottom/>
      <diagonal/>
    </border>
    <border>
      <left style="dotted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 style="medium">
        <color indexed="64"/>
      </right>
      <top style="dotted">
        <color auto="1"/>
      </top>
      <bottom style="thick">
        <color auto="1"/>
      </bottom>
      <diagonal/>
    </border>
    <border>
      <left style="dotted">
        <color indexed="64"/>
      </left>
      <right/>
      <top style="thick">
        <color auto="1"/>
      </top>
      <bottom/>
      <diagonal/>
    </border>
    <border>
      <left style="medium">
        <color indexed="64"/>
      </left>
      <right style="dotted">
        <color indexed="64"/>
      </right>
      <top style="dotted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dotted">
        <color auto="1"/>
      </top>
      <bottom style="dashDotDot">
        <color auto="1"/>
      </bottom>
      <diagonal/>
    </border>
    <border>
      <left/>
      <right style="thick">
        <color indexed="64"/>
      </right>
      <top style="dotted">
        <color auto="1"/>
      </top>
      <bottom style="dashDotDot">
        <color auto="1"/>
      </bottom>
      <diagonal/>
    </border>
    <border>
      <left style="thick">
        <color indexed="64"/>
      </left>
      <right/>
      <top style="dotted">
        <color auto="1"/>
      </top>
      <bottom style="dashDotDot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ashDotDot">
        <color auto="1"/>
      </bottom>
      <diagonal/>
    </border>
    <border>
      <left style="medium">
        <color indexed="64"/>
      </left>
      <right/>
      <top style="dotted">
        <color auto="1"/>
      </top>
      <bottom style="dashDotDot">
        <color auto="1"/>
      </bottom>
      <diagonal/>
    </border>
    <border>
      <left/>
      <right style="medium">
        <color indexed="64"/>
      </right>
      <top style="dotted">
        <color auto="1"/>
      </top>
      <bottom style="dashDotDot">
        <color auto="1"/>
      </bottom>
      <diagonal/>
    </border>
    <border>
      <left/>
      <right style="thick">
        <color indexed="64"/>
      </right>
      <top style="dotted">
        <color auto="1"/>
      </top>
      <bottom/>
      <diagonal/>
    </border>
    <border>
      <left/>
      <right style="thick">
        <color indexed="64"/>
      </right>
      <top style="dashDotDot">
        <color auto="1"/>
      </top>
      <bottom/>
      <diagonal/>
    </border>
    <border>
      <left style="thick">
        <color indexed="64"/>
      </left>
      <right/>
      <top style="dashDotDot">
        <color auto="1"/>
      </top>
      <bottom/>
      <diagonal/>
    </border>
    <border>
      <left style="dotted">
        <color indexed="64"/>
      </left>
      <right style="dotted">
        <color indexed="64"/>
      </right>
      <top style="dashDotDot">
        <color auto="1"/>
      </top>
      <bottom/>
      <diagonal/>
    </border>
    <border>
      <left style="medium">
        <color indexed="64"/>
      </left>
      <right/>
      <top style="dashDotDot">
        <color auto="1"/>
      </top>
      <bottom/>
      <diagonal/>
    </border>
    <border>
      <left/>
      <right style="medium">
        <color indexed="64"/>
      </right>
      <top style="dashDotDot">
        <color auto="1"/>
      </top>
      <bottom/>
      <diagonal/>
    </border>
    <border>
      <left style="thick">
        <color indexed="64"/>
      </left>
      <right/>
      <top style="dashDotDot">
        <color auto="1"/>
      </top>
      <bottom style="dashDotDot">
        <color auto="1"/>
      </bottom>
      <diagonal/>
    </border>
    <border>
      <left style="dotted">
        <color indexed="64"/>
      </left>
      <right style="dotted">
        <color indexed="64"/>
      </right>
      <top style="dashDotDot">
        <color auto="1"/>
      </top>
      <bottom style="dashDotDot">
        <color auto="1"/>
      </bottom>
      <diagonal/>
    </border>
    <border>
      <left/>
      <right/>
      <top style="dashDotDot">
        <color auto="1"/>
      </top>
      <bottom style="dashDotDot">
        <color auto="1"/>
      </bottom>
      <diagonal/>
    </border>
    <border>
      <left style="medium">
        <color indexed="64"/>
      </left>
      <right/>
      <top style="dashDotDot">
        <color auto="1"/>
      </top>
      <bottom style="dashDotDot">
        <color auto="1"/>
      </bottom>
      <diagonal/>
    </border>
    <border>
      <left/>
      <right style="medium">
        <color indexed="64"/>
      </right>
      <top style="dashDotDot">
        <color auto="1"/>
      </top>
      <bottom style="dashDotDot">
        <color auto="1"/>
      </bottom>
      <diagonal/>
    </border>
    <border>
      <left style="mediumDashDotDot">
        <color auto="1"/>
      </left>
      <right/>
      <top/>
      <bottom style="thick">
        <color auto="1"/>
      </bottom>
      <diagonal/>
    </border>
    <border>
      <left style="dotted">
        <color indexed="64"/>
      </left>
      <right/>
      <top style="thick">
        <color indexed="64"/>
      </top>
      <bottom style="medium">
        <color indexed="64"/>
      </bottom>
      <diagonal/>
    </border>
    <border>
      <left style="mediumDashDotDot">
        <color auto="1"/>
      </left>
      <right/>
      <top style="thick">
        <color indexed="64"/>
      </top>
      <bottom style="medium">
        <color indexed="64"/>
      </bottom>
      <diagonal/>
    </border>
    <border>
      <left style="mediumDashDotDot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thick">
        <color indexed="64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ashDotDot">
        <color auto="1"/>
      </bottom>
      <diagonal/>
    </border>
    <border>
      <left style="dotted">
        <color auto="1"/>
      </left>
      <right/>
      <top style="dotted">
        <color auto="1"/>
      </top>
      <bottom style="dashDotDot">
        <color auto="1"/>
      </bottom>
      <diagonal/>
    </border>
    <border>
      <left style="thick">
        <color indexed="64"/>
      </left>
      <right/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indexed="64"/>
      </left>
      <right style="dotted">
        <color indexed="64"/>
      </right>
      <top/>
      <bottom style="dotted">
        <color auto="1"/>
      </bottom>
      <diagonal/>
    </border>
    <border>
      <left/>
      <right style="thick">
        <color indexed="64"/>
      </right>
      <top style="dashDotDot">
        <color auto="1"/>
      </top>
      <bottom style="dotted">
        <color auto="1"/>
      </bottom>
      <diagonal/>
    </border>
    <border>
      <left style="thick">
        <color indexed="64"/>
      </left>
      <right/>
      <top style="dashDotDot">
        <color auto="1"/>
      </top>
      <bottom style="dotted">
        <color auto="1"/>
      </bottom>
      <diagonal/>
    </border>
    <border>
      <left style="medium">
        <color indexed="64"/>
      </left>
      <right style="dotted">
        <color indexed="64"/>
      </right>
      <top style="dashDotDot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dashDotDot">
        <color auto="1"/>
      </top>
      <bottom style="dotted">
        <color auto="1"/>
      </bottom>
      <diagonal/>
    </border>
    <border>
      <left style="dotted">
        <color auto="1"/>
      </left>
      <right/>
      <top style="dashDotDot">
        <color auto="1"/>
      </top>
      <bottom style="dotted">
        <color auto="1"/>
      </bottom>
      <diagonal/>
    </border>
    <border>
      <left style="dash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dotted">
        <color auto="1"/>
      </bottom>
      <diagonal/>
    </border>
    <border>
      <left style="dotted">
        <color indexed="64"/>
      </left>
      <right/>
      <top style="medium">
        <color indexed="64"/>
      </top>
      <bottom style="dotted">
        <color auto="1"/>
      </bottom>
      <diagonal/>
    </border>
    <border>
      <left/>
      <right style="dotted">
        <color auto="1"/>
      </right>
      <top style="medium">
        <color indexed="64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dotted">
        <color indexed="64"/>
      </right>
      <top/>
      <bottom style="thick">
        <color auto="1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dotted">
        <color auto="1"/>
      </top>
      <bottom style="dotted">
        <color auto="1"/>
      </bottom>
      <diagonal/>
    </border>
    <border>
      <left/>
      <right style="thick">
        <color indexed="64"/>
      </right>
      <top style="dashDotDot">
        <color auto="1"/>
      </top>
      <bottom style="dashDotDot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thick">
        <color auto="1"/>
      </bottom>
      <diagonal/>
    </border>
    <border>
      <left style="medium">
        <color auto="1"/>
      </left>
      <right style="dotted">
        <color indexed="64"/>
      </right>
      <top style="thick">
        <color indexed="64"/>
      </top>
      <bottom style="thick">
        <color auto="1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thick">
        <color indexed="64"/>
      </left>
      <right/>
      <top style="thick">
        <color indexed="64"/>
      </top>
      <bottom style="dashDot">
        <color indexed="64"/>
      </bottom>
      <diagonal/>
    </border>
    <border>
      <left/>
      <right/>
      <top style="thick">
        <color indexed="64"/>
      </top>
      <bottom style="dashDot">
        <color indexed="64"/>
      </bottom>
      <diagonal/>
    </border>
    <border>
      <left style="medium">
        <color indexed="64"/>
      </left>
      <right/>
      <top style="thick">
        <color indexed="64"/>
      </top>
      <bottom style="dashDot">
        <color indexed="64"/>
      </bottom>
      <diagonal/>
    </border>
    <border>
      <left style="thin">
        <color indexed="64"/>
      </left>
      <right/>
      <top style="thick">
        <color indexed="64"/>
      </top>
      <bottom style="dashDot">
        <color indexed="64"/>
      </bottom>
      <diagonal/>
    </border>
    <border>
      <left/>
      <right style="thin">
        <color indexed="64"/>
      </right>
      <top style="thick">
        <color indexed="64"/>
      </top>
      <bottom style="dashDot">
        <color indexed="64"/>
      </bottom>
      <diagonal/>
    </border>
    <border>
      <left style="mediumDashDotDot">
        <color auto="1"/>
      </left>
      <right/>
      <top style="thick">
        <color indexed="64"/>
      </top>
      <bottom style="dashDot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slantDashDot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10" fillId="0" borderId="0" applyNumberFormat="0" applyFill="0" applyBorder="0" applyAlignment="0" applyProtection="0"/>
    <xf numFmtId="0" fontId="11" fillId="0" borderId="124" applyNumberFormat="0" applyFill="0" applyAlignment="0" applyProtection="0"/>
    <xf numFmtId="0" fontId="12" fillId="0" borderId="125" applyNumberFormat="0" applyFill="0" applyAlignment="0" applyProtection="0"/>
    <xf numFmtId="0" fontId="13" fillId="0" borderId="126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27" applyNumberFormat="0" applyAlignment="0" applyProtection="0"/>
    <xf numFmtId="0" fontId="18" fillId="9" borderId="128" applyNumberFormat="0" applyAlignment="0" applyProtection="0"/>
    <xf numFmtId="0" fontId="19" fillId="9" borderId="127" applyNumberFormat="0" applyAlignment="0" applyProtection="0"/>
    <xf numFmtId="0" fontId="20" fillId="0" borderId="129" applyNumberFormat="0" applyFill="0" applyAlignment="0" applyProtection="0"/>
    <xf numFmtId="0" fontId="21" fillId="10" borderId="130" applyNumberFormat="0" applyAlignment="0" applyProtection="0"/>
    <xf numFmtId="0" fontId="5" fillId="0" borderId="0" applyNumberFormat="0" applyFill="0" applyBorder="0" applyAlignment="0" applyProtection="0"/>
    <xf numFmtId="0" fontId="9" fillId="11" borderId="131" applyNumberFormat="0" applyFont="0" applyAlignment="0" applyProtection="0"/>
    <xf numFmtId="0" fontId="22" fillId="0" borderId="0" applyNumberFormat="0" applyFill="0" applyBorder="0" applyAlignment="0" applyProtection="0"/>
    <xf numFmtId="0" fontId="8" fillId="0" borderId="132" applyNumberFormat="0" applyFill="0" applyAlignment="0" applyProtection="0"/>
    <xf numFmtId="0" fontId="23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23" fillId="35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8" fillId="0" borderId="0"/>
  </cellStyleXfs>
  <cellXfs count="693">
    <xf numFmtId="0" fontId="0" fillId="0" borderId="0" xfId="0"/>
    <xf numFmtId="0" fontId="1" fillId="0" borderId="0" xfId="0" applyFont="1"/>
    <xf numFmtId="1" fontId="0" fillId="0" borderId="0" xfId="0" applyNumberFormat="1"/>
    <xf numFmtId="1" fontId="5" fillId="3" borderId="0" xfId="0" applyNumberFormat="1" applyFont="1" applyFill="1"/>
    <xf numFmtId="0" fontId="4" fillId="0" borderId="0" xfId="0" applyFont="1"/>
    <xf numFmtId="1" fontId="6" fillId="0" borderId="0" xfId="0" applyNumberFormat="1" applyFont="1" applyAlignment="1">
      <alignment horizontal="center"/>
    </xf>
    <xf numFmtId="0" fontId="7" fillId="0" borderId="0" xfId="0" applyFont="1"/>
    <xf numFmtId="0" fontId="25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27" fillId="0" borderId="0" xfId="0" applyFont="1" applyAlignment="1">
      <alignment horizontal="centerContinuous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64" fontId="31" fillId="4" borderId="30" xfId="0" applyNumberFormat="1" applyFont="1" applyFill="1" applyBorder="1" applyAlignment="1" applyProtection="1">
      <alignment horizontal="center" vertical="center"/>
      <protection locked="0" hidden="1"/>
    </xf>
    <xf numFmtId="0" fontId="32" fillId="0" borderId="0" xfId="0" applyFont="1" applyAlignment="1">
      <alignment vertical="center"/>
    </xf>
    <xf numFmtId="0" fontId="34" fillId="0" borderId="0" xfId="0" applyFont="1" applyAlignment="1" applyProtection="1">
      <alignment horizontal="center" vertical="center"/>
      <protection locked="0" hidden="1"/>
    </xf>
    <xf numFmtId="0" fontId="32" fillId="0" borderId="0" xfId="0" applyFont="1"/>
    <xf numFmtId="0" fontId="35" fillId="0" borderId="0" xfId="0" applyFont="1" applyAlignment="1">
      <alignment horizontal="right" vertical="center"/>
    </xf>
    <xf numFmtId="0" fontId="36" fillId="0" borderId="0" xfId="0" applyFont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1" fillId="0" borderId="22" xfId="0" applyFont="1" applyBorder="1"/>
    <xf numFmtId="0" fontId="35" fillId="0" borderId="22" xfId="0" applyFont="1" applyBorder="1" applyAlignment="1">
      <alignment horizontal="right" vertical="center"/>
    </xf>
    <xf numFmtId="0" fontId="36" fillId="0" borderId="22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2" fillId="0" borderId="0" xfId="0" applyFont="1" applyAlignment="1">
      <alignment horizontal="right" vertical="center"/>
    </xf>
    <xf numFmtId="165" fontId="31" fillId="0" borderId="0" xfId="0" applyNumberFormat="1" applyFont="1" applyAlignment="1" applyProtection="1">
      <alignment horizontal="center" vertical="center"/>
      <protection locked="0" hidden="1"/>
    </xf>
    <xf numFmtId="164" fontId="31" fillId="0" borderId="0" xfId="0" applyNumberFormat="1" applyFont="1" applyAlignment="1" applyProtection="1">
      <alignment horizontal="center" vertical="center"/>
      <protection locked="0" hidden="1"/>
    </xf>
    <xf numFmtId="0" fontId="39" fillId="0" borderId="0" xfId="0" applyFont="1"/>
    <xf numFmtId="0" fontId="27" fillId="0" borderId="0" xfId="0" applyFont="1" applyAlignment="1" applyProtection="1">
      <alignment vertical="center" wrapText="1"/>
      <protection hidden="1"/>
    </xf>
    <xf numFmtId="0" fontId="1" fillId="0" borderId="0" xfId="0" applyFont="1" applyProtection="1">
      <protection hidden="1"/>
    </xf>
    <xf numFmtId="0" fontId="43" fillId="0" borderId="134" xfId="0" applyFont="1" applyBorder="1" applyAlignment="1">
      <alignment horizontal="center" wrapText="1"/>
    </xf>
    <xf numFmtId="0" fontId="43" fillId="0" borderId="49" xfId="0" applyFont="1" applyBorder="1" applyAlignment="1">
      <alignment horizontal="center" wrapText="1"/>
    </xf>
    <xf numFmtId="0" fontId="43" fillId="0" borderId="70" xfId="0" applyFont="1" applyBorder="1" applyAlignment="1">
      <alignment horizontal="center" wrapText="1"/>
    </xf>
    <xf numFmtId="0" fontId="43" fillId="0" borderId="83" xfId="0" applyFont="1" applyBorder="1" applyAlignment="1">
      <alignment horizontal="center" wrapText="1"/>
    </xf>
    <xf numFmtId="0" fontId="43" fillId="0" borderId="77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center" wrapText="1"/>
    </xf>
    <xf numFmtId="3" fontId="46" fillId="0" borderId="14" xfId="0" applyNumberFormat="1" applyFont="1" applyBorder="1" applyAlignment="1" applyProtection="1">
      <alignment horizontal="center" vertical="center" shrinkToFit="1"/>
      <protection hidden="1"/>
    </xf>
    <xf numFmtId="3" fontId="46" fillId="0" borderId="53" xfId="0" applyNumberFormat="1" applyFont="1" applyBorder="1" applyAlignment="1" applyProtection="1">
      <alignment horizontal="center" vertical="center" shrinkToFit="1"/>
      <protection hidden="1"/>
    </xf>
    <xf numFmtId="3" fontId="46" fillId="0" borderId="10" xfId="0" applyNumberFormat="1" applyFont="1" applyBorder="1" applyAlignment="1" applyProtection="1">
      <alignment horizontal="center" vertical="center" shrinkToFit="1"/>
      <protection hidden="1"/>
    </xf>
    <xf numFmtId="3" fontId="46" fillId="0" borderId="88" xfId="0" applyNumberFormat="1" applyFont="1" applyBorder="1" applyAlignment="1" applyProtection="1">
      <alignment horizontal="center" vertical="center" shrinkToFit="1"/>
      <protection hidden="1"/>
    </xf>
    <xf numFmtId="3" fontId="46" fillId="4" borderId="53" xfId="0" applyNumberFormat="1" applyFont="1" applyFill="1" applyBorder="1" applyAlignment="1" applyProtection="1">
      <alignment horizontal="center" vertical="center" shrinkToFit="1"/>
      <protection locked="0"/>
    </xf>
    <xf numFmtId="3" fontId="46" fillId="4" borderId="89" xfId="0" applyNumberFormat="1" applyFont="1" applyFill="1" applyBorder="1" applyAlignment="1" applyProtection="1">
      <alignment horizontal="center" vertical="center" shrinkToFit="1"/>
      <protection locked="0"/>
    </xf>
    <xf numFmtId="3" fontId="46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11" xfId="0" applyFont="1" applyBorder="1" applyAlignment="1">
      <alignment horizontal="left" vertical="center" wrapText="1" indent="2"/>
    </xf>
    <xf numFmtId="0" fontId="1" fillId="0" borderId="0" xfId="0" applyFont="1" applyAlignment="1">
      <alignment horizontal="left" vertical="center" wrapText="1" indent="2"/>
    </xf>
    <xf numFmtId="0" fontId="35" fillId="0" borderId="35" xfId="0" applyFont="1" applyBorder="1" applyAlignment="1">
      <alignment horizontal="left" vertical="center" wrapText="1" indent="2"/>
    </xf>
    <xf numFmtId="0" fontId="1" fillId="0" borderId="45" xfId="0" applyFont="1" applyBorder="1" applyAlignment="1">
      <alignment horizontal="left" vertical="center" wrapText="1" indent="2"/>
    </xf>
    <xf numFmtId="0" fontId="35" fillId="0" borderId="0" xfId="0" applyFont="1" applyAlignment="1">
      <alignment horizontal="left" vertical="center" wrapText="1" indent="2"/>
    </xf>
    <xf numFmtId="0" fontId="47" fillId="0" borderId="35" xfId="0" applyFont="1" applyBorder="1" applyAlignment="1">
      <alignment horizontal="left" vertical="center" wrapText="1" indent="2"/>
    </xf>
    <xf numFmtId="0" fontId="38" fillId="0" borderId="40" xfId="0" applyFont="1" applyBorder="1" applyAlignment="1">
      <alignment horizontal="left" vertical="center" wrapText="1" indent="2"/>
    </xf>
    <xf numFmtId="0" fontId="1" fillId="0" borderId="25" xfId="0" applyFont="1" applyBorder="1" applyAlignment="1">
      <alignment horizontal="left" vertical="center" wrapText="1" indent="2"/>
    </xf>
    <xf numFmtId="0" fontId="25" fillId="0" borderId="0" xfId="0" applyFont="1" applyAlignment="1">
      <alignment horizontal="left" vertical="center" wrapText="1" indent="2"/>
    </xf>
    <xf numFmtId="3" fontId="46" fillId="0" borderId="0" xfId="0" applyNumberFormat="1" applyFont="1" applyAlignment="1">
      <alignment horizontal="center" vertical="center" wrapText="1"/>
    </xf>
    <xf numFmtId="3" fontId="46" fillId="0" borderId="0" xfId="0" applyNumberFormat="1" applyFont="1" applyAlignment="1" applyProtection="1">
      <alignment horizontal="center" vertical="center" wrapText="1"/>
      <protection hidden="1"/>
    </xf>
    <xf numFmtId="3" fontId="48" fillId="0" borderId="0" xfId="0" applyNumberFormat="1" applyFont="1" applyAlignment="1" applyProtection="1">
      <alignment horizontal="center" vertical="center" wrapText="1"/>
      <protection hidden="1"/>
    </xf>
    <xf numFmtId="0" fontId="35" fillId="0" borderId="0" xfId="0" applyFont="1"/>
    <xf numFmtId="3" fontId="46" fillId="4" borderId="32" xfId="0" applyNumberFormat="1" applyFont="1" applyFill="1" applyBorder="1" applyAlignment="1" applyProtection="1">
      <alignment horizontal="center" vertical="center" wrapText="1"/>
      <protection locked="0"/>
    </xf>
    <xf numFmtId="3" fontId="46" fillId="4" borderId="3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47" xfId="0" applyFont="1" applyBorder="1" applyAlignment="1" applyProtection="1">
      <alignment horizontal="center" vertical="center" wrapText="1"/>
      <protection hidden="1"/>
    </xf>
    <xf numFmtId="0" fontId="42" fillId="0" borderId="0" xfId="0" applyFont="1" applyAlignment="1">
      <alignment horizontal="left" indent="7"/>
    </xf>
    <xf numFmtId="0" fontId="42" fillId="0" borderId="0" xfId="0" applyFont="1" applyAlignment="1">
      <alignment horizontal="left" indent="13"/>
    </xf>
    <xf numFmtId="0" fontId="42" fillId="0" borderId="17" xfId="0" applyFont="1" applyBorder="1" applyAlignment="1">
      <alignment horizontal="left" indent="13"/>
    </xf>
    <xf numFmtId="3" fontId="46" fillId="0" borderId="73" xfId="0" applyNumberFormat="1" applyFont="1" applyBorder="1" applyAlignment="1" applyProtection="1">
      <alignment horizontal="center" vertical="center" shrinkToFit="1"/>
      <protection hidden="1"/>
    </xf>
    <xf numFmtId="3" fontId="46" fillId="0" borderId="60" xfId="0" applyNumberFormat="1" applyFont="1" applyBorder="1" applyAlignment="1" applyProtection="1">
      <alignment horizontal="center" vertical="center" shrinkToFit="1"/>
      <protection hidden="1"/>
    </xf>
    <xf numFmtId="3" fontId="46" fillId="0" borderId="0" xfId="0" applyNumberFormat="1" applyFont="1" applyAlignment="1" applyProtection="1">
      <alignment horizontal="center" vertical="center" shrinkToFit="1"/>
      <protection hidden="1"/>
    </xf>
    <xf numFmtId="3" fontId="46" fillId="0" borderId="78" xfId="0" applyNumberFormat="1" applyFont="1" applyBorder="1" applyAlignment="1" applyProtection="1">
      <alignment horizontal="center" vertical="center" shrinkToFit="1"/>
      <protection hidden="1"/>
    </xf>
    <xf numFmtId="3" fontId="46" fillId="4" borderId="72" xfId="0" applyNumberFormat="1" applyFont="1" applyFill="1" applyBorder="1" applyAlignment="1" applyProtection="1">
      <alignment horizontal="center" vertical="center" shrinkToFit="1"/>
      <protection locked="0"/>
    </xf>
    <xf numFmtId="3" fontId="46" fillId="4" borderId="79" xfId="0" applyNumberFormat="1" applyFont="1" applyFill="1" applyBorder="1" applyAlignment="1" applyProtection="1">
      <alignment horizontal="center" vertical="center" shrinkToFit="1"/>
      <protection locked="0"/>
    </xf>
    <xf numFmtId="3" fontId="46" fillId="4" borderId="19" xfId="0" applyNumberFormat="1" applyFont="1" applyFill="1" applyBorder="1" applyAlignment="1" applyProtection="1">
      <alignment horizontal="center" vertical="center" shrinkToFit="1"/>
      <protection locked="0"/>
    </xf>
    <xf numFmtId="3" fontId="46" fillId="0" borderId="48" xfId="0" applyNumberFormat="1" applyFont="1" applyBorder="1" applyAlignment="1" applyProtection="1">
      <alignment horizontal="center" vertical="center" shrinkToFit="1"/>
      <protection hidden="1"/>
    </xf>
    <xf numFmtId="3" fontId="46" fillId="0" borderId="30" xfId="0" applyNumberFormat="1" applyFont="1" applyBorder="1" applyAlignment="1" applyProtection="1">
      <alignment horizontal="center" vertical="center" shrinkToFit="1"/>
      <protection hidden="1"/>
    </xf>
    <xf numFmtId="3" fontId="46" fillId="0" borderId="32" xfId="0" applyNumberFormat="1" applyFont="1" applyBorder="1" applyAlignment="1" applyProtection="1">
      <alignment horizontal="center" vertical="center" shrinkToFit="1"/>
      <protection hidden="1"/>
    </xf>
    <xf numFmtId="3" fontId="46" fillId="0" borderId="80" xfId="0" applyNumberFormat="1" applyFont="1" applyBorder="1" applyAlignment="1" applyProtection="1">
      <alignment horizontal="center" vertical="center" shrinkToFit="1"/>
      <protection hidden="1"/>
    </xf>
    <xf numFmtId="3" fontId="46" fillId="4" borderId="30" xfId="0" applyNumberFormat="1" applyFont="1" applyFill="1" applyBorder="1" applyAlignment="1" applyProtection="1">
      <alignment horizontal="center" vertical="center" shrinkToFit="1"/>
      <protection locked="0"/>
    </xf>
    <xf numFmtId="3" fontId="46" fillId="4" borderId="81" xfId="0" applyNumberFormat="1" applyFont="1" applyFill="1" applyBorder="1" applyAlignment="1" applyProtection="1">
      <alignment horizontal="center" vertical="center" shrinkToFit="1"/>
      <protection locked="0"/>
    </xf>
    <xf numFmtId="3" fontId="46" fillId="4" borderId="32" xfId="0" applyNumberFormat="1" applyFont="1" applyFill="1" applyBorder="1" applyAlignment="1" applyProtection="1">
      <alignment horizontal="center" vertical="center" shrinkToFit="1"/>
      <protection locked="0"/>
    </xf>
    <xf numFmtId="3" fontId="46" fillId="0" borderId="21" xfId="0" applyNumberFormat="1" applyFont="1" applyBorder="1" applyAlignment="1" applyProtection="1">
      <alignment horizontal="center" vertical="center" shrinkToFit="1"/>
      <protection hidden="1"/>
    </xf>
    <xf numFmtId="3" fontId="46" fillId="0" borderId="69" xfId="0" applyNumberFormat="1" applyFont="1" applyBorder="1" applyAlignment="1" applyProtection="1">
      <alignment horizontal="center" vertical="center" shrinkToFit="1"/>
      <protection hidden="1"/>
    </xf>
    <xf numFmtId="3" fontId="46" fillId="0" borderId="71" xfId="0" applyNumberFormat="1" applyFont="1" applyBorder="1" applyAlignment="1" applyProtection="1">
      <alignment horizontal="center" vertical="center" shrinkToFit="1"/>
      <protection hidden="1"/>
    </xf>
    <xf numFmtId="3" fontId="46" fillId="0" borderId="67" xfId="0" applyNumberFormat="1" applyFont="1" applyBorder="1" applyAlignment="1" applyProtection="1">
      <alignment horizontal="center" vertical="center" shrinkToFit="1"/>
      <protection hidden="1"/>
    </xf>
    <xf numFmtId="3" fontId="46" fillId="0" borderId="101" xfId="0" applyNumberFormat="1" applyFont="1" applyBorder="1" applyAlignment="1" applyProtection="1">
      <alignment horizontal="center" vertical="center" shrinkToFit="1"/>
      <protection hidden="1"/>
    </xf>
    <xf numFmtId="3" fontId="46" fillId="4" borderId="71" xfId="0" applyNumberFormat="1" applyFont="1" applyFill="1" applyBorder="1" applyAlignment="1" applyProtection="1">
      <alignment horizontal="center" vertical="center" shrinkToFit="1"/>
      <protection locked="0"/>
    </xf>
    <xf numFmtId="3" fontId="46" fillId="4" borderId="102" xfId="0" applyNumberFormat="1" applyFont="1" applyFill="1" applyBorder="1" applyAlignment="1" applyProtection="1">
      <alignment horizontal="center" vertical="center" shrinkToFit="1"/>
      <protection locked="0"/>
    </xf>
    <xf numFmtId="3" fontId="46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5" fillId="0" borderId="0" xfId="0" applyFont="1" applyAlignment="1">
      <alignment horizontal="justify"/>
    </xf>
    <xf numFmtId="0" fontId="42" fillId="0" borderId="0" xfId="0" applyFont="1" applyAlignment="1">
      <alignment horizontal="left" indent="10"/>
    </xf>
    <xf numFmtId="0" fontId="25" fillId="0" borderId="11" xfId="0" applyFont="1" applyBorder="1" applyAlignment="1">
      <alignment horizontal="left" vertical="center" wrapText="1" indent="1"/>
    </xf>
    <xf numFmtId="0" fontId="25" fillId="0" borderId="32" xfId="0" applyFont="1" applyBorder="1" applyAlignment="1">
      <alignment horizontal="left" vertical="center" wrapText="1" indent="1"/>
    </xf>
    <xf numFmtId="0" fontId="25" fillId="0" borderId="17" xfId="0" applyFont="1" applyBorder="1" applyAlignment="1">
      <alignment horizontal="left" vertical="center" wrapText="1" indent="1"/>
    </xf>
    <xf numFmtId="3" fontId="46" fillId="0" borderId="43" xfId="0" applyNumberFormat="1" applyFont="1" applyBorder="1" applyAlignment="1" applyProtection="1">
      <alignment horizontal="center" vertical="center" shrinkToFit="1"/>
      <protection hidden="1"/>
    </xf>
    <xf numFmtId="3" fontId="46" fillId="0" borderId="61" xfId="0" applyNumberFormat="1" applyFont="1" applyBorder="1" applyAlignment="1" applyProtection="1">
      <alignment horizontal="center" vertical="center" shrinkToFit="1"/>
      <protection hidden="1"/>
    </xf>
    <xf numFmtId="3" fontId="46" fillId="0" borderId="17" xfId="0" applyNumberFormat="1" applyFont="1" applyBorder="1" applyAlignment="1" applyProtection="1">
      <alignment horizontal="center" vertical="center" shrinkToFit="1"/>
      <protection hidden="1"/>
    </xf>
    <xf numFmtId="3" fontId="46" fillId="0" borderId="76" xfId="0" applyNumberFormat="1" applyFont="1" applyBorder="1" applyAlignment="1" applyProtection="1">
      <alignment horizontal="center" vertical="center" shrinkToFit="1"/>
      <protection hidden="1"/>
    </xf>
    <xf numFmtId="3" fontId="46" fillId="4" borderId="61" xfId="0" applyNumberFormat="1" applyFont="1" applyFill="1" applyBorder="1" applyAlignment="1" applyProtection="1">
      <alignment horizontal="center" vertical="center" shrinkToFit="1"/>
      <protection locked="0"/>
    </xf>
    <xf numFmtId="3" fontId="46" fillId="4" borderId="82" xfId="0" applyNumberFormat="1" applyFont="1" applyFill="1" applyBorder="1" applyAlignment="1" applyProtection="1">
      <alignment horizontal="center" vertical="center" shrinkToFit="1"/>
      <protection locked="0"/>
    </xf>
    <xf numFmtId="3" fontId="46" fillId="4" borderId="17" xfId="0" applyNumberFormat="1" applyFont="1" applyFill="1" applyBorder="1" applyAlignment="1" applyProtection="1">
      <alignment horizontal="center" vertical="center" shrinkToFit="1"/>
      <protection locked="0"/>
    </xf>
    <xf numFmtId="0" fontId="42" fillId="0" borderId="0" xfId="0" applyFont="1" applyAlignment="1">
      <alignment horizontal="left" indent="19"/>
    </xf>
    <xf numFmtId="0" fontId="42" fillId="0" borderId="17" xfId="0" applyFont="1" applyBorder="1" applyAlignment="1">
      <alignment horizontal="left" indent="19"/>
    </xf>
    <xf numFmtId="3" fontId="46" fillId="0" borderId="103" xfId="0" applyNumberFormat="1" applyFont="1" applyBorder="1" applyAlignment="1" applyProtection="1">
      <alignment horizontal="center" vertical="center" shrinkToFit="1"/>
      <protection hidden="1"/>
    </xf>
    <xf numFmtId="3" fontId="46" fillId="0" borderId="66" xfId="0" applyNumberFormat="1" applyFont="1" applyBorder="1" applyAlignment="1" applyProtection="1">
      <alignment horizontal="center" vertical="center" shrinkToFit="1"/>
      <protection hidden="1"/>
    </xf>
    <xf numFmtId="3" fontId="46" fillId="0" borderId="100" xfId="0" applyNumberFormat="1" applyFont="1" applyBorder="1" applyAlignment="1" applyProtection="1">
      <alignment horizontal="center" vertical="center" shrinkToFit="1"/>
      <protection hidden="1"/>
    </xf>
    <xf numFmtId="3" fontId="46" fillId="0" borderId="104" xfId="0" applyNumberFormat="1" applyFont="1" applyBorder="1" applyAlignment="1" applyProtection="1">
      <alignment horizontal="center" vertical="center" shrinkToFit="1"/>
      <protection hidden="1"/>
    </xf>
    <xf numFmtId="3" fontId="46" fillId="4" borderId="122" xfId="0" applyNumberFormat="1" applyFont="1" applyFill="1" applyBorder="1" applyAlignment="1" applyProtection="1">
      <alignment horizontal="center" vertical="center" shrinkToFit="1"/>
      <protection locked="0"/>
    </xf>
    <xf numFmtId="3" fontId="46" fillId="0" borderId="81" xfId="0" applyNumberFormat="1" applyFont="1" applyBorder="1" applyAlignment="1" applyProtection="1">
      <alignment horizontal="center" vertical="center" shrinkToFit="1"/>
      <protection hidden="1"/>
    </xf>
    <xf numFmtId="3" fontId="46" fillId="4" borderId="31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32" xfId="0" applyFont="1" applyBorder="1" applyAlignment="1">
      <alignment horizontal="left" vertical="center" wrapText="1" indent="2"/>
    </xf>
    <xf numFmtId="3" fontId="46" fillId="0" borderId="102" xfId="0" applyNumberFormat="1" applyFont="1" applyBorder="1" applyAlignment="1" applyProtection="1">
      <alignment horizontal="center" vertical="center" shrinkToFit="1"/>
      <protection hidden="1"/>
    </xf>
    <xf numFmtId="3" fontId="46" fillId="4" borderId="107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0" xfId="0" applyFont="1" applyAlignment="1" applyProtection="1">
      <alignment horizontal="justify"/>
      <protection hidden="1"/>
    </xf>
    <xf numFmtId="0" fontId="45" fillId="0" borderId="0" xfId="0" applyFont="1" applyAlignment="1" applyProtection="1">
      <alignment horizontal="left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52" fillId="0" borderId="40" xfId="0" applyFont="1" applyBorder="1" applyAlignment="1" applyProtection="1">
      <alignment vertical="center"/>
      <protection hidden="1"/>
    </xf>
    <xf numFmtId="0" fontId="1" fillId="0" borderId="0" xfId="0" applyFont="1" applyAlignment="1">
      <alignment horizontal="left" indent="11"/>
    </xf>
    <xf numFmtId="0" fontId="50" fillId="0" borderId="42" xfId="0" applyFont="1" applyBorder="1" applyAlignment="1">
      <alignment horizontal="left" vertical="center" wrapText="1" indent="2"/>
    </xf>
    <xf numFmtId="3" fontId="46" fillId="4" borderId="118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35" xfId="0" applyFont="1" applyBorder="1" applyAlignment="1">
      <alignment horizontal="left" vertical="center" wrapText="1" indent="2"/>
    </xf>
    <xf numFmtId="3" fontId="46" fillId="0" borderId="117" xfId="0" applyNumberFormat="1" applyFont="1" applyBorder="1" applyAlignment="1" applyProtection="1">
      <alignment horizontal="center" vertical="center" shrinkToFit="1"/>
      <protection hidden="1"/>
    </xf>
    <xf numFmtId="3" fontId="46" fillId="0" borderId="106" xfId="0" applyNumberFormat="1" applyFont="1" applyBorder="1" applyAlignment="1" applyProtection="1">
      <alignment horizontal="center" vertical="center" shrinkToFit="1"/>
      <protection hidden="1"/>
    </xf>
    <xf numFmtId="3" fontId="46" fillId="0" borderId="116" xfId="0" applyNumberFormat="1" applyFont="1" applyBorder="1" applyAlignment="1" applyProtection="1">
      <alignment horizontal="center" vertical="center" shrinkToFit="1"/>
      <protection hidden="1"/>
    </xf>
    <xf numFmtId="3" fontId="46" fillId="0" borderId="115" xfId="0" applyNumberFormat="1" applyFont="1" applyBorder="1" applyAlignment="1" applyProtection="1">
      <alignment horizontal="center" vertical="center" shrinkToFit="1"/>
      <protection hidden="1"/>
    </xf>
    <xf numFmtId="3" fontId="46" fillId="4" borderId="106" xfId="0" applyNumberFormat="1" applyFont="1" applyFill="1" applyBorder="1" applyAlignment="1" applyProtection="1">
      <alignment horizontal="center" vertical="center" shrinkToFit="1"/>
      <protection locked="0"/>
    </xf>
    <xf numFmtId="3" fontId="46" fillId="4" borderId="119" xfId="0" applyNumberFormat="1" applyFont="1" applyFill="1" applyBorder="1" applyAlignment="1" applyProtection="1">
      <alignment horizontal="center" vertical="center" shrinkToFit="1"/>
      <protection locked="0"/>
    </xf>
    <xf numFmtId="3" fontId="46" fillId="0" borderId="35" xfId="0" applyNumberFormat="1" applyFont="1" applyBorder="1" applyAlignment="1" applyProtection="1">
      <alignment horizontal="center" vertical="center" shrinkToFit="1"/>
      <protection hidden="1"/>
    </xf>
    <xf numFmtId="3" fontId="46" fillId="4" borderId="34" xfId="0" applyNumberFormat="1" applyFont="1" applyFill="1" applyBorder="1" applyAlignment="1" applyProtection="1">
      <alignment horizontal="center" vertical="center" shrinkToFit="1"/>
      <protection locked="0"/>
    </xf>
    <xf numFmtId="3" fontId="46" fillId="4" borderId="120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67" xfId="0" applyFont="1" applyBorder="1" applyAlignment="1">
      <alignment horizontal="left" vertical="center" wrapText="1" indent="2"/>
    </xf>
    <xf numFmtId="3" fontId="46" fillId="4" borderId="121" xfId="0" applyNumberFormat="1" applyFont="1" applyFill="1" applyBorder="1" applyAlignment="1" applyProtection="1">
      <alignment horizontal="center" vertical="center" shrinkToFit="1"/>
      <protection locked="0"/>
    </xf>
    <xf numFmtId="3" fontId="53" fillId="0" borderId="0" xfId="0" applyNumberFormat="1" applyFont="1" applyAlignment="1" applyProtection="1">
      <alignment horizontal="center" vertical="center" wrapText="1"/>
      <protection hidden="1"/>
    </xf>
    <xf numFmtId="3" fontId="45" fillId="0" borderId="0" xfId="0" applyNumberFormat="1" applyFont="1" applyAlignment="1" applyProtection="1">
      <alignment horizontal="center" vertical="center" wrapText="1"/>
      <protection hidden="1"/>
    </xf>
    <xf numFmtId="0" fontId="49" fillId="0" borderId="0" xfId="0" applyFont="1" applyAlignment="1">
      <alignment wrapText="1"/>
    </xf>
    <xf numFmtId="0" fontId="51" fillId="0" borderId="0" xfId="0" applyFont="1" applyAlignment="1" applyProtection="1">
      <alignment horizontal="center" wrapText="1"/>
      <protection hidden="1"/>
    </xf>
    <xf numFmtId="0" fontId="1" fillId="0" borderId="0" xfId="0" applyFont="1" applyAlignment="1">
      <alignment horizontal="left" indent="16"/>
    </xf>
    <xf numFmtId="0" fontId="25" fillId="0" borderId="26" xfId="0" applyFont="1" applyBorder="1" applyAlignment="1">
      <alignment horizontal="left" vertical="center" wrapText="1"/>
    </xf>
    <xf numFmtId="3" fontId="46" fillId="0" borderId="50" xfId="0" applyNumberFormat="1" applyFont="1" applyBorder="1" applyAlignment="1" applyProtection="1">
      <alignment horizontal="center" vertical="center" shrinkToFit="1"/>
      <protection hidden="1"/>
    </xf>
    <xf numFmtId="3" fontId="46" fillId="0" borderId="59" xfId="0" applyNumberFormat="1" applyFont="1" applyBorder="1" applyAlignment="1" applyProtection="1">
      <alignment horizontal="center" vertical="center" shrinkToFit="1"/>
      <protection hidden="1"/>
    </xf>
    <xf numFmtId="3" fontId="46" fillId="0" borderId="20" xfId="0" applyNumberFormat="1" applyFont="1" applyBorder="1" applyAlignment="1" applyProtection="1">
      <alignment horizontal="center" vertical="center" shrinkToFit="1"/>
      <protection hidden="1"/>
    </xf>
    <xf numFmtId="3" fontId="46" fillId="0" borderId="98" xfId="0" applyNumberFormat="1" applyFont="1" applyBorder="1" applyAlignment="1" applyProtection="1">
      <alignment horizontal="center" vertical="center" shrinkToFit="1"/>
      <protection hidden="1"/>
    </xf>
    <xf numFmtId="3" fontId="46" fillId="0" borderId="99" xfId="0" applyNumberFormat="1" applyFont="1" applyBorder="1" applyAlignment="1" applyProtection="1">
      <alignment horizontal="center" vertical="center" shrinkToFit="1"/>
      <protection hidden="1"/>
    </xf>
    <xf numFmtId="0" fontId="25" fillId="0" borderId="42" xfId="0" applyFont="1" applyBorder="1" applyAlignment="1">
      <alignment horizontal="left" vertical="center" wrapText="1" indent="2"/>
    </xf>
    <xf numFmtId="3" fontId="46" fillId="4" borderId="66" xfId="0" applyNumberFormat="1" applyFont="1" applyFill="1" applyBorder="1" applyAlignment="1" applyProtection="1">
      <alignment horizontal="center" vertical="center" shrinkToFit="1"/>
      <protection locked="0"/>
    </xf>
    <xf numFmtId="3" fontId="46" fillId="4" borderId="100" xfId="0" applyNumberFormat="1" applyFont="1" applyFill="1" applyBorder="1" applyAlignment="1" applyProtection="1">
      <alignment horizontal="center" vertical="center" shrinkToFit="1"/>
      <protection locked="0"/>
    </xf>
    <xf numFmtId="3" fontId="46" fillId="4" borderId="11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0" applyFont="1" applyAlignment="1" applyProtection="1">
      <alignment vertical="center"/>
      <protection locked="0" hidden="1"/>
    </xf>
    <xf numFmtId="0" fontId="40" fillId="0" borderId="0" xfId="0" applyFont="1" applyAlignment="1" applyProtection="1">
      <alignment vertical="center" wrapText="1"/>
      <protection hidden="1"/>
    </xf>
    <xf numFmtId="49" fontId="54" fillId="4" borderId="30" xfId="0" applyNumberFormat="1" applyFont="1" applyFill="1" applyBorder="1" applyAlignment="1" applyProtection="1">
      <alignment horizontal="center" vertical="center"/>
      <protection locked="0" hidden="1"/>
    </xf>
    <xf numFmtId="0" fontId="25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 indent="2"/>
      <protection hidden="1"/>
    </xf>
    <xf numFmtId="0" fontId="42" fillId="0" borderId="17" xfId="0" applyFont="1" applyBorder="1"/>
    <xf numFmtId="0" fontId="42" fillId="0" borderId="0" xfId="0" applyFont="1"/>
    <xf numFmtId="0" fontId="43" fillId="0" borderId="43" xfId="0" applyFont="1" applyBorder="1" applyAlignment="1">
      <alignment horizontal="center" wrapText="1"/>
    </xf>
    <xf numFmtId="0" fontId="43" fillId="0" borderId="17" xfId="0" applyFont="1" applyBorder="1" applyAlignment="1">
      <alignment horizontal="center" wrapText="1"/>
    </xf>
    <xf numFmtId="0" fontId="50" fillId="0" borderId="0" xfId="0" applyFont="1" applyAlignment="1">
      <alignment horizontal="left" vertical="center"/>
    </xf>
    <xf numFmtId="0" fontId="50" fillId="0" borderId="135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3" fontId="46" fillId="0" borderId="80" xfId="0" applyNumberFormat="1" applyFont="1" applyBorder="1" applyAlignment="1" applyProtection="1">
      <alignment horizontal="center" vertical="center" wrapText="1"/>
      <protection hidden="1"/>
    </xf>
    <xf numFmtId="3" fontId="2" fillId="0" borderId="60" xfId="0" applyNumberFormat="1" applyFont="1" applyBorder="1" applyAlignment="1" applyProtection="1">
      <alignment horizontal="center" vertical="center" wrapText="1"/>
      <protection hidden="1"/>
    </xf>
    <xf numFmtId="0" fontId="2" fillId="0" borderId="87" xfId="0" applyFont="1" applyBorder="1" applyAlignment="1" applyProtection="1">
      <alignment horizontal="center" vertical="center" wrapText="1"/>
      <protection hidden="1"/>
    </xf>
    <xf numFmtId="3" fontId="46" fillId="0" borderId="48" xfId="0" applyNumberFormat="1" applyFont="1" applyBorder="1" applyAlignment="1" applyProtection="1">
      <alignment horizontal="center" vertical="center" wrapText="1"/>
      <protection hidden="1"/>
    </xf>
    <xf numFmtId="3" fontId="46" fillId="0" borderId="30" xfId="0" applyNumberFormat="1" applyFont="1" applyBorder="1" applyAlignment="1" applyProtection="1">
      <alignment horizontal="center" vertical="center" wrapText="1"/>
      <protection hidden="1"/>
    </xf>
    <xf numFmtId="3" fontId="46" fillId="0" borderId="32" xfId="0" applyNumberFormat="1" applyFont="1" applyBorder="1" applyAlignment="1" applyProtection="1">
      <alignment horizontal="center" vertical="center" wrapText="1"/>
      <protection hidden="1"/>
    </xf>
    <xf numFmtId="3" fontId="46" fillId="4" borderId="81" xfId="0" applyNumberFormat="1" applyFont="1" applyFill="1" applyBorder="1" applyAlignment="1" applyProtection="1">
      <alignment horizontal="center" vertical="center" wrapText="1"/>
      <protection locked="0"/>
    </xf>
    <xf numFmtId="3" fontId="46" fillId="0" borderId="138" xfId="0" applyNumberFormat="1" applyFont="1" applyBorder="1" applyAlignment="1" applyProtection="1">
      <alignment horizontal="center" vertical="center" wrapText="1"/>
      <protection hidden="1"/>
    </xf>
    <xf numFmtId="3" fontId="46" fillId="0" borderId="139" xfId="0" applyNumberFormat="1" applyFont="1" applyBorder="1" applyAlignment="1" applyProtection="1">
      <alignment horizontal="center" vertical="center" wrapText="1"/>
      <protection hidden="1"/>
    </xf>
    <xf numFmtId="3" fontId="46" fillId="0" borderId="136" xfId="0" applyNumberFormat="1" applyFont="1" applyBorder="1" applyAlignment="1" applyProtection="1">
      <alignment horizontal="center" vertical="center" wrapText="1"/>
      <protection hidden="1"/>
    </xf>
    <xf numFmtId="3" fontId="46" fillId="0" borderId="140" xfId="0" applyNumberFormat="1" applyFont="1" applyBorder="1" applyAlignment="1" applyProtection="1">
      <alignment horizontal="center" vertical="center" wrapText="1"/>
      <protection hidden="1"/>
    </xf>
    <xf numFmtId="3" fontId="46" fillId="4" borderId="139" xfId="0" applyNumberFormat="1" applyFont="1" applyFill="1" applyBorder="1" applyAlignment="1" applyProtection="1">
      <alignment horizontal="center" vertical="center" wrapText="1"/>
      <protection locked="0"/>
    </xf>
    <xf numFmtId="3" fontId="46" fillId="4" borderId="141" xfId="0" applyNumberFormat="1" applyFont="1" applyFill="1" applyBorder="1" applyAlignment="1" applyProtection="1">
      <alignment horizontal="center" vertical="center" wrapText="1"/>
      <protection locked="0"/>
    </xf>
    <xf numFmtId="3" fontId="46" fillId="4" borderId="136" xfId="0" applyNumberFormat="1" applyFont="1" applyFill="1" applyBorder="1" applyAlignment="1" applyProtection="1">
      <alignment horizontal="center" vertical="center" wrapText="1"/>
      <protection locked="0"/>
    </xf>
    <xf numFmtId="3" fontId="46" fillId="0" borderId="133" xfId="0" applyNumberFormat="1" applyFont="1" applyBorder="1" applyAlignment="1" applyProtection="1">
      <alignment horizontal="center" vertical="center" wrapText="1"/>
      <protection hidden="1"/>
    </xf>
    <xf numFmtId="3" fontId="46" fillId="0" borderId="144" xfId="0" applyNumberFormat="1" applyFont="1" applyBorder="1" applyAlignment="1" applyProtection="1">
      <alignment horizontal="center" vertical="center" wrapText="1"/>
      <protection hidden="1"/>
    </xf>
    <xf numFmtId="3" fontId="46" fillId="0" borderId="145" xfId="0" applyNumberFormat="1" applyFont="1" applyBorder="1" applyAlignment="1" applyProtection="1">
      <alignment horizontal="center" vertical="center" wrapText="1"/>
      <protection hidden="1"/>
    </xf>
    <xf numFmtId="3" fontId="46" fillId="0" borderId="12" xfId="0" applyNumberFormat="1" applyFont="1" applyBorder="1" applyAlignment="1" applyProtection="1">
      <alignment horizontal="center" vertical="center" wrapText="1"/>
      <protection hidden="1"/>
    </xf>
    <xf numFmtId="3" fontId="46" fillId="0" borderId="146" xfId="0" applyNumberFormat="1" applyFont="1" applyBorder="1" applyAlignment="1" applyProtection="1">
      <alignment horizontal="center" vertical="center" wrapText="1"/>
      <protection hidden="1"/>
    </xf>
    <xf numFmtId="3" fontId="46" fillId="4" borderId="145" xfId="0" applyNumberFormat="1" applyFont="1" applyFill="1" applyBorder="1" applyAlignment="1" applyProtection="1">
      <alignment horizontal="center" vertical="center" wrapText="1"/>
      <protection locked="0"/>
    </xf>
    <xf numFmtId="3" fontId="46" fillId="4" borderId="147" xfId="0" applyNumberFormat="1" applyFont="1" applyFill="1" applyBorder="1" applyAlignment="1" applyProtection="1">
      <alignment horizontal="center" vertical="center" wrapText="1"/>
      <protection locked="0"/>
    </xf>
    <xf numFmtId="3" fontId="46" fillId="4" borderId="12" xfId="0" applyNumberFormat="1" applyFont="1" applyFill="1" applyBorder="1" applyAlignment="1" applyProtection="1">
      <alignment horizontal="center" vertical="center" wrapText="1"/>
      <protection locked="0"/>
    </xf>
    <xf numFmtId="3" fontId="46" fillId="0" borderId="148" xfId="0" applyNumberFormat="1" applyFont="1" applyBorder="1" applyAlignment="1" applyProtection="1">
      <alignment horizontal="center" vertical="center" wrapText="1"/>
      <protection hidden="1"/>
    </xf>
    <xf numFmtId="3" fontId="46" fillId="0" borderId="149" xfId="0" applyNumberFormat="1" applyFont="1" applyBorder="1" applyAlignment="1" applyProtection="1">
      <alignment horizontal="center" vertical="center" wrapText="1"/>
      <protection hidden="1"/>
    </xf>
    <xf numFmtId="3" fontId="46" fillId="0" borderId="150" xfId="0" applyNumberFormat="1" applyFont="1" applyBorder="1" applyAlignment="1" applyProtection="1">
      <alignment horizontal="center" vertical="center" wrapText="1"/>
      <protection hidden="1"/>
    </xf>
    <xf numFmtId="3" fontId="46" fillId="0" borderId="151" xfId="0" applyNumberFormat="1" applyFont="1" applyBorder="1" applyAlignment="1" applyProtection="1">
      <alignment horizontal="center" vertical="center" wrapText="1"/>
      <protection hidden="1"/>
    </xf>
    <xf numFmtId="3" fontId="46" fillId="4" borderId="149" xfId="0" applyNumberFormat="1" applyFont="1" applyFill="1" applyBorder="1" applyAlignment="1" applyProtection="1">
      <alignment horizontal="center" vertical="center" wrapText="1"/>
      <protection locked="0"/>
    </xf>
    <xf numFmtId="3" fontId="46" fillId="4" borderId="152" xfId="0" applyNumberFormat="1" applyFont="1" applyFill="1" applyBorder="1" applyAlignment="1" applyProtection="1">
      <alignment horizontal="center" vertical="center" wrapText="1"/>
      <protection locked="0"/>
    </xf>
    <xf numFmtId="3" fontId="46" fillId="4" borderId="150" xfId="0" applyNumberFormat="1" applyFont="1" applyFill="1" applyBorder="1" applyAlignment="1" applyProtection="1">
      <alignment horizontal="center" vertical="center" wrapText="1"/>
      <protection locked="0"/>
    </xf>
    <xf numFmtId="3" fontId="46" fillId="0" borderId="155" xfId="0" applyNumberFormat="1" applyFont="1" applyBorder="1" applyAlignment="1" applyProtection="1">
      <alignment horizontal="center" vertical="center" wrapText="1"/>
      <protection hidden="1"/>
    </xf>
    <xf numFmtId="3" fontId="46" fillId="4" borderId="156" xfId="0" applyNumberFormat="1" applyFont="1" applyFill="1" applyBorder="1" applyAlignment="1" applyProtection="1">
      <alignment horizontal="center" vertical="center" wrapText="1"/>
      <protection locked="0"/>
    </xf>
    <xf numFmtId="3" fontId="46" fillId="4" borderId="157" xfId="0" applyNumberFormat="1" applyFont="1" applyFill="1" applyBorder="1" applyAlignment="1" applyProtection="1">
      <alignment horizontal="center" vertical="center" wrapText="1"/>
      <protection locked="0"/>
    </xf>
    <xf numFmtId="3" fontId="46" fillId="4" borderId="153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>
      <alignment horizontal="left" indent="8"/>
    </xf>
    <xf numFmtId="0" fontId="42" fillId="0" borderId="40" xfId="0" applyFont="1" applyBorder="1" applyAlignment="1">
      <alignment horizontal="left" indent="8"/>
    </xf>
    <xf numFmtId="0" fontId="25" fillId="0" borderId="18" xfId="0" applyFont="1" applyBorder="1" applyAlignment="1">
      <alignment horizontal="center" vertical="center" wrapText="1"/>
    </xf>
    <xf numFmtId="0" fontId="25" fillId="0" borderId="158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3" fontId="46" fillId="0" borderId="21" xfId="0" applyNumberFormat="1" applyFont="1" applyBorder="1" applyAlignment="1" applyProtection="1">
      <alignment horizontal="center" vertical="center" wrapText="1"/>
      <protection hidden="1"/>
    </xf>
    <xf numFmtId="3" fontId="46" fillId="0" borderId="113" xfId="0" applyNumberFormat="1" applyFont="1" applyBorder="1" applyAlignment="1" applyProtection="1">
      <alignment horizontal="center" vertical="center" wrapText="1"/>
      <protection hidden="1"/>
    </xf>
    <xf numFmtId="3" fontId="46" fillId="0" borderId="60" xfId="0" applyNumberFormat="1" applyFont="1" applyBorder="1" applyAlignment="1" applyProtection="1">
      <alignment horizontal="center" vertical="center" wrapText="1"/>
      <protection hidden="1"/>
    </xf>
    <xf numFmtId="3" fontId="46" fillId="0" borderId="122" xfId="0" applyNumberFormat="1" applyFont="1" applyBorder="1" applyAlignment="1" applyProtection="1">
      <alignment horizontal="center" vertical="center" wrapText="1"/>
      <protection hidden="1"/>
    </xf>
    <xf numFmtId="3" fontId="1" fillId="0" borderId="0" xfId="0" applyNumberFormat="1" applyFont="1"/>
    <xf numFmtId="3" fontId="46" fillId="4" borderId="112" xfId="0" applyNumberFormat="1" applyFont="1" applyFill="1" applyBorder="1" applyAlignment="1" applyProtection="1">
      <alignment horizontal="center" vertical="center" wrapText="1"/>
      <protection locked="0" hidden="1"/>
    </xf>
    <xf numFmtId="3" fontId="46" fillId="4" borderId="30" xfId="0" applyNumberFormat="1" applyFont="1" applyFill="1" applyBorder="1" applyAlignment="1" applyProtection="1">
      <alignment horizontal="center" vertical="center" wrapText="1"/>
      <protection locked="0" hidden="1"/>
    </xf>
    <xf numFmtId="3" fontId="46" fillId="4" borderId="159" xfId="0" applyNumberFormat="1" applyFont="1" applyFill="1" applyBorder="1" applyAlignment="1" applyProtection="1">
      <alignment horizontal="center" vertical="center" wrapText="1"/>
      <protection locked="0" hidden="1"/>
    </xf>
    <xf numFmtId="3" fontId="46" fillId="4" borderId="139" xfId="0" applyNumberFormat="1" applyFont="1" applyFill="1" applyBorder="1" applyAlignment="1" applyProtection="1">
      <alignment horizontal="center" vertical="center" wrapText="1"/>
      <protection locked="0" hidden="1"/>
    </xf>
    <xf numFmtId="3" fontId="46" fillId="4" borderId="160" xfId="0" applyNumberFormat="1" applyFont="1" applyFill="1" applyBorder="1" applyAlignment="1" applyProtection="1">
      <alignment horizontal="center" vertical="center" wrapText="1"/>
      <protection locked="0"/>
    </xf>
    <xf numFmtId="3" fontId="46" fillId="0" borderId="161" xfId="0" applyNumberFormat="1" applyFont="1" applyBorder="1" applyAlignment="1" applyProtection="1">
      <alignment horizontal="center" vertical="center" wrapText="1"/>
      <protection hidden="1"/>
    </xf>
    <xf numFmtId="3" fontId="46" fillId="0" borderId="162" xfId="0" applyNumberFormat="1" applyFont="1" applyBorder="1" applyAlignment="1" applyProtection="1">
      <alignment horizontal="center" vertical="center" wrapText="1"/>
      <protection hidden="1"/>
    </xf>
    <xf numFmtId="3" fontId="46" fillId="0" borderId="163" xfId="0" applyNumberFormat="1" applyFont="1" applyBorder="1" applyAlignment="1" applyProtection="1">
      <alignment horizontal="center" vertical="center" wrapText="1"/>
      <protection hidden="1"/>
    </xf>
    <xf numFmtId="3" fontId="46" fillId="0" borderId="39" xfId="0" applyNumberFormat="1" applyFont="1" applyBorder="1" applyAlignment="1" applyProtection="1">
      <alignment horizontal="center" vertical="center" wrapText="1"/>
      <protection hidden="1"/>
    </xf>
    <xf numFmtId="3" fontId="46" fillId="0" borderId="112" xfId="0" applyNumberFormat="1" applyFont="1" applyBorder="1" applyAlignment="1" applyProtection="1">
      <alignment horizontal="center" vertical="center" wrapText="1"/>
      <protection hidden="1"/>
    </xf>
    <xf numFmtId="3" fontId="46" fillId="0" borderId="31" xfId="0" applyNumberFormat="1" applyFont="1" applyBorder="1" applyAlignment="1" applyProtection="1">
      <alignment horizontal="center" vertical="center" wrapText="1"/>
      <protection hidden="1"/>
    </xf>
    <xf numFmtId="3" fontId="46" fillId="0" borderId="117" xfId="0" applyNumberFormat="1" applyFont="1" applyBorder="1" applyAlignment="1" applyProtection="1">
      <alignment horizontal="center" vertical="center" wrapText="1"/>
      <protection hidden="1"/>
    </xf>
    <xf numFmtId="3" fontId="46" fillId="4" borderId="123" xfId="0" applyNumberFormat="1" applyFont="1" applyFill="1" applyBorder="1" applyAlignment="1" applyProtection="1">
      <alignment horizontal="center" vertical="center" wrapText="1"/>
      <protection locked="0" hidden="1"/>
    </xf>
    <xf numFmtId="3" fontId="46" fillId="4" borderId="106" xfId="0" applyNumberFormat="1" applyFont="1" applyFill="1" applyBorder="1" applyAlignment="1" applyProtection="1">
      <alignment horizontal="center" vertical="center" wrapText="1"/>
      <protection locked="0" hidden="1"/>
    </xf>
    <xf numFmtId="3" fontId="46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45" xfId="0" applyFont="1" applyBorder="1" applyAlignment="1">
      <alignment horizontal="left" vertical="center" wrapText="1"/>
    </xf>
    <xf numFmtId="3" fontId="46" fillId="0" borderId="165" xfId="0" applyNumberFormat="1" applyFont="1" applyBorder="1" applyAlignment="1" applyProtection="1">
      <alignment horizontal="center" vertical="center" wrapText="1"/>
      <protection hidden="1"/>
    </xf>
    <xf numFmtId="3" fontId="46" fillId="4" borderId="166" xfId="0" applyNumberFormat="1" applyFont="1" applyFill="1" applyBorder="1" applyAlignment="1" applyProtection="1">
      <alignment horizontal="center" vertical="center" wrapText="1"/>
      <protection locked="0" hidden="1"/>
    </xf>
    <xf numFmtId="3" fontId="46" fillId="4" borderId="167" xfId="0" applyNumberFormat="1" applyFont="1" applyFill="1" applyBorder="1" applyAlignment="1" applyProtection="1">
      <alignment horizontal="center" vertical="center" wrapText="1"/>
      <protection locked="0" hidden="1"/>
    </xf>
    <xf numFmtId="3" fontId="46" fillId="4" borderId="168" xfId="0" applyNumberFormat="1" applyFont="1" applyFill="1" applyBorder="1" applyAlignment="1" applyProtection="1">
      <alignment horizontal="center" vertical="center" wrapText="1"/>
      <protection locked="0"/>
    </xf>
    <xf numFmtId="3" fontId="46" fillId="4" borderId="114" xfId="0" applyNumberFormat="1" applyFont="1" applyFill="1" applyBorder="1" applyAlignment="1" applyProtection="1">
      <alignment horizontal="center" vertical="center" wrapText="1"/>
      <protection locked="0" hidden="1"/>
    </xf>
    <xf numFmtId="3" fontId="46" fillId="4" borderId="71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0" borderId="0" xfId="0" applyFont="1" applyAlignment="1">
      <alignment horizontal="justify"/>
    </xf>
    <xf numFmtId="0" fontId="38" fillId="0" borderId="0" xfId="0" applyFont="1" applyAlignment="1" applyProtection="1">
      <alignment horizontal="left" vertical="center" indent="2"/>
      <protection hidden="1"/>
    </xf>
    <xf numFmtId="0" fontId="58" fillId="2" borderId="0" xfId="0" applyFont="1" applyFill="1"/>
    <xf numFmtId="0" fontId="47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47" fillId="0" borderId="0" xfId="0" applyFont="1" applyAlignment="1">
      <alignment horizontal="left" indent="2"/>
    </xf>
    <xf numFmtId="0" fontId="35" fillId="0" borderId="12" xfId="0" applyFont="1" applyBorder="1" applyAlignment="1" applyProtection="1">
      <alignment horizontal="right" vertical="center"/>
      <protection hidden="1"/>
    </xf>
    <xf numFmtId="0" fontId="59" fillId="0" borderId="0" xfId="0" applyFont="1" applyAlignment="1">
      <alignment horizontal="left" indent="2"/>
    </xf>
    <xf numFmtId="0" fontId="47" fillId="0" borderId="0" xfId="0" applyFont="1"/>
    <xf numFmtId="0" fontId="38" fillId="0" borderId="0" xfId="0" applyFont="1"/>
    <xf numFmtId="0" fontId="59" fillId="0" borderId="0" xfId="0" applyFont="1" applyAlignment="1">
      <alignment wrapText="1"/>
    </xf>
    <xf numFmtId="0" fontId="47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0" fontId="46" fillId="2" borderId="110" xfId="0" applyFont="1" applyFill="1" applyBorder="1" applyAlignment="1" applyProtection="1">
      <alignment horizontal="center" vertical="center"/>
      <protection hidden="1"/>
    </xf>
    <xf numFmtId="0" fontId="46" fillId="2" borderId="53" xfId="0" applyFont="1" applyFill="1" applyBorder="1" applyAlignment="1" applyProtection="1">
      <alignment horizontal="center" vertical="center"/>
      <protection hidden="1"/>
    </xf>
    <xf numFmtId="0" fontId="46" fillId="2" borderId="10" xfId="0" applyFont="1" applyFill="1" applyBorder="1" applyAlignment="1" applyProtection="1">
      <alignment horizontal="center" vertical="center"/>
      <protection hidden="1"/>
    </xf>
    <xf numFmtId="0" fontId="46" fillId="4" borderId="162" xfId="0" applyFont="1" applyFill="1" applyBorder="1" applyAlignment="1" applyProtection="1">
      <alignment horizontal="center" vertical="center"/>
      <protection locked="0"/>
    </xf>
    <xf numFmtId="0" fontId="46" fillId="4" borderId="163" xfId="0" applyFont="1" applyFill="1" applyBorder="1" applyAlignment="1" applyProtection="1">
      <alignment horizontal="center" vertical="center"/>
      <protection locked="0"/>
    </xf>
    <xf numFmtId="0" fontId="46" fillId="4" borderId="40" xfId="0" applyFont="1" applyFill="1" applyBorder="1" applyAlignment="1" applyProtection="1">
      <alignment horizontal="center" vertical="center"/>
      <protection locked="0"/>
    </xf>
    <xf numFmtId="0" fontId="46" fillId="4" borderId="112" xfId="0" applyFont="1" applyFill="1" applyBorder="1" applyAlignment="1" applyProtection="1">
      <alignment horizontal="center" vertical="center"/>
      <protection locked="0"/>
    </xf>
    <xf numFmtId="0" fontId="46" fillId="4" borderId="30" xfId="0" applyFont="1" applyFill="1" applyBorder="1" applyAlignment="1" applyProtection="1">
      <alignment horizontal="center" vertical="center"/>
      <protection locked="0"/>
    </xf>
    <xf numFmtId="0" fontId="46" fillId="4" borderId="32" xfId="0" applyFont="1" applyFill="1" applyBorder="1" applyAlignment="1" applyProtection="1">
      <alignment horizontal="center" vertical="center"/>
      <protection locked="0"/>
    </xf>
    <xf numFmtId="0" fontId="46" fillId="2" borderId="113" xfId="0" applyFont="1" applyFill="1" applyBorder="1" applyAlignment="1" applyProtection="1">
      <alignment horizontal="center" vertical="center"/>
      <protection hidden="1"/>
    </xf>
    <xf numFmtId="0" fontId="46" fillId="2" borderId="60" xfId="0" applyFont="1" applyFill="1" applyBorder="1" applyAlignment="1" applyProtection="1">
      <alignment horizontal="center" vertical="center"/>
      <protection hidden="1"/>
    </xf>
    <xf numFmtId="0" fontId="46" fillId="2" borderId="0" xfId="0" applyFont="1" applyFill="1" applyAlignment="1" applyProtection="1">
      <alignment horizontal="center" vertical="center"/>
      <protection hidden="1"/>
    </xf>
    <xf numFmtId="0" fontId="62" fillId="0" borderId="0" xfId="0" applyFont="1" applyAlignment="1">
      <alignment horizontal="right"/>
    </xf>
    <xf numFmtId="0" fontId="62" fillId="0" borderId="32" xfId="0" applyFont="1" applyBorder="1" applyAlignment="1">
      <alignment horizontal="right"/>
    </xf>
    <xf numFmtId="0" fontId="62" fillId="0" borderId="67" xfId="0" applyFont="1" applyBorder="1" applyAlignment="1">
      <alignment horizontal="right"/>
    </xf>
    <xf numFmtId="0" fontId="46" fillId="4" borderId="114" xfId="0" applyFont="1" applyFill="1" applyBorder="1" applyAlignment="1" applyProtection="1">
      <alignment horizontal="center" vertical="center"/>
      <protection locked="0"/>
    </xf>
    <xf numFmtId="0" fontId="46" fillId="4" borderId="71" xfId="0" applyFont="1" applyFill="1" applyBorder="1" applyAlignment="1" applyProtection="1">
      <alignment horizontal="center" vertical="center"/>
      <protection locked="0"/>
    </xf>
    <xf numFmtId="0" fontId="46" fillId="4" borderId="67" xfId="0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left" vertical="center"/>
      <protection hidden="1"/>
    </xf>
    <xf numFmtId="0" fontId="38" fillId="0" borderId="0" xfId="0" applyFont="1" applyProtection="1"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left" indent="1"/>
      <protection hidden="1"/>
    </xf>
    <xf numFmtId="0" fontId="38" fillId="0" borderId="0" xfId="0" applyFont="1" applyAlignment="1" applyProtection="1">
      <alignment horizontal="left" vertical="center" indent="1"/>
      <protection hidden="1"/>
    </xf>
    <xf numFmtId="0" fontId="47" fillId="0" borderId="0" xfId="0" applyFont="1" applyProtection="1">
      <protection hidden="1"/>
    </xf>
    <xf numFmtId="0" fontId="59" fillId="0" borderId="0" xfId="0" applyFont="1" applyAlignment="1">
      <alignment horizontal="left" wrapText="1" indent="2"/>
    </xf>
    <xf numFmtId="0" fontId="47" fillId="0" borderId="0" xfId="0" applyFont="1" applyAlignment="1">
      <alignment horizontal="left"/>
    </xf>
    <xf numFmtId="0" fontId="62" fillId="0" borderId="76" xfId="0" applyFont="1" applyBorder="1" applyAlignment="1">
      <alignment horizontal="center" vertical="center" wrapText="1"/>
    </xf>
    <xf numFmtId="0" fontId="62" fillId="0" borderId="61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38" fillId="4" borderId="133" xfId="0" applyFont="1" applyFill="1" applyBorder="1" applyAlignment="1" applyProtection="1">
      <alignment horizontal="center" vertical="center" wrapText="1"/>
      <protection locked="0"/>
    </xf>
    <xf numFmtId="0" fontId="38" fillId="0" borderId="162" xfId="0" applyFont="1" applyBorder="1" applyAlignment="1">
      <alignment horizontal="center" vertical="center" wrapText="1"/>
    </xf>
    <xf numFmtId="0" fontId="38" fillId="4" borderId="163" xfId="0" applyFont="1" applyFill="1" applyBorder="1" applyAlignment="1" applyProtection="1">
      <alignment horizontal="center" vertical="center" wrapText="1"/>
      <protection locked="0"/>
    </xf>
    <xf numFmtId="0" fontId="38" fillId="4" borderId="39" xfId="0" applyFont="1" applyFill="1" applyBorder="1" applyAlignment="1" applyProtection="1">
      <alignment horizontal="center" vertical="center" wrapText="1"/>
      <protection locked="0"/>
    </xf>
    <xf numFmtId="0" fontId="38" fillId="4" borderId="30" xfId="0" applyFont="1" applyFill="1" applyBorder="1" applyAlignment="1" applyProtection="1">
      <alignment horizontal="center" vertical="center" wrapText="1"/>
      <protection locked="0"/>
    </xf>
    <xf numFmtId="0" fontId="38" fillId="4" borderId="31" xfId="0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 horizontal="center"/>
    </xf>
    <xf numFmtId="0" fontId="46" fillId="0" borderId="30" xfId="0" applyFont="1" applyBorder="1" applyAlignment="1">
      <alignment horizontal="center" vertical="center"/>
    </xf>
    <xf numFmtId="0" fontId="62" fillId="0" borderId="0" xfId="0" applyFont="1" applyAlignment="1">
      <alignment horizontal="right" indent="1"/>
    </xf>
    <xf numFmtId="0" fontId="47" fillId="0" borderId="0" xfId="0" applyFont="1" applyAlignment="1" applyProtection="1">
      <alignment horizontal="center"/>
      <protection hidden="1"/>
    </xf>
    <xf numFmtId="0" fontId="47" fillId="0" borderId="0" xfId="0" applyFont="1" applyAlignment="1" applyProtection="1">
      <alignment horizontal="left"/>
      <protection hidden="1"/>
    </xf>
    <xf numFmtId="0" fontId="25" fillId="0" borderId="68" xfId="0" applyFont="1" applyBorder="1" applyAlignment="1">
      <alignment horizontal="left" vertical="center" wrapText="1" indent="2"/>
    </xf>
    <xf numFmtId="0" fontId="47" fillId="0" borderId="0" xfId="0" applyFont="1" applyAlignment="1">
      <alignment horizontal="center" vertical="center"/>
    </xf>
    <xf numFmtId="0" fontId="59" fillId="0" borderId="0" xfId="0" applyFont="1" applyAlignment="1" applyProtection="1">
      <alignment horizontal="left"/>
      <protection hidden="1"/>
    </xf>
    <xf numFmtId="0" fontId="59" fillId="0" borderId="0" xfId="0" applyFont="1" applyAlignment="1" applyProtection="1">
      <alignment horizontal="left" indent="4"/>
      <protection hidden="1"/>
    </xf>
    <xf numFmtId="0" fontId="59" fillId="0" borderId="0" xfId="0" applyFont="1" applyProtection="1">
      <protection hidden="1"/>
    </xf>
    <xf numFmtId="0" fontId="59" fillId="0" borderId="40" xfId="0" applyFont="1" applyBorder="1" applyProtection="1">
      <protection hidden="1"/>
    </xf>
    <xf numFmtId="0" fontId="57" fillId="0" borderId="10" xfId="0" applyFont="1" applyBorder="1" applyAlignment="1" applyProtection="1">
      <alignment horizontal="left" vertical="center" wrapText="1" indent="2"/>
      <protection hidden="1"/>
    </xf>
    <xf numFmtId="0" fontId="47" fillId="0" borderId="17" xfId="0" applyFont="1" applyBorder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center" vertical="center" wrapText="1"/>
      <protection hidden="1"/>
    </xf>
    <xf numFmtId="3" fontId="46" fillId="0" borderId="110" xfId="0" applyNumberFormat="1" applyFont="1" applyBorder="1" applyAlignment="1" applyProtection="1">
      <alignment horizontal="center" vertical="center" wrapText="1"/>
      <protection hidden="1"/>
    </xf>
    <xf numFmtId="3" fontId="46" fillId="0" borderId="184" xfId="0" applyNumberFormat="1" applyFont="1" applyBorder="1" applyAlignment="1" applyProtection="1">
      <alignment horizontal="center" vertical="center" wrapText="1"/>
      <protection hidden="1"/>
    </xf>
    <xf numFmtId="3" fontId="46" fillId="0" borderId="185" xfId="0" applyNumberFormat="1" applyFont="1" applyBorder="1" applyAlignment="1" applyProtection="1">
      <alignment horizontal="center" vertical="center" wrapText="1"/>
      <protection hidden="1"/>
    </xf>
    <xf numFmtId="3" fontId="46" fillId="4" borderId="112" xfId="0" applyNumberFormat="1" applyFont="1" applyFill="1" applyBorder="1" applyAlignment="1" applyProtection="1">
      <alignment horizontal="center" vertical="center" wrapText="1"/>
      <protection locked="0"/>
    </xf>
    <xf numFmtId="3" fontId="46" fillId="4" borderId="186" xfId="0" applyNumberFormat="1" applyFont="1" applyFill="1" applyBorder="1" applyAlignment="1" applyProtection="1">
      <alignment horizontal="center" vertical="center" wrapText="1"/>
      <protection locked="0"/>
    </xf>
    <xf numFmtId="3" fontId="46" fillId="4" borderId="187" xfId="0" applyNumberFormat="1" applyFont="1" applyFill="1" applyBorder="1" applyAlignment="1" applyProtection="1">
      <alignment horizontal="center" vertical="center" wrapText="1"/>
      <protection locked="0"/>
    </xf>
    <xf numFmtId="3" fontId="46" fillId="0" borderId="43" xfId="0" applyNumberFormat="1" applyFont="1" applyBorder="1" applyAlignment="1" applyProtection="1">
      <alignment horizontal="center" vertical="center" wrapText="1"/>
      <protection hidden="1"/>
    </xf>
    <xf numFmtId="3" fontId="46" fillId="0" borderId="157" xfId="0" applyNumberFormat="1" applyFont="1" applyBorder="1" applyAlignment="1" applyProtection="1">
      <alignment horizontal="center" vertical="center" wrapText="1"/>
      <protection hidden="1"/>
    </xf>
    <xf numFmtId="3" fontId="46" fillId="4" borderId="109" xfId="0" applyNumberFormat="1" applyFont="1" applyFill="1" applyBorder="1" applyAlignment="1" applyProtection="1">
      <alignment horizontal="center" vertical="center" wrapText="1"/>
      <protection locked="0"/>
    </xf>
    <xf numFmtId="3" fontId="46" fillId="4" borderId="182" xfId="0" applyNumberFormat="1" applyFont="1" applyFill="1" applyBorder="1" applyAlignment="1" applyProtection="1">
      <alignment horizontal="center" vertical="center" wrapText="1"/>
      <protection locked="0"/>
    </xf>
    <xf numFmtId="3" fontId="46" fillId="4" borderId="183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 horizontal="left" vertical="center" wrapText="1" indent="1"/>
    </xf>
    <xf numFmtId="0" fontId="47" fillId="0" borderId="32" xfId="0" applyFont="1" applyBorder="1" applyAlignment="1">
      <alignment horizontal="left" vertical="center" wrapText="1" indent="1"/>
    </xf>
    <xf numFmtId="0" fontId="51" fillId="0" borderId="40" xfId="0" applyFont="1" applyBorder="1" applyAlignment="1" applyProtection="1">
      <alignment vertical="center" wrapText="1"/>
      <protection hidden="1"/>
    </xf>
    <xf numFmtId="3" fontId="46" fillId="0" borderId="61" xfId="0" applyNumberFormat="1" applyFont="1" applyBorder="1" applyAlignment="1" applyProtection="1">
      <alignment horizontal="center" vertical="center" wrapText="1"/>
      <protection hidden="1"/>
    </xf>
    <xf numFmtId="3" fontId="46" fillId="0" borderId="17" xfId="0" applyNumberFormat="1" applyFont="1" applyBorder="1" applyAlignment="1" applyProtection="1">
      <alignment horizontal="center" vertical="center" wrapText="1"/>
      <protection hidden="1"/>
    </xf>
    <xf numFmtId="3" fontId="46" fillId="0" borderId="76" xfId="0" applyNumberFormat="1" applyFont="1" applyBorder="1" applyAlignment="1" applyProtection="1">
      <alignment horizontal="center" vertical="center" wrapText="1"/>
      <protection hidden="1"/>
    </xf>
    <xf numFmtId="3" fontId="46" fillId="4" borderId="61" xfId="0" applyNumberFormat="1" applyFont="1" applyFill="1" applyBorder="1" applyAlignment="1" applyProtection="1">
      <alignment horizontal="center" vertical="center" wrapText="1"/>
      <protection locked="0"/>
    </xf>
    <xf numFmtId="3" fontId="46" fillId="4" borderId="82" xfId="0" applyNumberFormat="1" applyFont="1" applyFill="1" applyBorder="1" applyAlignment="1" applyProtection="1">
      <alignment horizontal="center" vertical="center" wrapText="1"/>
      <protection locked="0"/>
    </xf>
    <xf numFmtId="3" fontId="4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38" fillId="4" borderId="189" xfId="0" applyFont="1" applyFill="1" applyBorder="1" applyAlignment="1" applyProtection="1">
      <alignment horizontal="center" vertical="center" wrapText="1"/>
      <protection locked="0"/>
    </xf>
    <xf numFmtId="0" fontId="38" fillId="0" borderId="109" xfId="0" applyFont="1" applyBorder="1" applyAlignment="1">
      <alignment horizontal="center" vertical="center" wrapText="1"/>
    </xf>
    <xf numFmtId="0" fontId="38" fillId="4" borderId="61" xfId="0" applyFont="1" applyFill="1" applyBorder="1" applyAlignment="1" applyProtection="1">
      <alignment horizontal="center" vertical="center" wrapText="1"/>
      <protection locked="0"/>
    </xf>
    <xf numFmtId="0" fontId="38" fillId="4" borderId="157" xfId="0" applyFont="1" applyFill="1" applyBorder="1" applyAlignment="1" applyProtection="1">
      <alignment horizontal="center" vertical="center" wrapText="1"/>
      <protection locked="0"/>
    </xf>
    <xf numFmtId="0" fontId="65" fillId="0" borderId="0" xfId="0" applyFont="1"/>
    <xf numFmtId="3" fontId="46" fillId="4" borderId="107" xfId="0" applyNumberFormat="1" applyFont="1" applyFill="1" applyBorder="1" applyAlignment="1" applyProtection="1">
      <alignment horizontal="center" vertical="center" wrapText="1"/>
      <protection locked="0"/>
    </xf>
    <xf numFmtId="3" fontId="46" fillId="0" borderId="69" xfId="0" applyNumberFormat="1" applyFont="1" applyBorder="1" applyAlignment="1" applyProtection="1">
      <alignment horizontal="center" vertical="center" wrapText="1"/>
      <protection hidden="1"/>
    </xf>
    <xf numFmtId="3" fontId="46" fillId="4" borderId="3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5" xfId="0" applyFont="1" applyBorder="1" applyAlignment="1">
      <alignment horizontal="left" vertical="center" indent="3"/>
    </xf>
    <xf numFmtId="0" fontId="33" fillId="0" borderId="142" xfId="0" applyFont="1" applyBorder="1" applyAlignment="1">
      <alignment horizontal="left" vertical="center" wrapText="1" indent="3"/>
    </xf>
    <xf numFmtId="0" fontId="35" fillId="0" borderId="190" xfId="0" applyFont="1" applyBorder="1" applyAlignment="1">
      <alignment horizontal="center" vertical="center" wrapText="1"/>
    </xf>
    <xf numFmtId="0" fontId="35" fillId="0" borderId="173" xfId="0" applyFont="1" applyBorder="1" applyAlignment="1">
      <alignment horizontal="center" vertical="center" wrapText="1"/>
    </xf>
    <xf numFmtId="0" fontId="35" fillId="0" borderId="174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left" vertical="center" wrapText="1" indent="2"/>
    </xf>
    <xf numFmtId="0" fontId="27" fillId="0" borderId="137" xfId="0" applyFont="1" applyBorder="1" applyAlignment="1">
      <alignment horizontal="left" vertical="center" wrapText="1" indent="2"/>
    </xf>
    <xf numFmtId="0" fontId="33" fillId="0" borderId="47" xfId="0" applyFont="1" applyBorder="1" applyAlignment="1">
      <alignment horizontal="left" vertical="center" wrapText="1" indent="2"/>
    </xf>
    <xf numFmtId="0" fontId="1" fillId="0" borderId="142" xfId="0" applyFont="1" applyBorder="1" applyAlignment="1">
      <alignment horizontal="left" vertical="center" wrapText="1" indent="4"/>
    </xf>
    <xf numFmtId="0" fontId="1" fillId="0" borderId="137" xfId="0" applyFont="1" applyBorder="1" applyAlignment="1">
      <alignment horizontal="left" vertical="center" wrapText="1" indent="4"/>
    </xf>
    <xf numFmtId="0" fontId="47" fillId="0" borderId="164" xfId="0" applyFont="1" applyBorder="1" applyAlignment="1">
      <alignment horizontal="left" vertical="center" wrapText="1"/>
    </xf>
    <xf numFmtId="3" fontId="46" fillId="0" borderId="166" xfId="0" applyNumberFormat="1" applyFont="1" applyBorder="1" applyAlignment="1" applyProtection="1">
      <alignment horizontal="center" vertical="center" wrapText="1"/>
      <protection hidden="1"/>
    </xf>
    <xf numFmtId="3" fontId="46" fillId="0" borderId="167" xfId="0" applyNumberFormat="1" applyFont="1" applyBorder="1" applyAlignment="1" applyProtection="1">
      <alignment horizontal="center" vertical="center" wrapText="1"/>
      <protection hidden="1"/>
    </xf>
    <xf numFmtId="3" fontId="46" fillId="0" borderId="168" xfId="0" applyNumberFormat="1" applyFont="1" applyBorder="1" applyAlignment="1" applyProtection="1">
      <alignment horizontal="center" vertical="center" wrapText="1"/>
      <protection hidden="1"/>
    </xf>
    <xf numFmtId="0" fontId="33" fillId="0" borderId="164" xfId="0" applyFont="1" applyBorder="1" applyAlignment="1">
      <alignment horizontal="left" vertical="center" wrapText="1" indent="2"/>
    </xf>
    <xf numFmtId="0" fontId="33" fillId="0" borderId="137" xfId="0" applyFont="1" applyBorder="1" applyAlignment="1">
      <alignment horizontal="left" vertical="center" wrapText="1" indent="2"/>
    </xf>
    <xf numFmtId="0" fontId="27" fillId="0" borderId="164" xfId="0" applyFont="1" applyBorder="1" applyAlignment="1">
      <alignment horizontal="left" vertical="center" wrapText="1" indent="2"/>
    </xf>
    <xf numFmtId="0" fontId="27" fillId="0" borderId="68" xfId="0" applyFont="1" applyBorder="1" applyAlignment="1">
      <alignment horizontal="left" vertical="center" wrapText="1" indent="2"/>
    </xf>
    <xf numFmtId="0" fontId="59" fillId="0" borderId="0" xfId="0" applyFont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0" fontId="58" fillId="0" borderId="0" xfId="0" applyFont="1"/>
    <xf numFmtId="0" fontId="47" fillId="0" borderId="0" xfId="0" applyFont="1" applyAlignment="1">
      <alignment vertical="center" wrapText="1"/>
    </xf>
    <xf numFmtId="0" fontId="46" fillId="0" borderId="0" xfId="0" applyFont="1"/>
    <xf numFmtId="0" fontId="46" fillId="0" borderId="0" xfId="0" applyFont="1" applyAlignment="1">
      <alignment horizontal="left" wrapText="1"/>
    </xf>
    <xf numFmtId="0" fontId="48" fillId="0" borderId="0" xfId="0" applyFont="1" applyAlignment="1">
      <alignment horizontal="center" vertical="center"/>
    </xf>
    <xf numFmtId="0" fontId="38" fillId="4" borderId="30" xfId="0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>
      <alignment vertical="center" wrapText="1"/>
    </xf>
    <xf numFmtId="0" fontId="46" fillId="0" borderId="0" xfId="0" applyFont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left" vertical="center"/>
      <protection hidden="1"/>
    </xf>
    <xf numFmtId="3" fontId="46" fillId="0" borderId="154" xfId="0" applyNumberFormat="1" applyFont="1" applyBorder="1" applyAlignment="1" applyProtection="1">
      <alignment horizontal="center" vertical="center" wrapText="1"/>
      <protection hidden="1"/>
    </xf>
    <xf numFmtId="3" fontId="46" fillId="0" borderId="14" xfId="0" applyNumberFormat="1" applyFont="1" applyBorder="1" applyAlignment="1" applyProtection="1">
      <alignment horizontal="center" vertical="center" wrapText="1"/>
      <protection hidden="1"/>
    </xf>
    <xf numFmtId="0" fontId="50" fillId="0" borderId="18" xfId="0" applyFont="1" applyBorder="1" applyAlignment="1" applyProtection="1">
      <alignment horizontal="center" vertical="center" wrapText="1"/>
      <protection hidden="1"/>
    </xf>
    <xf numFmtId="3" fontId="46" fillId="0" borderId="0" xfId="0" applyNumberFormat="1" applyFont="1" applyAlignment="1" applyProtection="1">
      <alignment horizontal="center" vertical="center" wrapText="1"/>
      <protection locked="0"/>
    </xf>
    <xf numFmtId="0" fontId="45" fillId="0" borderId="0" xfId="0" applyFont="1" applyAlignment="1">
      <alignment vertical="center"/>
    </xf>
    <xf numFmtId="0" fontId="45" fillId="0" borderId="4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62" fillId="0" borderId="181" xfId="0" applyFont="1" applyBorder="1" applyAlignment="1" applyProtection="1">
      <alignment horizontal="center" vertical="center" wrapText="1"/>
      <protection hidden="1"/>
    </xf>
    <xf numFmtId="0" fontId="62" fillId="0" borderId="157" xfId="0" applyFont="1" applyBorder="1" applyAlignment="1" applyProtection="1">
      <alignment horizontal="center" vertical="center" wrapText="1"/>
      <protection hidden="1"/>
    </xf>
    <xf numFmtId="0" fontId="62" fillId="0" borderId="109" xfId="0" applyFont="1" applyBorder="1" applyAlignment="1" applyProtection="1">
      <alignment horizontal="center" vertical="center" wrapText="1"/>
      <protection hidden="1"/>
    </xf>
    <xf numFmtId="0" fontId="62" fillId="0" borderId="182" xfId="0" applyFont="1" applyBorder="1" applyAlignment="1" applyProtection="1">
      <alignment horizontal="center" vertical="center" wrapText="1"/>
      <protection hidden="1"/>
    </xf>
    <xf numFmtId="0" fontId="62" fillId="0" borderId="183" xfId="0" applyFont="1" applyBorder="1" applyAlignment="1" applyProtection="1">
      <alignment horizontal="center" vertical="center" wrapText="1"/>
      <protection hidden="1"/>
    </xf>
    <xf numFmtId="0" fontId="62" fillId="0" borderId="153" xfId="0" applyFont="1" applyBorder="1" applyAlignment="1" applyProtection="1">
      <alignment horizontal="center" vertical="center" wrapText="1"/>
      <protection hidden="1"/>
    </xf>
    <xf numFmtId="0" fontId="38" fillId="0" borderId="0" xfId="0" applyFont="1" applyAlignment="1" applyProtection="1">
      <alignment horizontal="left" vertical="top" wrapText="1"/>
      <protection locked="0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3" fillId="0" borderId="76" xfId="0" applyFont="1" applyBorder="1" applyAlignment="1">
      <alignment horizontal="center" wrapText="1"/>
    </xf>
    <xf numFmtId="0" fontId="43" fillId="0" borderId="82" xfId="0" applyFont="1" applyBorder="1" applyAlignment="1">
      <alignment horizontal="center" wrapText="1"/>
    </xf>
    <xf numFmtId="0" fontId="70" fillId="0" borderId="25" xfId="0" applyFont="1" applyBorder="1" applyAlignment="1">
      <alignment horizontal="left" vertical="center" wrapText="1"/>
    </xf>
    <xf numFmtId="3" fontId="2" fillId="0" borderId="206" xfId="0" applyNumberFormat="1" applyFont="1" applyBorder="1" applyAlignment="1">
      <alignment horizontal="center" vertical="center" wrapText="1"/>
    </xf>
    <xf numFmtId="3" fontId="2" fillId="0" borderId="207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08" xfId="0" applyNumberFormat="1" applyFont="1" applyBorder="1" applyAlignment="1">
      <alignment horizontal="center" vertical="center" wrapText="1"/>
    </xf>
    <xf numFmtId="3" fontId="2" fillId="0" borderId="209" xfId="0" applyNumberFormat="1" applyFont="1" applyBorder="1" applyAlignment="1">
      <alignment horizontal="center" vertical="center" wrapText="1"/>
    </xf>
    <xf numFmtId="0" fontId="35" fillId="0" borderId="32" xfId="0" applyFont="1" applyBorder="1" applyAlignment="1">
      <alignment horizontal="left" vertical="center" inden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6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78" xfId="0" applyNumberFormat="1" applyFont="1" applyBorder="1" applyAlignment="1">
      <alignment horizontal="center" vertical="center" wrapText="1"/>
    </xf>
    <xf numFmtId="3" fontId="2" fillId="4" borderId="60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8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8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3" fontId="2" fillId="0" borderId="80" xfId="0" applyNumberFormat="1" applyFont="1" applyBorder="1" applyAlignment="1">
      <alignment horizontal="center" vertical="center" wrapText="1"/>
    </xf>
    <xf numFmtId="3" fontId="2" fillId="4" borderId="30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81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3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67" xfId="0" applyFont="1" applyBorder="1" applyAlignment="1">
      <alignment horizontal="left" vertical="center" indent="1"/>
    </xf>
    <xf numFmtId="3" fontId="2" fillId="0" borderId="69" xfId="0" applyNumberFormat="1" applyFont="1" applyBorder="1" applyAlignment="1">
      <alignment horizontal="center" vertical="center" wrapText="1"/>
    </xf>
    <xf numFmtId="3" fontId="2" fillId="0" borderId="71" xfId="0" applyNumberFormat="1" applyFont="1" applyBorder="1" applyAlignment="1">
      <alignment horizontal="center" vertical="center" wrapText="1"/>
    </xf>
    <xf numFmtId="3" fontId="2" fillId="0" borderId="67" xfId="0" applyNumberFormat="1" applyFont="1" applyBorder="1" applyAlignment="1">
      <alignment horizontal="center" vertical="center" wrapText="1"/>
    </xf>
    <xf numFmtId="3" fontId="2" fillId="0" borderId="101" xfId="0" applyNumberFormat="1" applyFont="1" applyBorder="1" applyAlignment="1">
      <alignment horizontal="center" vertical="center" wrapText="1"/>
    </xf>
    <xf numFmtId="3" fontId="2" fillId="4" borderId="71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102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107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19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35" fillId="0" borderId="0" xfId="0" applyFont="1" applyAlignment="1">
      <alignment vertical="top" wrapText="1"/>
    </xf>
    <xf numFmtId="0" fontId="35" fillId="0" borderId="0" xfId="0" applyFont="1" applyAlignment="1">
      <alignment horizontal="left"/>
    </xf>
    <xf numFmtId="0" fontId="32" fillId="0" borderId="0" xfId="0" applyFont="1" applyAlignment="1">
      <alignment wrapText="1"/>
    </xf>
    <xf numFmtId="0" fontId="42" fillId="0" borderId="0" xfId="0" applyFont="1" applyAlignment="1">
      <alignment horizontal="left" vertical="center" indent="3"/>
    </xf>
    <xf numFmtId="0" fontId="45" fillId="0" borderId="0" xfId="0" applyFont="1" applyAlignment="1">
      <alignment horizontal="center" wrapText="1"/>
    </xf>
    <xf numFmtId="0" fontId="42" fillId="0" borderId="0" xfId="0" applyFont="1" applyAlignment="1">
      <alignment horizontal="left" vertical="center" indent="4"/>
    </xf>
    <xf numFmtId="0" fontId="75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 indent="4"/>
    </xf>
    <xf numFmtId="0" fontId="43" fillId="0" borderId="158" xfId="0" applyFont="1" applyBorder="1" applyAlignment="1">
      <alignment horizontal="center" vertical="center" wrapText="1"/>
    </xf>
    <xf numFmtId="0" fontId="43" fillId="0" borderId="173" xfId="0" applyFont="1" applyBorder="1" applyAlignment="1">
      <alignment horizontal="center" vertical="center" wrapText="1"/>
    </xf>
    <xf numFmtId="0" fontId="43" fillId="0" borderId="174" xfId="0" applyFont="1" applyBorder="1" applyAlignment="1">
      <alignment horizontal="center" vertical="center" wrapText="1"/>
    </xf>
    <xf numFmtId="0" fontId="32" fillId="0" borderId="0" xfId="0" applyFont="1" applyProtection="1">
      <protection hidden="1"/>
    </xf>
    <xf numFmtId="0" fontId="35" fillId="0" borderId="0" xfId="0" applyFont="1" applyAlignment="1">
      <alignment horizontal="left" vertical="center" wrapText="1" indent="1"/>
    </xf>
    <xf numFmtId="0" fontId="48" fillId="0" borderId="19" xfId="0" applyFont="1" applyBorder="1" applyAlignment="1" applyProtection="1">
      <alignment horizontal="center" wrapText="1"/>
      <protection hidden="1"/>
    </xf>
    <xf numFmtId="0" fontId="48" fillId="0" borderId="135" xfId="0" applyFont="1" applyBorder="1" applyAlignment="1" applyProtection="1">
      <alignment horizontal="center" vertical="center" wrapText="1"/>
      <protection hidden="1"/>
    </xf>
    <xf numFmtId="0" fontId="46" fillId="0" borderId="21" xfId="0" applyFont="1" applyBorder="1" applyAlignment="1" applyProtection="1">
      <alignment horizontal="center" vertical="center" wrapText="1"/>
      <protection hidden="1"/>
    </xf>
    <xf numFmtId="0" fontId="46" fillId="4" borderId="60" xfId="0" applyFont="1" applyFill="1" applyBorder="1" applyAlignment="1" applyProtection="1">
      <alignment horizontal="center" vertical="center" wrapText="1"/>
      <protection locked="0"/>
    </xf>
    <xf numFmtId="0" fontId="46" fillId="4" borderId="0" xfId="0" applyFont="1" applyFill="1" applyAlignment="1" applyProtection="1">
      <alignment horizontal="center" vertical="center" wrapText="1"/>
      <protection locked="0"/>
    </xf>
    <xf numFmtId="0" fontId="35" fillId="0" borderId="32" xfId="0" applyFont="1" applyBorder="1" applyAlignment="1">
      <alignment horizontal="left" vertical="center" wrapText="1" indent="1"/>
    </xf>
    <xf numFmtId="0" fontId="48" fillId="0" borderId="32" xfId="0" applyFont="1" applyBorder="1" applyAlignment="1" applyProtection="1">
      <alignment horizontal="center" wrapText="1"/>
      <protection hidden="1"/>
    </xf>
    <xf numFmtId="0" fontId="48" fillId="0" borderId="47" xfId="0" applyFont="1" applyBorder="1" applyAlignment="1" applyProtection="1">
      <alignment horizontal="center" vertical="center" wrapText="1"/>
      <protection hidden="1"/>
    </xf>
    <xf numFmtId="0" fontId="46" fillId="0" borderId="48" xfId="0" applyFont="1" applyBorder="1" applyAlignment="1" applyProtection="1">
      <alignment horizontal="center" vertical="center" wrapText="1"/>
      <protection hidden="1"/>
    </xf>
    <xf numFmtId="0" fontId="46" fillId="4" borderId="30" xfId="0" applyFont="1" applyFill="1" applyBorder="1" applyAlignment="1" applyProtection="1">
      <alignment horizontal="center" vertical="center" wrapText="1"/>
      <protection locked="0"/>
    </xf>
    <xf numFmtId="0" fontId="46" fillId="4" borderId="32" xfId="0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Alignment="1" applyProtection="1">
      <alignment horizontal="center" vertical="center"/>
      <protection hidden="1"/>
    </xf>
    <xf numFmtId="0" fontId="35" fillId="0" borderId="67" xfId="0" applyFont="1" applyBorder="1" applyAlignment="1">
      <alignment horizontal="left" vertical="center" wrapText="1" indent="1"/>
    </xf>
    <xf numFmtId="0" fontId="46" fillId="0" borderId="69" xfId="0" applyFont="1" applyBorder="1" applyAlignment="1" applyProtection="1">
      <alignment horizontal="center" vertical="center" wrapText="1"/>
      <protection hidden="1"/>
    </xf>
    <xf numFmtId="0" fontId="46" fillId="4" borderId="71" xfId="0" applyFont="1" applyFill="1" applyBorder="1" applyAlignment="1" applyProtection="1">
      <alignment horizontal="center" vertical="center" wrapText="1"/>
      <protection locked="0"/>
    </xf>
    <xf numFmtId="0" fontId="46" fillId="4" borderId="67" xfId="0" applyFont="1" applyFill="1" applyBorder="1" applyAlignment="1" applyProtection="1">
      <alignment horizontal="center" vertical="center" wrapText="1"/>
      <protection locked="0"/>
    </xf>
    <xf numFmtId="0" fontId="45" fillId="0" borderId="19" xfId="0" applyFont="1" applyBorder="1" applyAlignment="1" applyProtection="1">
      <alignment horizontal="center" vertical="top" wrapText="1"/>
      <protection hidden="1"/>
    </xf>
    <xf numFmtId="0" fontId="35" fillId="0" borderId="0" xfId="0" applyFont="1" applyAlignment="1" applyProtection="1">
      <alignment horizontal="left" vertical="center" wrapText="1"/>
      <protection hidden="1"/>
    </xf>
    <xf numFmtId="0" fontId="35" fillId="0" borderId="0" xfId="0" applyFont="1" applyAlignment="1" applyProtection="1">
      <alignment horizontal="left" wrapText="1"/>
      <protection hidden="1"/>
    </xf>
    <xf numFmtId="0" fontId="46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>
      <alignment vertical="top" wrapText="1"/>
    </xf>
    <xf numFmtId="0" fontId="42" fillId="0" borderId="0" xfId="0" applyFont="1" applyAlignment="1">
      <alignment horizontal="left"/>
    </xf>
    <xf numFmtId="0" fontId="42" fillId="0" borderId="17" xfId="0" applyFont="1" applyBorder="1" applyAlignment="1">
      <alignment horizontal="left"/>
    </xf>
    <xf numFmtId="0" fontId="59" fillId="0" borderId="0" xfId="0" applyFont="1" applyAlignment="1">
      <alignment horizontal="left"/>
    </xf>
    <xf numFmtId="0" fontId="42" fillId="0" borderId="40" xfId="0" applyFont="1" applyBorder="1" applyAlignment="1">
      <alignment horizontal="left"/>
    </xf>
    <xf numFmtId="0" fontId="1" fillId="4" borderId="30" xfId="0" applyFont="1" applyFill="1" applyBorder="1" applyAlignment="1" applyProtection="1">
      <alignment horizontal="center" vertical="center"/>
      <protection locked="0"/>
    </xf>
    <xf numFmtId="0" fontId="47" fillId="0" borderId="194" xfId="0" applyFont="1" applyBorder="1" applyAlignment="1" applyProtection="1">
      <alignment vertical="center"/>
      <protection hidden="1"/>
    </xf>
    <xf numFmtId="0" fontId="45" fillId="0" borderId="0" xfId="0" applyFont="1" applyAlignment="1">
      <alignment horizontal="center" vertical="center"/>
    </xf>
    <xf numFmtId="1" fontId="79" fillId="0" borderId="0" xfId="0" applyNumberFormat="1" applyFont="1"/>
    <xf numFmtId="0" fontId="1" fillId="0" borderId="0" xfId="0" applyFont="1" applyAlignment="1">
      <alignment horizontal="right" vertical="center" wrapText="1"/>
    </xf>
    <xf numFmtId="0" fontId="64" fillId="0" borderId="67" xfId="0" applyFont="1" applyBorder="1" applyAlignment="1">
      <alignment horizontal="left" vertical="center" wrapText="1" indent="1"/>
    </xf>
    <xf numFmtId="0" fontId="48" fillId="0" borderId="0" xfId="0" applyFont="1" applyAlignment="1">
      <alignment vertical="center"/>
    </xf>
    <xf numFmtId="0" fontId="80" fillId="0" borderId="0" xfId="0" applyFont="1" applyAlignment="1" applyProtection="1">
      <alignment horizontal="center" vertical="center"/>
      <protection locked="0" hidden="1"/>
    </xf>
    <xf numFmtId="0" fontId="81" fillId="0" borderId="0" xfId="0" applyFont="1" applyAlignment="1" applyProtection="1">
      <alignment vertical="center"/>
      <protection locked="0" hidden="1"/>
    </xf>
    <xf numFmtId="0" fontId="80" fillId="0" borderId="0" xfId="0" applyFont="1" applyAlignment="1" applyProtection="1">
      <alignment horizontal="center" vertical="center"/>
      <protection hidden="1"/>
    </xf>
    <xf numFmtId="0" fontId="33" fillId="0" borderId="45" xfId="0" applyFont="1" applyBorder="1" applyAlignment="1">
      <alignment horizontal="left" vertical="center" wrapText="1" indent="2"/>
    </xf>
    <xf numFmtId="0" fontId="62" fillId="4" borderId="67" xfId="0" applyFont="1" applyFill="1" applyBorder="1" applyAlignment="1" applyProtection="1">
      <alignment horizontal="left" vertical="center" shrinkToFit="1"/>
      <protection locked="0"/>
    </xf>
    <xf numFmtId="0" fontId="62" fillId="4" borderId="32" xfId="0" applyFont="1" applyFill="1" applyBorder="1" applyAlignment="1" applyProtection="1">
      <alignment horizontal="left" vertical="center" shrinkToFit="1"/>
      <protection locked="0"/>
    </xf>
    <xf numFmtId="0" fontId="46" fillId="0" borderId="40" xfId="0" applyFont="1" applyBorder="1" applyAlignment="1">
      <alignment horizontal="center" vertical="center"/>
    </xf>
    <xf numFmtId="0" fontId="82" fillId="0" borderId="0" xfId="0" applyFont="1"/>
    <xf numFmtId="0" fontId="83" fillId="0" borderId="0" xfId="0" applyFont="1" applyAlignment="1">
      <alignment wrapText="1"/>
    </xf>
    <xf numFmtId="0" fontId="84" fillId="0" borderId="0" xfId="0" applyFont="1" applyAlignment="1">
      <alignment wrapText="1"/>
    </xf>
    <xf numFmtId="0" fontId="85" fillId="0" borderId="0" xfId="0" applyFont="1"/>
    <xf numFmtId="0" fontId="86" fillId="0" borderId="0" xfId="0" applyFont="1"/>
    <xf numFmtId="0" fontId="86" fillId="0" borderId="0" xfId="0" applyFont="1" applyAlignment="1">
      <alignment horizontal="center"/>
    </xf>
    <xf numFmtId="0" fontId="85" fillId="0" borderId="0" xfId="0" quotePrefix="1" applyFont="1"/>
    <xf numFmtId="14" fontId="85" fillId="0" borderId="0" xfId="0" quotePrefix="1" applyNumberFormat="1" applyFont="1"/>
    <xf numFmtId="1" fontId="87" fillId="0" borderId="0" xfId="0" applyNumberFormat="1" applyFont="1"/>
    <xf numFmtId="0" fontId="87" fillId="0" borderId="0" xfId="44" applyFont="1"/>
    <xf numFmtId="3" fontId="46" fillId="0" borderId="195" xfId="0" applyNumberFormat="1" applyFont="1" applyBorder="1" applyAlignment="1" applyProtection="1">
      <alignment horizontal="center" vertical="center" wrapText="1"/>
      <protection hidden="1"/>
    </xf>
    <xf numFmtId="0" fontId="38" fillId="0" borderId="196" xfId="0" applyFont="1" applyBorder="1" applyAlignment="1" applyProtection="1">
      <alignment horizontal="right" vertical="center"/>
      <protection hidden="1"/>
    </xf>
    <xf numFmtId="3" fontId="46" fillId="0" borderId="197" xfId="0" applyNumberFormat="1" applyFont="1" applyBorder="1" applyAlignment="1" applyProtection="1">
      <alignment horizontal="center" vertical="center" wrapText="1"/>
      <protection hidden="1"/>
    </xf>
    <xf numFmtId="0" fontId="38" fillId="0" borderId="198" xfId="0" applyFont="1" applyBorder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center" vertical="center"/>
      <protection locked="0"/>
    </xf>
    <xf numFmtId="3" fontId="46" fillId="0" borderId="22" xfId="0" applyNumberFormat="1" applyFont="1" applyBorder="1" applyAlignment="1" applyProtection="1">
      <alignment horizontal="center" vertical="center" wrapText="1"/>
      <protection hidden="1"/>
    </xf>
    <xf numFmtId="3" fontId="46" fillId="0" borderId="199" xfId="0" applyNumberFormat="1" applyFont="1" applyBorder="1" applyAlignment="1" applyProtection="1">
      <alignment horizontal="center" vertical="center" wrapText="1"/>
      <protection hidden="1"/>
    </xf>
    <xf numFmtId="0" fontId="58" fillId="36" borderId="0" xfId="0" applyFont="1" applyFill="1"/>
    <xf numFmtId="16" fontId="68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left" vertical="center" wrapText="1" indent="4"/>
    </xf>
    <xf numFmtId="0" fontId="6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62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68" fillId="0" borderId="0" xfId="0" applyFont="1" applyAlignment="1">
      <alignment horizontal="center"/>
    </xf>
    <xf numFmtId="0" fontId="68" fillId="0" borderId="10" xfId="0" applyFont="1" applyBorder="1" applyAlignment="1">
      <alignment horizontal="center"/>
    </xf>
    <xf numFmtId="0" fontId="50" fillId="0" borderId="10" xfId="0" applyFont="1" applyBorder="1" applyAlignment="1">
      <alignment vertical="center"/>
    </xf>
    <xf numFmtId="0" fontId="68" fillId="0" borderId="40" xfId="0" applyFont="1" applyBorder="1" applyAlignment="1">
      <alignment horizontal="center" vertical="center"/>
    </xf>
    <xf numFmtId="0" fontId="62" fillId="0" borderId="32" xfId="0" applyFont="1" applyBorder="1" applyAlignment="1">
      <alignment horizontal="left" vertical="center" wrapText="1"/>
    </xf>
    <xf numFmtId="0" fontId="68" fillId="0" borderId="32" xfId="0" applyFont="1" applyBorder="1" applyAlignment="1">
      <alignment horizontal="center" vertical="center"/>
    </xf>
    <xf numFmtId="0" fontId="62" fillId="0" borderId="32" xfId="0" applyFont="1" applyBorder="1" applyAlignment="1">
      <alignment vertical="center" wrapText="1"/>
    </xf>
    <xf numFmtId="0" fontId="26" fillId="0" borderId="4" xfId="0" applyFont="1" applyBorder="1" applyAlignment="1" applyProtection="1">
      <alignment horizontal="center" vertical="center"/>
      <protection hidden="1"/>
    </xf>
    <xf numFmtId="0" fontId="26" fillId="0" borderId="23" xfId="0" applyFont="1" applyBorder="1" applyAlignment="1" applyProtection="1">
      <alignment horizontal="center" vertical="center"/>
      <protection hidden="1"/>
    </xf>
    <xf numFmtId="0" fontId="26" fillId="0" borderId="5" xfId="0" applyFont="1" applyBorder="1" applyAlignment="1" applyProtection="1">
      <alignment horizontal="center" vertical="center"/>
      <protection hidden="1"/>
    </xf>
    <xf numFmtId="0" fontId="26" fillId="0" borderId="2" xfId="0" applyFont="1" applyBorder="1" applyAlignment="1" applyProtection="1">
      <alignment horizontal="center" vertical="center"/>
      <protection hidden="1"/>
    </xf>
    <xf numFmtId="0" fontId="26" fillId="0" borderId="3" xfId="0" applyFont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top"/>
      <protection hidden="1"/>
    </xf>
    <xf numFmtId="0" fontId="30" fillId="4" borderId="31" xfId="0" applyFont="1" applyFill="1" applyBorder="1" applyAlignment="1" applyProtection="1">
      <alignment horizontal="center" vertical="center" shrinkToFit="1"/>
      <protection locked="0" hidden="1"/>
    </xf>
    <xf numFmtId="0" fontId="30" fillId="4" borderId="32" xfId="0" applyFont="1" applyFill="1" applyBorder="1" applyAlignment="1" applyProtection="1">
      <alignment horizontal="center" vertical="center" shrinkToFit="1"/>
      <protection locked="0" hidden="1"/>
    </xf>
    <xf numFmtId="0" fontId="30" fillId="4" borderId="33" xfId="0" applyFont="1" applyFill="1" applyBorder="1" applyAlignment="1" applyProtection="1">
      <alignment horizontal="center" vertical="center" shrinkToFit="1"/>
      <protection locked="0" hidden="1"/>
    </xf>
    <xf numFmtId="0" fontId="1" fillId="0" borderId="0" xfId="0" applyFont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164" fontId="31" fillId="4" borderId="31" xfId="0" applyNumberFormat="1" applyFont="1" applyFill="1" applyBorder="1" applyAlignment="1" applyProtection="1">
      <alignment horizontal="center" vertical="center"/>
      <protection locked="0" hidden="1"/>
    </xf>
    <xf numFmtId="164" fontId="31" fillId="4" borderId="32" xfId="0" applyNumberFormat="1" applyFont="1" applyFill="1" applyBorder="1" applyAlignment="1" applyProtection="1">
      <alignment horizontal="center" vertical="center"/>
      <protection locked="0" hidden="1"/>
    </xf>
    <xf numFmtId="164" fontId="31" fillId="4" borderId="33" xfId="0" applyNumberFormat="1" applyFont="1" applyFill="1" applyBorder="1" applyAlignment="1" applyProtection="1">
      <alignment horizontal="center" vertical="center"/>
      <protection locked="0" hidden="1"/>
    </xf>
    <xf numFmtId="0" fontId="31" fillId="4" borderId="31" xfId="0" applyFont="1" applyFill="1" applyBorder="1" applyAlignment="1" applyProtection="1">
      <alignment horizontal="center" vertical="center"/>
      <protection locked="0" hidden="1"/>
    </xf>
    <xf numFmtId="0" fontId="31" fillId="4" borderId="32" xfId="0" applyFont="1" applyFill="1" applyBorder="1" applyAlignment="1" applyProtection="1">
      <alignment horizontal="center" vertical="center"/>
      <protection locked="0" hidden="1"/>
    </xf>
    <xf numFmtId="0" fontId="31" fillId="4" borderId="33" xfId="0" applyFont="1" applyFill="1" applyBorder="1" applyAlignment="1" applyProtection="1">
      <alignment horizontal="center" vertical="center"/>
      <protection locked="0" hidden="1"/>
    </xf>
    <xf numFmtId="0" fontId="33" fillId="4" borderId="31" xfId="0" applyFont="1" applyFill="1" applyBorder="1" applyAlignment="1" applyProtection="1">
      <alignment horizontal="left" vertical="center" shrinkToFit="1"/>
      <protection locked="0" hidden="1"/>
    </xf>
    <xf numFmtId="0" fontId="33" fillId="4" borderId="32" xfId="0" applyFont="1" applyFill="1" applyBorder="1" applyAlignment="1" applyProtection="1">
      <alignment horizontal="left" vertical="center" shrinkToFit="1"/>
      <protection locked="0" hidden="1"/>
    </xf>
    <xf numFmtId="0" fontId="33" fillId="4" borderId="33" xfId="0" applyFont="1" applyFill="1" applyBorder="1" applyAlignment="1" applyProtection="1">
      <alignment horizontal="left" vertical="center" shrinkToFit="1"/>
      <protection locked="0" hidden="1"/>
    </xf>
    <xf numFmtId="0" fontId="80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>
      <alignment horizontal="right" vertical="center" wrapText="1"/>
    </xf>
    <xf numFmtId="0" fontId="1" fillId="0" borderId="38" xfId="0" applyFont="1" applyBorder="1" applyAlignment="1">
      <alignment horizontal="right" vertical="center" wrapText="1"/>
    </xf>
    <xf numFmtId="0" fontId="37" fillId="4" borderId="31" xfId="0" applyFont="1" applyFill="1" applyBorder="1" applyAlignment="1" applyProtection="1">
      <alignment horizontal="center" vertical="center"/>
      <protection locked="0" hidden="1"/>
    </xf>
    <xf numFmtId="0" fontId="37" fillId="4" borderId="32" xfId="0" applyFont="1" applyFill="1" applyBorder="1" applyAlignment="1" applyProtection="1">
      <alignment horizontal="center" vertical="center"/>
      <protection locked="0" hidden="1"/>
    </xf>
    <xf numFmtId="0" fontId="37" fillId="4" borderId="33" xfId="0" applyFont="1" applyFill="1" applyBorder="1" applyAlignment="1" applyProtection="1">
      <alignment horizontal="center" vertical="center"/>
      <protection locked="0" hidden="1"/>
    </xf>
    <xf numFmtId="0" fontId="66" fillId="0" borderId="34" xfId="0" applyFont="1" applyBorder="1" applyAlignment="1" applyProtection="1">
      <alignment horizontal="center" vertical="center" wrapText="1"/>
      <protection hidden="1"/>
    </xf>
    <xf numFmtId="0" fontId="66" fillId="0" borderId="35" xfId="0" applyFont="1" applyBorder="1" applyAlignment="1" applyProtection="1">
      <alignment horizontal="center" vertical="center" wrapText="1"/>
      <protection hidden="1"/>
    </xf>
    <xf numFmtId="0" fontId="66" fillId="0" borderId="36" xfId="0" applyFont="1" applyBorder="1" applyAlignment="1" applyProtection="1">
      <alignment horizontal="center" vertical="center" wrapText="1"/>
      <protection hidden="1"/>
    </xf>
    <xf numFmtId="0" fontId="66" fillId="0" borderId="37" xfId="0" applyFont="1" applyBorder="1" applyAlignment="1" applyProtection="1">
      <alignment horizontal="center" vertical="center" wrapText="1"/>
      <protection hidden="1"/>
    </xf>
    <xf numFmtId="0" fontId="66" fillId="0" borderId="0" xfId="0" applyFont="1" applyAlignment="1" applyProtection="1">
      <alignment horizontal="center" vertical="center" wrapText="1"/>
      <protection hidden="1"/>
    </xf>
    <xf numFmtId="0" fontId="66" fillId="0" borderId="38" xfId="0" applyFont="1" applyBorder="1" applyAlignment="1" applyProtection="1">
      <alignment horizontal="center" vertical="center" wrapText="1"/>
      <protection hidden="1"/>
    </xf>
    <xf numFmtId="0" fontId="66" fillId="0" borderId="39" xfId="0" applyFont="1" applyBorder="1" applyAlignment="1" applyProtection="1">
      <alignment horizontal="center" vertical="center" wrapText="1"/>
      <protection hidden="1"/>
    </xf>
    <xf numFmtId="0" fontId="66" fillId="0" borderId="40" xfId="0" applyFont="1" applyBorder="1" applyAlignment="1" applyProtection="1">
      <alignment horizontal="center" vertical="center" wrapText="1"/>
      <protection hidden="1"/>
    </xf>
    <xf numFmtId="0" fontId="66" fillId="0" borderId="41" xfId="0" applyFont="1" applyBorder="1" applyAlignment="1" applyProtection="1">
      <alignment horizontal="center" vertical="center" wrapText="1"/>
      <protection hidden="1"/>
    </xf>
    <xf numFmtId="0" fontId="37" fillId="0" borderId="23" xfId="0" applyFont="1" applyBorder="1" applyAlignment="1">
      <alignment horizontal="center" vertical="center"/>
    </xf>
    <xf numFmtId="3" fontId="46" fillId="0" borderId="16" xfId="0" applyNumberFormat="1" applyFont="1" applyBorder="1" applyAlignment="1" applyProtection="1">
      <alignment horizontal="center" vertical="center" shrinkToFit="1"/>
      <protection hidden="1"/>
    </xf>
    <xf numFmtId="3" fontId="46" fillId="0" borderId="27" xfId="0" applyNumberFormat="1" applyFont="1" applyBorder="1" applyAlignment="1" applyProtection="1">
      <alignment horizontal="center" vertical="center" shrinkToFit="1"/>
      <protection hidden="1"/>
    </xf>
    <xf numFmtId="3" fontId="46" fillId="4" borderId="91" xfId="0" applyNumberFormat="1" applyFont="1" applyFill="1" applyBorder="1" applyAlignment="1" applyProtection="1">
      <alignment horizontal="center" vertical="center" shrinkToFit="1"/>
      <protection locked="0"/>
    </xf>
    <xf numFmtId="3" fontId="46" fillId="4" borderId="93" xfId="0" applyNumberFormat="1" applyFont="1" applyFill="1" applyBorder="1" applyAlignment="1" applyProtection="1">
      <alignment horizontal="center" vertical="center" shrinkToFit="1"/>
      <protection locked="0"/>
    </xf>
    <xf numFmtId="3" fontId="46" fillId="0" borderId="90" xfId="0" applyNumberFormat="1" applyFont="1" applyBorder="1" applyAlignment="1" applyProtection="1">
      <alignment horizontal="center" vertical="center" shrinkToFit="1"/>
      <protection hidden="1"/>
    </xf>
    <xf numFmtId="3" fontId="46" fillId="0" borderId="92" xfId="0" applyNumberFormat="1" applyFont="1" applyBorder="1" applyAlignment="1" applyProtection="1">
      <alignment horizontal="center" vertical="center" shrinkToFit="1"/>
      <protection hidden="1"/>
    </xf>
    <xf numFmtId="3" fontId="46" fillId="4" borderId="62" xfId="0" applyNumberFormat="1" applyFont="1" applyFill="1" applyBorder="1" applyAlignment="1" applyProtection="1">
      <alignment horizontal="center" vertical="center" shrinkToFit="1"/>
      <protection locked="0"/>
    </xf>
    <xf numFmtId="3" fontId="46" fillId="4" borderId="63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0" xfId="0" applyFont="1" applyAlignment="1" applyProtection="1">
      <alignment horizontal="left" vertical="center" wrapText="1" indent="2"/>
      <protection hidden="1"/>
    </xf>
    <xf numFmtId="0" fontId="51" fillId="0" borderId="0" xfId="0" applyFont="1" applyAlignment="1" applyProtection="1">
      <alignment horizontal="center" vertical="center" wrapText="1"/>
      <protection hidden="1"/>
    </xf>
    <xf numFmtId="0" fontId="1" fillId="4" borderId="34" xfId="0" applyFont="1" applyFill="1" applyBorder="1" applyAlignment="1" applyProtection="1">
      <alignment horizontal="left" vertical="top" wrapText="1"/>
      <protection locked="0"/>
    </xf>
    <xf numFmtId="0" fontId="1" fillId="4" borderId="35" xfId="0" applyFont="1" applyFill="1" applyBorder="1" applyAlignment="1" applyProtection="1">
      <alignment horizontal="left" vertical="top" wrapText="1"/>
      <protection locked="0"/>
    </xf>
    <xf numFmtId="0" fontId="1" fillId="4" borderId="36" xfId="0" applyFont="1" applyFill="1" applyBorder="1" applyAlignment="1" applyProtection="1">
      <alignment horizontal="left" vertical="top" wrapText="1"/>
      <protection locked="0"/>
    </xf>
    <xf numFmtId="0" fontId="1" fillId="4" borderId="37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Alignment="1" applyProtection="1">
      <alignment horizontal="left" vertical="top" wrapText="1"/>
      <protection locked="0"/>
    </xf>
    <xf numFmtId="0" fontId="1" fillId="4" borderId="38" xfId="0" applyFont="1" applyFill="1" applyBorder="1" applyAlignment="1" applyProtection="1">
      <alignment horizontal="left" vertical="top" wrapText="1"/>
      <protection locked="0"/>
    </xf>
    <xf numFmtId="0" fontId="1" fillId="4" borderId="39" xfId="0" applyFont="1" applyFill="1" applyBorder="1" applyAlignment="1" applyProtection="1">
      <alignment horizontal="left" vertical="top" wrapText="1"/>
      <protection locked="0"/>
    </xf>
    <xf numFmtId="0" fontId="1" fillId="4" borderId="40" xfId="0" applyFont="1" applyFill="1" applyBorder="1" applyAlignment="1" applyProtection="1">
      <alignment horizontal="left" vertical="top" wrapText="1"/>
      <protection locked="0"/>
    </xf>
    <xf numFmtId="0" fontId="1" fillId="4" borderId="41" xfId="0" applyFont="1" applyFill="1" applyBorder="1" applyAlignment="1" applyProtection="1">
      <alignment horizontal="left" vertical="top" wrapText="1"/>
      <protection locked="0"/>
    </xf>
    <xf numFmtId="3" fontId="46" fillId="4" borderId="29" xfId="0" applyNumberFormat="1" applyFont="1" applyFill="1" applyBorder="1" applyAlignment="1" applyProtection="1">
      <alignment horizontal="center" vertical="center" shrinkToFit="1"/>
      <protection locked="0"/>
    </xf>
    <xf numFmtId="3" fontId="46" fillId="4" borderId="28" xfId="0" applyNumberFormat="1" applyFont="1" applyFill="1" applyBorder="1" applyAlignment="1" applyProtection="1">
      <alignment horizontal="center" vertical="center" shrinkToFit="1"/>
      <protection locked="0"/>
    </xf>
    <xf numFmtId="3" fontId="46" fillId="0" borderId="3" xfId="0" applyNumberFormat="1" applyFont="1" applyBorder="1" applyAlignment="1" applyProtection="1">
      <alignment horizontal="center" vertical="center" shrinkToFit="1"/>
      <protection hidden="1"/>
    </xf>
    <xf numFmtId="3" fontId="46" fillId="0" borderId="23" xfId="0" applyNumberFormat="1" applyFont="1" applyBorder="1" applyAlignment="1" applyProtection="1">
      <alignment horizontal="center" vertical="center" shrinkToFit="1"/>
      <protection hidden="1"/>
    </xf>
    <xf numFmtId="3" fontId="46" fillId="0" borderId="58" xfId="0" applyNumberFormat="1" applyFont="1" applyBorder="1" applyAlignment="1" applyProtection="1">
      <alignment horizontal="center" vertical="center" shrinkToFit="1"/>
      <protection hidden="1"/>
    </xf>
    <xf numFmtId="3" fontId="46" fillId="0" borderId="55" xfId="0" applyNumberFormat="1" applyFont="1" applyBorder="1" applyAlignment="1" applyProtection="1">
      <alignment horizontal="center" vertical="center" shrinkToFit="1"/>
      <protection hidden="1"/>
    </xf>
    <xf numFmtId="3" fontId="46" fillId="4" borderId="95" xfId="0" applyNumberFormat="1" applyFont="1" applyFill="1" applyBorder="1" applyAlignment="1" applyProtection="1">
      <alignment horizontal="center" vertical="center" shrinkToFit="1"/>
      <protection locked="0"/>
    </xf>
    <xf numFmtId="3" fontId="46" fillId="4" borderId="97" xfId="0" applyNumberFormat="1" applyFont="1" applyFill="1" applyBorder="1" applyAlignment="1" applyProtection="1">
      <alignment horizontal="center" vertical="center" shrinkToFit="1"/>
      <protection locked="0"/>
    </xf>
    <xf numFmtId="3" fontId="46" fillId="0" borderId="94" xfId="0" applyNumberFormat="1" applyFont="1" applyBorder="1" applyAlignment="1" applyProtection="1">
      <alignment horizontal="center" vertical="center" shrinkToFit="1"/>
      <protection hidden="1"/>
    </xf>
    <xf numFmtId="3" fontId="46" fillId="0" borderId="96" xfId="0" applyNumberFormat="1" applyFont="1" applyBorder="1" applyAlignment="1" applyProtection="1">
      <alignment horizontal="center" vertical="center" shrinkToFit="1"/>
      <protection hidden="1"/>
    </xf>
    <xf numFmtId="3" fontId="46" fillId="4" borderId="64" xfId="0" applyNumberFormat="1" applyFont="1" applyFill="1" applyBorder="1" applyAlignment="1" applyProtection="1">
      <alignment horizontal="center" vertical="center" shrinkToFit="1"/>
      <protection locked="0"/>
    </xf>
    <xf numFmtId="3" fontId="46" fillId="4" borderId="65" xfId="0" applyNumberFormat="1" applyFont="1" applyFill="1" applyBorder="1" applyAlignment="1" applyProtection="1">
      <alignment horizontal="center" vertical="center" shrinkToFit="1"/>
      <protection locked="0"/>
    </xf>
    <xf numFmtId="3" fontId="46" fillId="4" borderId="51" xfId="0" applyNumberFormat="1" applyFont="1" applyFill="1" applyBorder="1" applyAlignment="1" applyProtection="1">
      <alignment horizontal="center" vertical="center" shrinkToFit="1"/>
      <protection locked="0"/>
    </xf>
    <xf numFmtId="3" fontId="46" fillId="4" borderId="52" xfId="0" applyNumberFormat="1" applyFont="1" applyFill="1" applyBorder="1" applyAlignment="1" applyProtection="1">
      <alignment horizontal="center" vertical="center" shrinkToFit="1"/>
      <protection locked="0"/>
    </xf>
    <xf numFmtId="3" fontId="46" fillId="0" borderId="85" xfId="0" applyNumberFormat="1" applyFont="1" applyBorder="1" applyAlignment="1" applyProtection="1">
      <alignment horizontal="center" vertical="center" shrinkToFit="1"/>
      <protection hidden="1"/>
    </xf>
    <xf numFmtId="3" fontId="46" fillId="0" borderId="86" xfId="0" applyNumberFormat="1" applyFont="1" applyBorder="1" applyAlignment="1" applyProtection="1">
      <alignment horizontal="center" vertical="center" shrinkToFit="1"/>
      <protection hidden="1"/>
    </xf>
    <xf numFmtId="3" fontId="46" fillId="0" borderId="44" xfId="0" applyNumberFormat="1" applyFont="1" applyBorder="1" applyAlignment="1" applyProtection="1">
      <alignment horizontal="center" vertical="center" shrinkToFit="1"/>
      <protection hidden="1"/>
    </xf>
    <xf numFmtId="3" fontId="46" fillId="0" borderId="46" xfId="0" applyNumberFormat="1" applyFont="1" applyBorder="1" applyAlignment="1" applyProtection="1">
      <alignment horizontal="center" vertical="center" shrinkToFit="1"/>
      <protection hidden="1"/>
    </xf>
    <xf numFmtId="3" fontId="46" fillId="0" borderId="56" xfId="0" applyNumberFormat="1" applyFont="1" applyBorder="1" applyAlignment="1" applyProtection="1">
      <alignment horizontal="center" vertical="center" shrinkToFit="1"/>
      <protection hidden="1"/>
    </xf>
    <xf numFmtId="3" fontId="46" fillId="0" borderId="57" xfId="0" applyNumberFormat="1" applyFont="1" applyBorder="1" applyAlignment="1" applyProtection="1">
      <alignment horizontal="center" vertical="center" shrinkToFit="1"/>
      <protection hidden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35" fillId="0" borderId="74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75" xfId="0" applyFont="1" applyBorder="1" applyAlignment="1">
      <alignment horizontal="center" vertical="center" wrapText="1"/>
    </xf>
    <xf numFmtId="3" fontId="46" fillId="0" borderId="15" xfId="0" applyNumberFormat="1" applyFont="1" applyBorder="1" applyAlignment="1" applyProtection="1">
      <alignment horizontal="center" vertical="center" shrinkToFit="1"/>
      <protection hidden="1"/>
    </xf>
    <xf numFmtId="3" fontId="46" fillId="0" borderId="54" xfId="0" applyNumberFormat="1" applyFont="1" applyBorder="1" applyAlignment="1" applyProtection="1">
      <alignment horizontal="center" vertical="center" shrinkToFit="1"/>
      <protection hidden="1"/>
    </xf>
    <xf numFmtId="3" fontId="46" fillId="0" borderId="13" xfId="0" applyNumberFormat="1" applyFont="1" applyBorder="1" applyAlignment="1" applyProtection="1">
      <alignment horizontal="center" vertical="center" shrinkToFit="1"/>
      <protection hidden="1"/>
    </xf>
    <xf numFmtId="0" fontId="38" fillId="4" borderId="34" xfId="0" applyFont="1" applyFill="1" applyBorder="1" applyAlignment="1" applyProtection="1">
      <alignment horizontal="left" vertical="top" wrapText="1" shrinkToFit="1"/>
      <protection locked="0"/>
    </xf>
    <xf numFmtId="0" fontId="38" fillId="4" borderId="35" xfId="0" applyFont="1" applyFill="1" applyBorder="1" applyAlignment="1" applyProtection="1">
      <alignment horizontal="left" vertical="top" wrapText="1" shrinkToFit="1"/>
      <protection locked="0"/>
    </xf>
    <xf numFmtId="0" fontId="38" fillId="4" borderId="36" xfId="0" applyFont="1" applyFill="1" applyBorder="1" applyAlignment="1" applyProtection="1">
      <alignment horizontal="left" vertical="top" wrapText="1" shrinkToFit="1"/>
      <protection locked="0"/>
    </xf>
    <xf numFmtId="0" fontId="38" fillId="4" borderId="37" xfId="0" applyFont="1" applyFill="1" applyBorder="1" applyAlignment="1" applyProtection="1">
      <alignment horizontal="left" vertical="top" wrapText="1" shrinkToFit="1"/>
      <protection locked="0"/>
    </xf>
    <xf numFmtId="0" fontId="38" fillId="4" borderId="0" xfId="0" applyFont="1" applyFill="1" applyAlignment="1" applyProtection="1">
      <alignment horizontal="left" vertical="top" wrapText="1" shrinkToFit="1"/>
      <protection locked="0"/>
    </xf>
    <xf numFmtId="0" fontId="38" fillId="4" borderId="38" xfId="0" applyFont="1" applyFill="1" applyBorder="1" applyAlignment="1" applyProtection="1">
      <alignment horizontal="left" vertical="top" wrapText="1" shrinkToFit="1"/>
      <protection locked="0"/>
    </xf>
    <xf numFmtId="0" fontId="38" fillId="4" borderId="39" xfId="0" applyFont="1" applyFill="1" applyBorder="1" applyAlignment="1" applyProtection="1">
      <alignment horizontal="left" vertical="top" wrapText="1" shrinkToFit="1"/>
      <protection locked="0"/>
    </xf>
    <xf numFmtId="0" fontId="38" fillId="4" borderId="40" xfId="0" applyFont="1" applyFill="1" applyBorder="1" applyAlignment="1" applyProtection="1">
      <alignment horizontal="left" vertical="top" wrapText="1" shrinkToFit="1"/>
      <protection locked="0"/>
    </xf>
    <xf numFmtId="0" fontId="38" fillId="4" borderId="41" xfId="0" applyFont="1" applyFill="1" applyBorder="1" applyAlignment="1" applyProtection="1">
      <alignment horizontal="left" vertical="top" wrapText="1" shrinkToFit="1"/>
      <protection locked="0"/>
    </xf>
    <xf numFmtId="0" fontId="25" fillId="0" borderId="1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7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05" xfId="0" applyFont="1" applyBorder="1" applyAlignment="1">
      <alignment horizontal="center" vertical="center" wrapText="1"/>
    </xf>
    <xf numFmtId="0" fontId="25" fillId="0" borderId="84" xfId="0" applyFont="1" applyBorder="1" applyAlignment="1">
      <alignment horizontal="center" vertical="center" wrapText="1"/>
    </xf>
    <xf numFmtId="3" fontId="46" fillId="0" borderId="80" xfId="0" applyNumberFormat="1" applyFont="1" applyBorder="1" applyAlignment="1" applyProtection="1">
      <alignment horizontal="center" vertical="center" shrinkToFit="1"/>
      <protection hidden="1"/>
    </xf>
    <xf numFmtId="3" fontId="46" fillId="0" borderId="32" xfId="0" applyNumberFormat="1" applyFont="1" applyBorder="1" applyAlignment="1" applyProtection="1">
      <alignment horizontal="center" vertical="center" shrinkToFit="1"/>
      <protection hidden="1"/>
    </xf>
    <xf numFmtId="0" fontId="33" fillId="0" borderId="32" xfId="0" applyFont="1" applyBorder="1" applyAlignment="1">
      <alignment horizontal="left" vertical="center" wrapText="1" indent="3"/>
    </xf>
    <xf numFmtId="0" fontId="33" fillId="0" borderId="47" xfId="0" applyFont="1" applyBorder="1" applyAlignment="1">
      <alignment horizontal="left" vertical="center" wrapText="1" indent="3"/>
    </xf>
    <xf numFmtId="0" fontId="50" fillId="0" borderId="19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0" fontId="33" fillId="0" borderId="136" xfId="0" applyFont="1" applyBorder="1" applyAlignment="1">
      <alignment horizontal="left" vertical="center" wrapText="1" indent="3"/>
    </xf>
    <xf numFmtId="0" fontId="33" fillId="0" borderId="137" xfId="0" applyFont="1" applyBorder="1" applyAlignment="1">
      <alignment horizontal="left" vertical="center" wrapText="1" indent="3"/>
    </xf>
    <xf numFmtId="0" fontId="47" fillId="0" borderId="17" xfId="0" applyFont="1" applyBorder="1" applyAlignment="1">
      <alignment horizontal="left" vertical="center" wrapText="1"/>
    </xf>
    <xf numFmtId="0" fontId="47" fillId="0" borderId="7" xfId="0" applyFont="1" applyBorder="1" applyAlignment="1">
      <alignment horizontal="left" vertical="center" wrapText="1"/>
    </xf>
    <xf numFmtId="0" fontId="47" fillId="0" borderId="150" xfId="0" applyFont="1" applyBorder="1" applyAlignment="1">
      <alignment horizontal="left" vertical="center" wrapText="1"/>
    </xf>
    <xf numFmtId="0" fontId="47" fillId="0" borderId="188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43" xfId="0" applyFont="1" applyBorder="1" applyAlignment="1">
      <alignment horizontal="left" vertical="center" wrapText="1"/>
    </xf>
    <xf numFmtId="0" fontId="38" fillId="4" borderId="34" xfId="0" applyFont="1" applyFill="1" applyBorder="1" applyAlignment="1" applyProtection="1">
      <alignment horizontal="left" vertical="top" wrapText="1"/>
      <protection locked="0"/>
    </xf>
    <xf numFmtId="0" fontId="38" fillId="4" borderId="35" xfId="0" applyFont="1" applyFill="1" applyBorder="1" applyAlignment="1" applyProtection="1">
      <alignment horizontal="left" vertical="top" wrapText="1"/>
      <protection locked="0"/>
    </xf>
    <xf numFmtId="0" fontId="38" fillId="4" borderId="36" xfId="0" applyFont="1" applyFill="1" applyBorder="1" applyAlignment="1" applyProtection="1">
      <alignment horizontal="left" vertical="top" wrapText="1"/>
      <protection locked="0"/>
    </xf>
    <xf numFmtId="0" fontId="38" fillId="4" borderId="37" xfId="0" applyFont="1" applyFill="1" applyBorder="1" applyAlignment="1" applyProtection="1">
      <alignment horizontal="left" vertical="top" wrapText="1"/>
      <protection locked="0"/>
    </xf>
    <xf numFmtId="0" fontId="38" fillId="4" borderId="0" xfId="0" applyFont="1" applyFill="1" applyAlignment="1" applyProtection="1">
      <alignment horizontal="left" vertical="top" wrapText="1"/>
      <protection locked="0"/>
    </xf>
    <xf numFmtId="0" fontId="38" fillId="4" borderId="38" xfId="0" applyFont="1" applyFill="1" applyBorder="1" applyAlignment="1" applyProtection="1">
      <alignment horizontal="left" vertical="top" wrapText="1"/>
      <protection locked="0"/>
    </xf>
    <xf numFmtId="0" fontId="38" fillId="4" borderId="39" xfId="0" applyFont="1" applyFill="1" applyBorder="1" applyAlignment="1" applyProtection="1">
      <alignment horizontal="left" vertical="top" wrapText="1"/>
      <protection locked="0"/>
    </xf>
    <xf numFmtId="0" fontId="38" fillId="4" borderId="40" xfId="0" applyFont="1" applyFill="1" applyBorder="1" applyAlignment="1" applyProtection="1">
      <alignment horizontal="left" vertical="top" wrapText="1"/>
      <protection locked="0"/>
    </xf>
    <xf numFmtId="0" fontId="38" fillId="4" borderId="41" xfId="0" applyFont="1" applyFill="1" applyBorder="1" applyAlignment="1" applyProtection="1">
      <alignment horizontal="left" vertical="top" wrapText="1"/>
      <protection locked="0"/>
    </xf>
    <xf numFmtId="3" fontId="46" fillId="0" borderId="69" xfId="0" applyNumberFormat="1" applyFont="1" applyBorder="1" applyAlignment="1" applyProtection="1">
      <alignment horizontal="center" vertical="center" wrapText="1"/>
      <protection hidden="1"/>
    </xf>
    <xf numFmtId="3" fontId="46" fillId="0" borderId="102" xfId="0" applyNumberFormat="1" applyFont="1" applyBorder="1" applyAlignment="1" applyProtection="1">
      <alignment horizontal="center" vertical="center" wrapText="1"/>
      <protection hidden="1"/>
    </xf>
    <xf numFmtId="3" fontId="46" fillId="4" borderId="101" xfId="0" applyNumberFormat="1" applyFont="1" applyFill="1" applyBorder="1" applyAlignment="1" applyProtection="1">
      <alignment horizontal="center" vertical="center" wrapText="1"/>
      <protection locked="0"/>
    </xf>
    <xf numFmtId="3" fontId="46" fillId="4" borderId="67" xfId="0" applyNumberFormat="1" applyFont="1" applyFill="1" applyBorder="1" applyAlignment="1" applyProtection="1">
      <alignment horizontal="center" vertical="center" wrapText="1"/>
      <protection locked="0"/>
    </xf>
    <xf numFmtId="3" fontId="46" fillId="4" borderId="107" xfId="0" applyNumberFormat="1" applyFont="1" applyFill="1" applyBorder="1" applyAlignment="1" applyProtection="1">
      <alignment horizontal="center" vertical="center" wrapText="1"/>
      <protection locked="0"/>
    </xf>
    <xf numFmtId="3" fontId="46" fillId="4" borderId="18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center" vertical="center" wrapText="1"/>
      <protection hidden="1"/>
    </xf>
    <xf numFmtId="3" fontId="46" fillId="4" borderId="31" xfId="0" applyNumberFormat="1" applyFont="1" applyFill="1" applyBorder="1" applyAlignment="1" applyProtection="1">
      <alignment horizontal="center" vertical="center" wrapText="1"/>
      <protection locked="0"/>
    </xf>
    <xf numFmtId="3" fontId="46" fillId="4" borderId="32" xfId="0" applyNumberFormat="1" applyFont="1" applyFill="1" applyBorder="1" applyAlignment="1" applyProtection="1">
      <alignment horizontal="center" vertical="center" wrapText="1"/>
      <protection locked="0"/>
    </xf>
    <xf numFmtId="3" fontId="46" fillId="0" borderId="48" xfId="0" applyNumberFormat="1" applyFont="1" applyBorder="1" applyAlignment="1" applyProtection="1">
      <alignment horizontal="center" vertical="center" wrapText="1"/>
      <protection hidden="1"/>
    </xf>
    <xf numFmtId="3" fontId="46" fillId="0" borderId="81" xfId="0" applyNumberFormat="1" applyFont="1" applyBorder="1" applyAlignment="1" applyProtection="1">
      <alignment horizontal="center" vertical="center" wrapText="1"/>
      <protection hidden="1"/>
    </xf>
    <xf numFmtId="3" fontId="46" fillId="4" borderId="80" xfId="0" applyNumberFormat="1" applyFont="1" applyFill="1" applyBorder="1" applyAlignment="1" applyProtection="1">
      <alignment horizontal="center" vertical="center" wrapText="1"/>
      <protection locked="0"/>
    </xf>
    <xf numFmtId="3" fontId="46" fillId="4" borderId="33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92" xfId="0" applyFont="1" applyBorder="1" applyAlignment="1" applyProtection="1">
      <alignment horizontal="center" vertical="center" wrapText="1"/>
      <protection hidden="1"/>
    </xf>
    <xf numFmtId="0" fontId="50" fillId="0" borderId="174" xfId="0" applyFont="1" applyBorder="1" applyAlignment="1" applyProtection="1">
      <alignment horizontal="center" vertical="center" wrapText="1"/>
      <protection hidden="1"/>
    </xf>
    <xf numFmtId="3" fontId="46" fillId="4" borderId="178" xfId="0" applyNumberFormat="1" applyFont="1" applyFill="1" applyBorder="1" applyAlignment="1" applyProtection="1">
      <alignment horizontal="center" vertical="center" wrapText="1"/>
      <protection locked="0"/>
    </xf>
    <xf numFmtId="3" fontId="46" fillId="4" borderId="111" xfId="0" applyNumberFormat="1" applyFont="1" applyFill="1" applyBorder="1" applyAlignment="1" applyProtection="1">
      <alignment horizontal="center" vertical="center" wrapText="1"/>
      <protection locked="0"/>
    </xf>
    <xf numFmtId="3" fontId="46" fillId="0" borderId="14" xfId="0" applyNumberFormat="1" applyFont="1" applyBorder="1" applyAlignment="1" applyProtection="1">
      <alignment horizontal="center" vertical="center" wrapText="1"/>
      <protection hidden="1"/>
    </xf>
    <xf numFmtId="3" fontId="46" fillId="0" borderId="89" xfId="0" applyNumberFormat="1" applyFont="1" applyBorder="1" applyAlignment="1" applyProtection="1">
      <alignment horizontal="center" vertical="center" wrapText="1"/>
      <protection hidden="1"/>
    </xf>
    <xf numFmtId="3" fontId="46" fillId="0" borderId="88" xfId="0" applyNumberFormat="1" applyFont="1" applyBorder="1" applyAlignment="1" applyProtection="1">
      <alignment horizontal="center" vertical="center" wrapText="1"/>
      <protection hidden="1"/>
    </xf>
    <xf numFmtId="3" fontId="46" fillId="0" borderId="10" xfId="0" applyNumberFormat="1" applyFont="1" applyBorder="1" applyAlignment="1" applyProtection="1">
      <alignment horizontal="center" vertical="center" wrapText="1"/>
      <protection hidden="1"/>
    </xf>
    <xf numFmtId="3" fontId="46" fillId="0" borderId="154" xfId="0" applyNumberFormat="1" applyFont="1" applyBorder="1" applyAlignment="1" applyProtection="1">
      <alignment horizontal="center" vertical="center" wrapText="1"/>
      <protection hidden="1"/>
    </xf>
    <xf numFmtId="3" fontId="46" fillId="0" borderId="175" xfId="0" applyNumberFormat="1" applyFont="1" applyBorder="1" applyAlignment="1" applyProtection="1">
      <alignment horizontal="center" vertical="center" wrapText="1"/>
      <protection hidden="1"/>
    </xf>
    <xf numFmtId="3" fontId="46" fillId="0" borderId="176" xfId="0" applyNumberFormat="1" applyFont="1" applyBorder="1" applyAlignment="1" applyProtection="1">
      <alignment horizontal="center" vertical="center" wrapText="1"/>
      <protection hidden="1"/>
    </xf>
    <xf numFmtId="3" fontId="46" fillId="0" borderId="172" xfId="0" applyNumberFormat="1" applyFont="1" applyBorder="1" applyAlignment="1" applyProtection="1">
      <alignment horizontal="center" vertical="center" wrapText="1"/>
      <protection hidden="1"/>
    </xf>
    <xf numFmtId="3" fontId="46" fillId="4" borderId="177" xfId="0" applyNumberFormat="1" applyFont="1" applyFill="1" applyBorder="1" applyAlignment="1" applyProtection="1">
      <alignment horizontal="center" vertical="center" wrapText="1"/>
      <protection locked="0"/>
    </xf>
    <xf numFmtId="3" fontId="46" fillId="4" borderId="179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58" xfId="0" applyFont="1" applyBorder="1" applyAlignment="1" applyProtection="1">
      <alignment horizontal="center" vertical="center" wrapText="1"/>
      <protection hidden="1"/>
    </xf>
    <xf numFmtId="0" fontId="50" fillId="0" borderId="191" xfId="0" applyFont="1" applyBorder="1" applyAlignment="1" applyProtection="1">
      <alignment horizontal="center" vertical="center" wrapText="1"/>
      <protection hidden="1"/>
    </xf>
    <xf numFmtId="0" fontId="50" fillId="0" borderId="193" xfId="0" applyFont="1" applyBorder="1" applyAlignment="1" applyProtection="1">
      <alignment horizontal="center" vertical="center" wrapText="1"/>
      <protection hidden="1"/>
    </xf>
    <xf numFmtId="0" fontId="50" fillId="0" borderId="6" xfId="0" applyFont="1" applyBorder="1" applyAlignment="1" applyProtection="1">
      <alignment horizontal="center" wrapText="1"/>
      <protection hidden="1"/>
    </xf>
    <xf numFmtId="0" fontId="50" fillId="0" borderId="7" xfId="0" applyFont="1" applyBorder="1" applyAlignment="1" applyProtection="1">
      <alignment horizontal="center" wrapText="1"/>
      <protection hidden="1"/>
    </xf>
    <xf numFmtId="0" fontId="50" fillId="0" borderId="200" xfId="0" applyFont="1" applyBorder="1" applyAlignment="1" applyProtection="1">
      <alignment horizontal="center" vertical="center" wrapText="1"/>
      <protection hidden="1"/>
    </xf>
    <xf numFmtId="0" fontId="50" fillId="0" borderId="201" xfId="0" applyFont="1" applyBorder="1" applyAlignment="1" applyProtection="1">
      <alignment horizontal="center" vertical="center" wrapText="1"/>
      <protection hidden="1"/>
    </xf>
    <xf numFmtId="0" fontId="50" fillId="0" borderId="202" xfId="0" applyFont="1" applyBorder="1" applyAlignment="1" applyProtection="1">
      <alignment horizontal="center" vertical="center" wrapText="1"/>
      <protection hidden="1"/>
    </xf>
    <xf numFmtId="0" fontId="50" fillId="0" borderId="203" xfId="0" applyFont="1" applyBorder="1" applyAlignment="1" applyProtection="1">
      <alignment horizontal="center" vertical="center" wrapText="1"/>
      <protection hidden="1"/>
    </xf>
    <xf numFmtId="0" fontId="50" fillId="0" borderId="204" xfId="0" applyFont="1" applyBorder="1" applyAlignment="1" applyProtection="1">
      <alignment horizontal="center" vertical="center" wrapText="1"/>
      <protection hidden="1"/>
    </xf>
    <xf numFmtId="0" fontId="57" fillId="0" borderId="205" xfId="0" applyFont="1" applyBorder="1" applyAlignment="1" applyProtection="1">
      <alignment horizontal="center" vertical="center" wrapText="1"/>
      <protection hidden="1"/>
    </xf>
    <xf numFmtId="0" fontId="57" fillId="0" borderId="201" xfId="0" applyFont="1" applyBorder="1" applyAlignment="1" applyProtection="1">
      <alignment horizontal="center" vertical="center" wrapText="1"/>
      <protection hidden="1"/>
    </xf>
    <xf numFmtId="0" fontId="45" fillId="0" borderId="0" xfId="0" applyFont="1" applyAlignment="1">
      <alignment horizontal="center" vertical="center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169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1" fillId="4" borderId="2" xfId="0" applyFont="1" applyFill="1" applyBorder="1" applyAlignment="1" applyProtection="1">
      <alignment horizontal="left" vertical="top" wrapText="1"/>
      <protection locked="0"/>
    </xf>
    <xf numFmtId="0" fontId="1" fillId="4" borderId="3" xfId="0" applyFont="1" applyFill="1" applyBorder="1" applyAlignment="1" applyProtection="1">
      <alignment horizontal="left" vertical="top" wrapText="1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Alignment="1">
      <alignment horizontal="center" vertical="top" wrapText="1"/>
    </xf>
    <xf numFmtId="0" fontId="38" fillId="0" borderId="40" xfId="0" applyFont="1" applyBorder="1" applyAlignment="1">
      <alignment horizontal="left" vertical="center" wrapText="1"/>
    </xf>
    <xf numFmtId="0" fontId="38" fillId="0" borderId="0" xfId="0" applyFont="1" applyAlignment="1">
      <alignment horizontal="left" wrapText="1"/>
    </xf>
    <xf numFmtId="0" fontId="47" fillId="0" borderId="19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70" xfId="0" applyFont="1" applyBorder="1" applyAlignment="1">
      <alignment horizontal="center" vertical="center" wrapText="1"/>
    </xf>
    <xf numFmtId="0" fontId="47" fillId="0" borderId="171" xfId="0" applyFont="1" applyBorder="1" applyAlignment="1">
      <alignment horizontal="center" vertical="center" wrapText="1"/>
    </xf>
    <xf numFmtId="0" fontId="47" fillId="0" borderId="74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left" vertical="center" wrapText="1"/>
    </xf>
    <xf numFmtId="0" fontId="38" fillId="0" borderId="67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5" fillId="0" borderId="0" xfId="0" applyFont="1" applyAlignment="1">
      <alignment horizontal="right"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38" fillId="0" borderId="0" xfId="0" applyFont="1" applyAlignment="1" applyProtection="1">
      <alignment horizontal="left" wrapText="1" indent="1"/>
      <protection hidden="1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08" xfId="0" applyFont="1" applyBorder="1" applyAlignment="1">
      <alignment horizontal="center" vertical="center" wrapText="1"/>
    </xf>
    <xf numFmtId="0" fontId="47" fillId="0" borderId="109" xfId="0" applyFont="1" applyBorder="1" applyAlignment="1">
      <alignment horizontal="center" vertical="center" wrapText="1"/>
    </xf>
    <xf numFmtId="0" fontId="47" fillId="0" borderId="72" xfId="0" applyFont="1" applyBorder="1" applyAlignment="1">
      <alignment horizontal="center" vertical="center" wrapText="1"/>
    </xf>
    <xf numFmtId="0" fontId="47" fillId="0" borderId="61" xfId="0" applyFont="1" applyBorder="1" applyAlignment="1">
      <alignment horizontal="center" vertical="center" wrapText="1"/>
    </xf>
    <xf numFmtId="0" fontId="2" fillId="4" borderId="34" xfId="0" applyFont="1" applyFill="1" applyBorder="1" applyAlignment="1" applyProtection="1">
      <alignment horizontal="left" vertical="top" wrapText="1"/>
      <protection locked="0"/>
    </xf>
    <xf numFmtId="0" fontId="2" fillId="4" borderId="35" xfId="0" applyFont="1" applyFill="1" applyBorder="1" applyAlignment="1" applyProtection="1">
      <alignment horizontal="left" vertical="top" wrapText="1"/>
      <protection locked="0"/>
    </xf>
    <xf numFmtId="0" fontId="2" fillId="4" borderId="36" xfId="0" applyFont="1" applyFill="1" applyBorder="1" applyAlignment="1" applyProtection="1">
      <alignment horizontal="left" vertical="top" wrapText="1"/>
      <protection locked="0"/>
    </xf>
    <xf numFmtId="0" fontId="2" fillId="4" borderId="37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Alignment="1" applyProtection="1">
      <alignment horizontal="left" vertical="top" wrapText="1"/>
      <protection locked="0"/>
    </xf>
    <xf numFmtId="0" fontId="2" fillId="4" borderId="38" xfId="0" applyFont="1" applyFill="1" applyBorder="1" applyAlignment="1" applyProtection="1">
      <alignment horizontal="left" vertical="top" wrapText="1"/>
      <protection locked="0"/>
    </xf>
    <xf numFmtId="0" fontId="2" fillId="4" borderId="39" xfId="0" applyFont="1" applyFill="1" applyBorder="1" applyAlignment="1" applyProtection="1">
      <alignment horizontal="left" vertical="top" wrapText="1"/>
      <protection locked="0"/>
    </xf>
    <xf numFmtId="0" fontId="2" fillId="4" borderId="40" xfId="0" applyFont="1" applyFill="1" applyBorder="1" applyAlignment="1" applyProtection="1">
      <alignment horizontal="left" vertical="top" wrapText="1"/>
      <protection locked="0"/>
    </xf>
    <xf numFmtId="0" fontId="2" fillId="4" borderId="41" xfId="0" applyFont="1" applyFill="1" applyBorder="1" applyAlignment="1" applyProtection="1">
      <alignment horizontal="left" vertical="top" wrapText="1"/>
      <protection locked="0"/>
    </xf>
    <xf numFmtId="3" fontId="2" fillId="0" borderId="177" xfId="0" applyNumberFormat="1" applyFont="1" applyBorder="1" applyAlignment="1">
      <alignment horizontal="center" vertical="center" wrapText="1"/>
    </xf>
    <xf numFmtId="3" fontId="2" fillId="0" borderId="111" xfId="0" applyNumberFormat="1" applyFont="1" applyBorder="1" applyAlignment="1">
      <alignment horizontal="center" vertical="center" wrapText="1"/>
    </xf>
    <xf numFmtId="3" fontId="2" fillId="0" borderId="17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 indent="2"/>
    </xf>
    <xf numFmtId="0" fontId="51" fillId="0" borderId="0" xfId="0" applyFont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25" fillId="0" borderId="17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 applyProtection="1">
      <alignment horizontal="center" vertical="center" wrapText="1"/>
      <protection hidden="1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4" xr:uid="{0E9C4DB0-0BA1-4ED8-BF2A-F9DDE71115AC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ítulo 4" xfId="43" xr:uid="{00000000-0005-0000-0000-000029000000}"/>
    <cellStyle name="Título 5" xfId="42" xr:uid="{00000000-0005-0000-0000-00002A000000}"/>
    <cellStyle name="Total" xfId="17" builtinId="25" customBuiltin="1"/>
  </cellStyles>
  <dxfs count="77"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ont>
        <color theme="0"/>
      </font>
    </dxf>
    <dxf>
      <fill>
        <patternFill patternType="none">
          <bgColor auto="1"/>
        </patternFill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 tint="0.79998168889431442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  <border>
        <left/>
        <right/>
        <top/>
        <bottom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ill>
        <patternFill>
          <bgColor theme="8" tint="0.79998168889431442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theme="5" tint="0.79998168889431442"/>
        </patternFill>
      </fill>
      <border>
        <left/>
        <right/>
        <top/>
        <bottom/>
      </border>
    </dxf>
    <dxf>
      <font>
        <color rgb="FFFF0000"/>
      </font>
    </dxf>
    <dxf>
      <font>
        <color theme="0"/>
      </font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FFFFCC"/>
      </font>
    </dxf>
    <dxf>
      <font>
        <color rgb="FFFFFFCC"/>
      </font>
    </dxf>
    <dxf>
      <font>
        <color rgb="FFFFFFCC"/>
      </font>
    </dxf>
  </dxfs>
  <tableStyles count="0" defaultTableStyle="TableStyleMedium9" defaultPivotStyle="PivotStyleLight16"/>
  <colors>
    <mruColors>
      <color rgb="FFFFFF99"/>
      <color rgb="FFFFFFCC"/>
      <color rgb="FF0060A8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192506</xdr:colOff>
      <xdr:row>2</xdr:row>
      <xdr:rowOff>0</xdr:rowOff>
    </xdr:from>
    <xdr:to>
      <xdr:col>17</xdr:col>
      <xdr:colOff>68681</xdr:colOff>
      <xdr:row>13</xdr:row>
      <xdr:rowOff>0</xdr:rowOff>
    </xdr:to>
    <xdr:sp macro="" textlink="">
      <xdr:nvSpPr>
        <xdr:cNvPr id="2" name="Cerrar llave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8155406" y="495300"/>
          <a:ext cx="323850" cy="3305175"/>
        </a:xfrm>
        <a:prstGeom prst="rightBrace">
          <a:avLst/>
        </a:prstGeom>
        <a:ln w="15875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>
    <tabColor rgb="FFFFC000"/>
  </sheetPr>
  <dimension ref="A1:F492"/>
  <sheetViews>
    <sheetView workbookViewId="0">
      <pane ySplit="1" topLeftCell="A2" activePane="bottomLeft" state="frozen"/>
      <selection pane="bottomLeft" sqref="A1:F492"/>
    </sheetView>
  </sheetViews>
  <sheetFormatPr baseColWidth="10" defaultColWidth="11.44140625" defaultRowHeight="13.8" x14ac:dyDescent="0.25"/>
  <cols>
    <col min="1" max="1" width="7.6640625" style="309" customWidth="1"/>
    <col min="2" max="2" width="38.6640625" style="309" customWidth="1"/>
    <col min="3" max="3" width="7.5546875" style="309" customWidth="1"/>
    <col min="4" max="4" width="7.5546875" style="1" customWidth="1"/>
    <col min="5" max="5" width="50" style="309" bestFit="1" customWidth="1"/>
    <col min="6" max="6" width="11.44140625" style="309"/>
    <col min="7" max="16384" width="11.44140625" style="6"/>
  </cols>
  <sheetData>
    <row r="1" spans="1:6" ht="16.8" x14ac:dyDescent="0.4">
      <c r="A1" s="444" t="s">
        <v>74</v>
      </c>
      <c r="B1" s="445" t="s">
        <v>1023</v>
      </c>
      <c r="C1" s="445"/>
      <c r="D1" s="446"/>
      <c r="E1" s="445" t="s">
        <v>1023</v>
      </c>
      <c r="F1" s="444" t="s">
        <v>74</v>
      </c>
    </row>
    <row r="2" spans="1:6" ht="15" x14ac:dyDescent="0.35">
      <c r="A2" s="447" t="s">
        <v>75</v>
      </c>
      <c r="B2" s="447" t="s">
        <v>1024</v>
      </c>
      <c r="C2" s="447"/>
      <c r="D2" s="448"/>
      <c r="E2" s="447" t="s">
        <v>1024</v>
      </c>
      <c r="F2" s="447" t="s">
        <v>75</v>
      </c>
    </row>
    <row r="3" spans="1:6" ht="15" x14ac:dyDescent="0.35">
      <c r="A3" s="447" t="s">
        <v>196</v>
      </c>
      <c r="B3" s="447" t="s">
        <v>723</v>
      </c>
      <c r="C3" s="447"/>
      <c r="D3" s="448"/>
      <c r="E3" s="447" t="s">
        <v>1025</v>
      </c>
      <c r="F3" s="447" t="s">
        <v>76</v>
      </c>
    </row>
    <row r="4" spans="1:6" ht="15" x14ac:dyDescent="0.35">
      <c r="A4" s="447" t="s">
        <v>308</v>
      </c>
      <c r="B4" s="447" t="s">
        <v>724</v>
      </c>
      <c r="C4" s="447"/>
      <c r="D4" s="448"/>
      <c r="E4" s="447" t="s">
        <v>1026</v>
      </c>
      <c r="F4" s="447" t="s">
        <v>77</v>
      </c>
    </row>
    <row r="5" spans="1:6" ht="15" x14ac:dyDescent="0.35">
      <c r="A5" s="447" t="s">
        <v>359</v>
      </c>
      <c r="B5" s="447" t="s">
        <v>725</v>
      </c>
      <c r="C5" s="447"/>
      <c r="D5" s="448"/>
      <c r="E5" s="447" t="s">
        <v>1027</v>
      </c>
      <c r="F5" s="447" t="s">
        <v>78</v>
      </c>
    </row>
    <row r="6" spans="1:6" ht="15" x14ac:dyDescent="0.35">
      <c r="A6" s="447" t="s">
        <v>406</v>
      </c>
      <c r="B6" s="447" t="s">
        <v>726</v>
      </c>
      <c r="C6" s="447"/>
      <c r="D6" s="448"/>
      <c r="E6" s="447" t="s">
        <v>1028</v>
      </c>
      <c r="F6" s="447" t="s">
        <v>79</v>
      </c>
    </row>
    <row r="7" spans="1:6" ht="15" x14ac:dyDescent="0.35">
      <c r="A7" s="447" t="s">
        <v>465</v>
      </c>
      <c r="B7" s="447" t="s">
        <v>727</v>
      </c>
      <c r="C7" s="447"/>
      <c r="D7" s="448"/>
      <c r="E7" s="447" t="s">
        <v>1029</v>
      </c>
      <c r="F7" s="447" t="s">
        <v>80</v>
      </c>
    </row>
    <row r="8" spans="1:6" ht="15" x14ac:dyDescent="0.35">
      <c r="A8" s="447" t="s">
        <v>520</v>
      </c>
      <c r="B8" s="447" t="s">
        <v>1030</v>
      </c>
      <c r="C8" s="447"/>
      <c r="D8" s="448"/>
      <c r="E8" s="447" t="s">
        <v>1031</v>
      </c>
      <c r="F8" s="447" t="s">
        <v>81</v>
      </c>
    </row>
    <row r="9" spans="1:6" ht="15" x14ac:dyDescent="0.35">
      <c r="A9" s="447" t="s">
        <v>86</v>
      </c>
      <c r="B9" s="447" t="s">
        <v>1032</v>
      </c>
      <c r="C9" s="447"/>
      <c r="D9" s="448"/>
      <c r="E9" s="447" t="s">
        <v>1033</v>
      </c>
      <c r="F9" s="447" t="s">
        <v>82</v>
      </c>
    </row>
    <row r="10" spans="1:6" ht="15" x14ac:dyDescent="0.35">
      <c r="A10" s="447" t="s">
        <v>210</v>
      </c>
      <c r="B10" s="447" t="s">
        <v>1034</v>
      </c>
      <c r="C10" s="447"/>
      <c r="D10" s="448"/>
      <c r="E10" s="447" t="s">
        <v>1035</v>
      </c>
      <c r="F10" s="447" t="s">
        <v>83</v>
      </c>
    </row>
    <row r="11" spans="1:6" ht="15" x14ac:dyDescent="0.35">
      <c r="A11" s="447" t="s">
        <v>319</v>
      </c>
      <c r="B11" s="447" t="s">
        <v>1036</v>
      </c>
      <c r="C11" s="447"/>
      <c r="D11" s="448"/>
      <c r="E11" s="447" t="s">
        <v>1037</v>
      </c>
      <c r="F11" s="447" t="s">
        <v>84</v>
      </c>
    </row>
    <row r="12" spans="1:6" ht="15" x14ac:dyDescent="0.35">
      <c r="A12" s="447" t="s">
        <v>364</v>
      </c>
      <c r="B12" s="447" t="s">
        <v>728</v>
      </c>
      <c r="C12" s="447"/>
      <c r="D12" s="448"/>
      <c r="E12" s="447" t="s">
        <v>1038</v>
      </c>
      <c r="F12" s="447" t="s">
        <v>85</v>
      </c>
    </row>
    <row r="13" spans="1:6" ht="15" x14ac:dyDescent="0.35">
      <c r="A13" s="447" t="s">
        <v>411</v>
      </c>
      <c r="B13" s="447" t="s">
        <v>729</v>
      </c>
      <c r="C13" s="447"/>
      <c r="D13" s="449"/>
      <c r="E13" s="447" t="s">
        <v>1032</v>
      </c>
      <c r="F13" s="447" t="s">
        <v>86</v>
      </c>
    </row>
    <row r="14" spans="1:6" ht="15" x14ac:dyDescent="0.35">
      <c r="A14" s="447" t="s">
        <v>479</v>
      </c>
      <c r="B14" s="447" t="s">
        <v>1039</v>
      </c>
      <c r="C14" s="447"/>
      <c r="D14" s="449"/>
      <c r="E14" s="447" t="s">
        <v>1040</v>
      </c>
      <c r="F14" s="447" t="s">
        <v>87</v>
      </c>
    </row>
    <row r="15" spans="1:6" ht="15" x14ac:dyDescent="0.35">
      <c r="A15" s="447" t="s">
        <v>524</v>
      </c>
      <c r="B15" s="447" t="s">
        <v>1041</v>
      </c>
      <c r="C15" s="447"/>
      <c r="D15" s="449"/>
      <c r="E15" s="447" t="s">
        <v>1042</v>
      </c>
      <c r="F15" s="447" t="s">
        <v>88</v>
      </c>
    </row>
    <row r="16" spans="1:6" ht="15" x14ac:dyDescent="0.35">
      <c r="A16" s="447" t="s">
        <v>89</v>
      </c>
      <c r="B16" s="447" t="s">
        <v>1043</v>
      </c>
      <c r="C16" s="447"/>
      <c r="D16" s="449"/>
      <c r="E16" s="447" t="s">
        <v>1043</v>
      </c>
      <c r="F16" s="447" t="s">
        <v>89</v>
      </c>
    </row>
    <row r="17" spans="1:6" ht="15" x14ac:dyDescent="0.35">
      <c r="A17" s="447" t="s">
        <v>223</v>
      </c>
      <c r="B17" s="447" t="s">
        <v>730</v>
      </c>
      <c r="C17" s="447"/>
      <c r="D17" s="449"/>
      <c r="E17" s="447" t="s">
        <v>1044</v>
      </c>
      <c r="F17" s="447" t="s">
        <v>90</v>
      </c>
    </row>
    <row r="18" spans="1:6" ht="15" x14ac:dyDescent="0.35">
      <c r="A18" s="447" t="s">
        <v>324</v>
      </c>
      <c r="B18" s="447" t="s">
        <v>1045</v>
      </c>
      <c r="C18" s="447"/>
      <c r="D18" s="449"/>
      <c r="E18" s="447" t="s">
        <v>1046</v>
      </c>
      <c r="F18" s="447" t="s">
        <v>91</v>
      </c>
    </row>
    <row r="19" spans="1:6" ht="15" x14ac:dyDescent="0.35">
      <c r="A19" s="447" t="s">
        <v>370</v>
      </c>
      <c r="B19" s="447" t="s">
        <v>731</v>
      </c>
      <c r="C19" s="447"/>
      <c r="D19" s="449"/>
      <c r="E19" s="447" t="s">
        <v>1047</v>
      </c>
      <c r="F19" s="447" t="s">
        <v>92</v>
      </c>
    </row>
    <row r="20" spans="1:6" ht="15" x14ac:dyDescent="0.35">
      <c r="A20" s="447" t="s">
        <v>418</v>
      </c>
      <c r="B20" s="447" t="s">
        <v>732</v>
      </c>
      <c r="C20" s="447"/>
      <c r="D20" s="449"/>
      <c r="E20" s="447" t="s">
        <v>1048</v>
      </c>
      <c r="F20" s="447" t="s">
        <v>93</v>
      </c>
    </row>
    <row r="21" spans="1:6" ht="15" x14ac:dyDescent="0.35">
      <c r="A21" s="447" t="s">
        <v>484</v>
      </c>
      <c r="B21" s="447" t="s">
        <v>733</v>
      </c>
      <c r="C21" s="447"/>
      <c r="D21" s="449"/>
      <c r="E21" s="447" t="s">
        <v>1049</v>
      </c>
      <c r="F21" s="447" t="s">
        <v>94</v>
      </c>
    </row>
    <row r="22" spans="1:6" ht="15" x14ac:dyDescent="0.35">
      <c r="A22" s="447" t="s">
        <v>531</v>
      </c>
      <c r="B22" s="447" t="s">
        <v>734</v>
      </c>
      <c r="C22" s="447"/>
      <c r="D22" s="449"/>
      <c r="E22" s="447" t="s">
        <v>1050</v>
      </c>
      <c r="F22" s="447" t="s">
        <v>95</v>
      </c>
    </row>
    <row r="23" spans="1:6" ht="15" x14ac:dyDescent="0.35">
      <c r="A23" s="447" t="s">
        <v>102</v>
      </c>
      <c r="B23" s="447" t="s">
        <v>1051</v>
      </c>
      <c r="C23" s="447"/>
      <c r="D23" s="448"/>
      <c r="E23" s="447" t="s">
        <v>1052</v>
      </c>
      <c r="F23" s="447" t="s">
        <v>96</v>
      </c>
    </row>
    <row r="24" spans="1:6" ht="15" x14ac:dyDescent="0.35">
      <c r="A24" s="447" t="s">
        <v>230</v>
      </c>
      <c r="B24" s="447" t="s">
        <v>735</v>
      </c>
      <c r="C24" s="447"/>
      <c r="D24" s="448"/>
      <c r="E24" s="447" t="s">
        <v>1053</v>
      </c>
      <c r="F24" s="447" t="s">
        <v>97</v>
      </c>
    </row>
    <row r="25" spans="1:6" ht="15" x14ac:dyDescent="0.35">
      <c r="A25" s="447" t="s">
        <v>332</v>
      </c>
      <c r="B25" s="447" t="s">
        <v>1054</v>
      </c>
      <c r="C25" s="447"/>
      <c r="D25" s="448"/>
      <c r="E25" s="447" t="s">
        <v>1055</v>
      </c>
      <c r="F25" s="447" t="s">
        <v>98</v>
      </c>
    </row>
    <row r="26" spans="1:6" ht="15" x14ac:dyDescent="0.35">
      <c r="A26" s="447" t="s">
        <v>378</v>
      </c>
      <c r="B26" s="447" t="s">
        <v>1056</v>
      </c>
      <c r="C26" s="447"/>
      <c r="D26" s="448"/>
      <c r="E26" s="447" t="s">
        <v>1057</v>
      </c>
      <c r="F26" s="447" t="s">
        <v>99</v>
      </c>
    </row>
    <row r="27" spans="1:6" ht="15" x14ac:dyDescent="0.35">
      <c r="A27" s="447" t="s">
        <v>427</v>
      </c>
      <c r="B27" s="447" t="s">
        <v>736</v>
      </c>
      <c r="C27" s="447"/>
      <c r="D27" s="448"/>
      <c r="E27" s="447" t="s">
        <v>1058</v>
      </c>
      <c r="F27" s="447" t="s">
        <v>100</v>
      </c>
    </row>
    <row r="28" spans="1:6" ht="15" x14ac:dyDescent="0.35">
      <c r="A28" s="447" t="s">
        <v>493</v>
      </c>
      <c r="B28" s="447" t="s">
        <v>737</v>
      </c>
      <c r="C28" s="447"/>
      <c r="D28" s="448"/>
      <c r="E28" s="447" t="s">
        <v>1059</v>
      </c>
      <c r="F28" s="447" t="s">
        <v>101</v>
      </c>
    </row>
    <row r="29" spans="1:6" ht="15" x14ac:dyDescent="0.35">
      <c r="A29" s="447" t="s">
        <v>537</v>
      </c>
      <c r="B29" s="447" t="s">
        <v>738</v>
      </c>
      <c r="C29" s="447"/>
      <c r="D29" s="448"/>
      <c r="E29" s="447" t="s">
        <v>1051</v>
      </c>
      <c r="F29" s="447" t="s">
        <v>102</v>
      </c>
    </row>
    <row r="30" spans="1:6" ht="15" x14ac:dyDescent="0.35">
      <c r="A30" s="447" t="s">
        <v>111</v>
      </c>
      <c r="B30" s="447" t="s">
        <v>1060</v>
      </c>
      <c r="C30" s="447"/>
      <c r="D30" s="448"/>
      <c r="E30" s="447" t="s">
        <v>1061</v>
      </c>
      <c r="F30" s="447" t="s">
        <v>103</v>
      </c>
    </row>
    <row r="31" spans="1:6" ht="15" x14ac:dyDescent="0.35">
      <c r="A31" s="447" t="s">
        <v>234</v>
      </c>
      <c r="B31" s="447" t="s">
        <v>739</v>
      </c>
      <c r="C31" s="447"/>
      <c r="D31" s="448"/>
      <c r="E31" s="447" t="s">
        <v>1062</v>
      </c>
      <c r="F31" s="447" t="s">
        <v>104</v>
      </c>
    </row>
    <row r="32" spans="1:6" ht="15" x14ac:dyDescent="0.35">
      <c r="A32" s="447" t="s">
        <v>335</v>
      </c>
      <c r="B32" s="447" t="s">
        <v>740</v>
      </c>
      <c r="C32" s="447"/>
      <c r="D32" s="448"/>
      <c r="E32" s="447" t="s">
        <v>1063</v>
      </c>
      <c r="F32" s="447" t="s">
        <v>105</v>
      </c>
    </row>
    <row r="33" spans="1:6" ht="15" x14ac:dyDescent="0.35">
      <c r="A33" s="447" t="s">
        <v>384</v>
      </c>
      <c r="B33" s="447" t="s">
        <v>741</v>
      </c>
      <c r="C33" s="447"/>
      <c r="D33" s="448"/>
      <c r="E33" s="447" t="s">
        <v>1064</v>
      </c>
      <c r="F33" s="447" t="s">
        <v>106</v>
      </c>
    </row>
    <row r="34" spans="1:6" ht="15" x14ac:dyDescent="0.35">
      <c r="A34" s="447" t="s">
        <v>431</v>
      </c>
      <c r="B34" s="447" t="s">
        <v>742</v>
      </c>
      <c r="C34" s="447"/>
      <c r="D34" s="448"/>
      <c r="E34" s="447" t="s">
        <v>1065</v>
      </c>
      <c r="F34" s="447" t="s">
        <v>107</v>
      </c>
    </row>
    <row r="35" spans="1:6" ht="15" x14ac:dyDescent="0.35">
      <c r="A35" s="447" t="s">
        <v>496</v>
      </c>
      <c r="B35" s="447" t="s">
        <v>1066</v>
      </c>
      <c r="C35" s="447"/>
      <c r="D35" s="448"/>
      <c r="E35" s="447" t="s">
        <v>1067</v>
      </c>
      <c r="F35" s="447" t="s">
        <v>108</v>
      </c>
    </row>
    <row r="36" spans="1:6" ht="15" x14ac:dyDescent="0.35">
      <c r="A36" s="447" t="s">
        <v>541</v>
      </c>
      <c r="B36" s="447" t="s">
        <v>743</v>
      </c>
      <c r="C36" s="447"/>
      <c r="D36" s="449"/>
      <c r="E36" s="447" t="s">
        <v>1068</v>
      </c>
      <c r="F36" s="447" t="s">
        <v>109</v>
      </c>
    </row>
    <row r="37" spans="1:6" ht="15" x14ac:dyDescent="0.35">
      <c r="A37" s="447" t="s">
        <v>114</v>
      </c>
      <c r="B37" s="447" t="s">
        <v>1069</v>
      </c>
      <c r="C37" s="447"/>
      <c r="D37" s="449"/>
      <c r="E37" s="447" t="s">
        <v>1070</v>
      </c>
      <c r="F37" s="447" t="s">
        <v>110</v>
      </c>
    </row>
    <row r="38" spans="1:6" ht="15" x14ac:dyDescent="0.35">
      <c r="A38" s="447" t="s">
        <v>242</v>
      </c>
      <c r="B38" s="447" t="s">
        <v>744</v>
      </c>
      <c r="C38" s="447"/>
      <c r="D38" s="449"/>
      <c r="E38" s="447" t="s">
        <v>1060</v>
      </c>
      <c r="F38" s="447" t="s">
        <v>111</v>
      </c>
    </row>
    <row r="39" spans="1:6" ht="15" x14ac:dyDescent="0.35">
      <c r="A39" s="447" t="s">
        <v>347</v>
      </c>
      <c r="B39" s="447" t="s">
        <v>745</v>
      </c>
      <c r="C39" s="447"/>
      <c r="D39" s="449"/>
      <c r="E39" s="447" t="s">
        <v>1071</v>
      </c>
      <c r="F39" s="447" t="s">
        <v>112</v>
      </c>
    </row>
    <row r="40" spans="1:6" ht="15" x14ac:dyDescent="0.35">
      <c r="A40" s="447" t="s">
        <v>389</v>
      </c>
      <c r="B40" s="447" t="s">
        <v>746</v>
      </c>
      <c r="C40" s="447"/>
      <c r="D40" s="449"/>
      <c r="E40" s="447" t="s">
        <v>1072</v>
      </c>
      <c r="F40" s="447" t="s">
        <v>113</v>
      </c>
    </row>
    <row r="41" spans="1:6" ht="15" x14ac:dyDescent="0.35">
      <c r="A41" s="447" t="s">
        <v>435</v>
      </c>
      <c r="B41" s="447" t="s">
        <v>747</v>
      </c>
      <c r="C41" s="447"/>
      <c r="D41" s="449"/>
      <c r="E41" s="447" t="s">
        <v>1069</v>
      </c>
      <c r="F41" s="447" t="s">
        <v>114</v>
      </c>
    </row>
    <row r="42" spans="1:6" ht="15" x14ac:dyDescent="0.35">
      <c r="A42" s="447" t="s">
        <v>502</v>
      </c>
      <c r="B42" s="447" t="s">
        <v>748</v>
      </c>
      <c r="C42" s="447"/>
      <c r="D42" s="449"/>
      <c r="E42" s="447" t="s">
        <v>1073</v>
      </c>
      <c r="F42" s="447" t="s">
        <v>115</v>
      </c>
    </row>
    <row r="43" spans="1:6" ht="15" x14ac:dyDescent="0.35">
      <c r="A43" s="447" t="s">
        <v>544</v>
      </c>
      <c r="B43" s="447" t="s">
        <v>1074</v>
      </c>
      <c r="C43" s="447"/>
      <c r="D43" s="449"/>
      <c r="E43" s="447" t="s">
        <v>1075</v>
      </c>
      <c r="F43" s="447" t="s">
        <v>116</v>
      </c>
    </row>
    <row r="44" spans="1:6" ht="15" x14ac:dyDescent="0.35">
      <c r="A44" s="447" t="s">
        <v>121</v>
      </c>
      <c r="B44" s="447" t="s">
        <v>1076</v>
      </c>
      <c r="C44" s="447"/>
      <c r="D44" s="449"/>
      <c r="E44" s="447" t="s">
        <v>1077</v>
      </c>
      <c r="F44" s="447" t="s">
        <v>117</v>
      </c>
    </row>
    <row r="45" spans="1:6" ht="15" x14ac:dyDescent="0.35">
      <c r="A45" s="447" t="s">
        <v>250</v>
      </c>
      <c r="B45" s="447" t="s">
        <v>749</v>
      </c>
      <c r="C45" s="447"/>
      <c r="D45" s="449"/>
      <c r="E45" s="447" t="s">
        <v>1078</v>
      </c>
      <c r="F45" s="447" t="s">
        <v>118</v>
      </c>
    </row>
    <row r="46" spans="1:6" ht="15" x14ac:dyDescent="0.35">
      <c r="A46" s="447" t="s">
        <v>350</v>
      </c>
      <c r="B46" s="447" t="s">
        <v>750</v>
      </c>
      <c r="C46" s="447"/>
      <c r="D46" s="449"/>
      <c r="E46" s="447" t="s">
        <v>1079</v>
      </c>
      <c r="F46" s="447" t="s">
        <v>119</v>
      </c>
    </row>
    <row r="47" spans="1:6" ht="15" x14ac:dyDescent="0.35">
      <c r="A47" s="447" t="s">
        <v>393</v>
      </c>
      <c r="B47" s="447" t="s">
        <v>1080</v>
      </c>
      <c r="C47" s="447"/>
      <c r="D47" s="449"/>
      <c r="E47" s="447" t="s">
        <v>1081</v>
      </c>
      <c r="F47" s="447" t="s">
        <v>120</v>
      </c>
    </row>
    <row r="48" spans="1:6" ht="15" x14ac:dyDescent="0.35">
      <c r="A48" s="447" t="s">
        <v>440</v>
      </c>
      <c r="B48" s="447" t="s">
        <v>751</v>
      </c>
      <c r="C48" s="447"/>
      <c r="D48" s="448"/>
      <c r="E48" s="447" t="s">
        <v>1076</v>
      </c>
      <c r="F48" s="447" t="s">
        <v>121</v>
      </c>
    </row>
    <row r="49" spans="1:6" ht="15" x14ac:dyDescent="0.35">
      <c r="A49" s="447" t="s">
        <v>505</v>
      </c>
      <c r="B49" s="447" t="s">
        <v>752</v>
      </c>
      <c r="C49" s="447"/>
      <c r="D49" s="448"/>
      <c r="E49" s="447" t="s">
        <v>1082</v>
      </c>
      <c r="F49" s="447" t="s">
        <v>122</v>
      </c>
    </row>
    <row r="50" spans="1:6" ht="15" x14ac:dyDescent="0.35">
      <c r="A50" s="447" t="s">
        <v>127</v>
      </c>
      <c r="B50" s="447" t="s">
        <v>1083</v>
      </c>
      <c r="C50" s="447"/>
      <c r="D50" s="448"/>
      <c r="E50" s="447" t="s">
        <v>1084</v>
      </c>
      <c r="F50" s="447" t="s">
        <v>123</v>
      </c>
    </row>
    <row r="51" spans="1:6" ht="15" x14ac:dyDescent="0.35">
      <c r="A51" s="447" t="s">
        <v>257</v>
      </c>
      <c r="B51" s="447" t="s">
        <v>1085</v>
      </c>
      <c r="C51" s="447"/>
      <c r="D51" s="448"/>
      <c r="E51" s="447" t="s">
        <v>1086</v>
      </c>
      <c r="F51" s="447" t="s">
        <v>124</v>
      </c>
    </row>
    <row r="52" spans="1:6" ht="15" x14ac:dyDescent="0.35">
      <c r="A52" s="447" t="s">
        <v>355</v>
      </c>
      <c r="B52" s="447" t="s">
        <v>753</v>
      </c>
      <c r="C52" s="447"/>
      <c r="D52" s="448"/>
      <c r="E52" s="447" t="s">
        <v>1087</v>
      </c>
      <c r="F52" s="447" t="s">
        <v>125</v>
      </c>
    </row>
    <row r="53" spans="1:6" ht="15" x14ac:dyDescent="0.35">
      <c r="A53" s="447" t="s">
        <v>396</v>
      </c>
      <c r="B53" s="447" t="s">
        <v>1088</v>
      </c>
      <c r="C53" s="447"/>
      <c r="D53" s="448"/>
      <c r="E53" s="447" t="s">
        <v>1089</v>
      </c>
      <c r="F53" s="447" t="s">
        <v>126</v>
      </c>
    </row>
    <row r="54" spans="1:6" ht="15" x14ac:dyDescent="0.35">
      <c r="A54" s="447" t="s">
        <v>444</v>
      </c>
      <c r="B54" s="447" t="s">
        <v>1090</v>
      </c>
      <c r="C54" s="447"/>
      <c r="D54" s="448"/>
      <c r="E54" s="447" t="s">
        <v>1091</v>
      </c>
      <c r="F54" s="447" t="s">
        <v>562</v>
      </c>
    </row>
    <row r="55" spans="1:6" ht="15" x14ac:dyDescent="0.35">
      <c r="A55" s="447" t="s">
        <v>508</v>
      </c>
      <c r="B55" s="447" t="s">
        <v>754</v>
      </c>
      <c r="C55" s="447"/>
      <c r="D55" s="448"/>
      <c r="E55" s="447" t="s">
        <v>1083</v>
      </c>
      <c r="F55" s="447" t="s">
        <v>127</v>
      </c>
    </row>
    <row r="56" spans="1:6" ht="15" x14ac:dyDescent="0.35">
      <c r="A56" s="447" t="s">
        <v>134</v>
      </c>
      <c r="B56" s="447" t="s">
        <v>1092</v>
      </c>
      <c r="C56" s="447"/>
      <c r="D56" s="448"/>
      <c r="E56" s="447" t="s">
        <v>1093</v>
      </c>
      <c r="F56" s="447" t="s">
        <v>128</v>
      </c>
    </row>
    <row r="57" spans="1:6" ht="15" x14ac:dyDescent="0.35">
      <c r="A57" s="447" t="s">
        <v>262</v>
      </c>
      <c r="B57" s="447" t="s">
        <v>755</v>
      </c>
      <c r="C57" s="447"/>
      <c r="D57" s="448"/>
      <c r="E57" s="447" t="s">
        <v>1094</v>
      </c>
      <c r="F57" s="447" t="s">
        <v>129</v>
      </c>
    </row>
    <row r="58" spans="1:6" ht="15" x14ac:dyDescent="0.35">
      <c r="A58" s="447" t="s">
        <v>399</v>
      </c>
      <c r="B58" s="447" t="s">
        <v>756</v>
      </c>
      <c r="C58" s="447"/>
      <c r="D58" s="448"/>
      <c r="E58" s="447" t="s">
        <v>1095</v>
      </c>
      <c r="F58" s="447" t="s">
        <v>130</v>
      </c>
    </row>
    <row r="59" spans="1:6" ht="15" x14ac:dyDescent="0.35">
      <c r="A59" s="447" t="s">
        <v>451</v>
      </c>
      <c r="B59" s="447" t="s">
        <v>757</v>
      </c>
      <c r="C59" s="447"/>
      <c r="D59" s="448"/>
      <c r="E59" s="447" t="s">
        <v>1096</v>
      </c>
      <c r="F59" s="447" t="s">
        <v>131</v>
      </c>
    </row>
    <row r="60" spans="1:6" ht="15" x14ac:dyDescent="0.35">
      <c r="A60" s="447" t="s">
        <v>513</v>
      </c>
      <c r="B60" s="447" t="s">
        <v>758</v>
      </c>
      <c r="C60" s="447"/>
      <c r="D60" s="448"/>
      <c r="E60" s="447" t="s">
        <v>1097</v>
      </c>
      <c r="F60" s="447" t="s">
        <v>132</v>
      </c>
    </row>
    <row r="61" spans="1:6" ht="15" x14ac:dyDescent="0.35">
      <c r="A61" s="447" t="s">
        <v>140</v>
      </c>
      <c r="B61" s="447" t="s">
        <v>1098</v>
      </c>
      <c r="C61" s="447"/>
      <c r="D61" s="448"/>
      <c r="E61" s="447" t="s">
        <v>1099</v>
      </c>
      <c r="F61" s="447" t="s">
        <v>133</v>
      </c>
    </row>
    <row r="62" spans="1:6" ht="15" x14ac:dyDescent="0.35">
      <c r="A62" s="447" t="s">
        <v>267</v>
      </c>
      <c r="B62" s="447" t="s">
        <v>759</v>
      </c>
      <c r="C62" s="447"/>
      <c r="D62" s="449"/>
      <c r="E62" s="447" t="s">
        <v>1092</v>
      </c>
      <c r="F62" s="447" t="s">
        <v>134</v>
      </c>
    </row>
    <row r="63" spans="1:6" ht="15" x14ac:dyDescent="0.35">
      <c r="A63" s="447" t="s">
        <v>401</v>
      </c>
      <c r="B63" s="447" t="s">
        <v>1100</v>
      </c>
      <c r="C63" s="447"/>
      <c r="D63" s="449"/>
      <c r="E63" s="447" t="s">
        <v>1101</v>
      </c>
      <c r="F63" s="447" t="s">
        <v>135</v>
      </c>
    </row>
    <row r="64" spans="1:6" ht="15" x14ac:dyDescent="0.35">
      <c r="A64" s="447" t="s">
        <v>457</v>
      </c>
      <c r="B64" s="447" t="s">
        <v>760</v>
      </c>
      <c r="C64" s="447"/>
      <c r="D64" s="449"/>
      <c r="E64" s="447" t="s">
        <v>1102</v>
      </c>
      <c r="F64" s="447" t="s">
        <v>136</v>
      </c>
    </row>
    <row r="65" spans="1:6" ht="15" x14ac:dyDescent="0.35">
      <c r="A65" s="447" t="s">
        <v>514</v>
      </c>
      <c r="B65" s="447" t="s">
        <v>761</v>
      </c>
      <c r="C65" s="447"/>
      <c r="D65" s="449"/>
      <c r="E65" s="447" t="s">
        <v>1103</v>
      </c>
      <c r="F65" s="447" t="s">
        <v>137</v>
      </c>
    </row>
    <row r="66" spans="1:6" ht="15" x14ac:dyDescent="0.35">
      <c r="A66" s="447" t="s">
        <v>145</v>
      </c>
      <c r="B66" s="447" t="s">
        <v>1104</v>
      </c>
      <c r="C66" s="447"/>
      <c r="D66" s="449"/>
      <c r="E66" s="447" t="s">
        <v>1105</v>
      </c>
      <c r="F66" s="447" t="s">
        <v>138</v>
      </c>
    </row>
    <row r="67" spans="1:6" ht="15" x14ac:dyDescent="0.35">
      <c r="A67" s="447" t="s">
        <v>280</v>
      </c>
      <c r="B67" s="447" t="s">
        <v>762</v>
      </c>
      <c r="C67" s="447"/>
      <c r="D67" s="448"/>
      <c r="E67" s="447" t="s">
        <v>1106</v>
      </c>
      <c r="F67" s="447" t="s">
        <v>139</v>
      </c>
    </row>
    <row r="68" spans="1:6" ht="15" x14ac:dyDescent="0.35">
      <c r="A68" s="447" t="s">
        <v>461</v>
      </c>
      <c r="B68" s="447" t="s">
        <v>763</v>
      </c>
      <c r="C68" s="447"/>
      <c r="D68" s="448"/>
      <c r="E68" s="447" t="s">
        <v>1098</v>
      </c>
      <c r="F68" s="447" t="s">
        <v>140</v>
      </c>
    </row>
    <row r="69" spans="1:6" ht="15" x14ac:dyDescent="0.35">
      <c r="A69" s="447" t="s">
        <v>518</v>
      </c>
      <c r="B69" s="447" t="s">
        <v>1107</v>
      </c>
      <c r="C69" s="447"/>
      <c r="D69" s="448"/>
      <c r="E69" s="447" t="s">
        <v>1108</v>
      </c>
      <c r="F69" s="447" t="s">
        <v>141</v>
      </c>
    </row>
    <row r="70" spans="1:6" ht="15" x14ac:dyDescent="0.35">
      <c r="A70" s="447" t="s">
        <v>150</v>
      </c>
      <c r="B70" s="447" t="s">
        <v>1109</v>
      </c>
      <c r="C70" s="447"/>
      <c r="D70" s="448"/>
      <c r="E70" s="447" t="s">
        <v>1110</v>
      </c>
      <c r="F70" s="447" t="s">
        <v>142</v>
      </c>
    </row>
    <row r="71" spans="1:6" ht="15" x14ac:dyDescent="0.35">
      <c r="A71" s="447" t="s">
        <v>287</v>
      </c>
      <c r="B71" s="447" t="s">
        <v>1111</v>
      </c>
      <c r="C71" s="447"/>
      <c r="D71" s="448"/>
      <c r="E71" s="447" t="s">
        <v>1112</v>
      </c>
      <c r="F71" s="447" t="s">
        <v>143</v>
      </c>
    </row>
    <row r="72" spans="1:6" ht="15" x14ac:dyDescent="0.35">
      <c r="A72" s="450" t="s">
        <v>1307</v>
      </c>
      <c r="B72" s="447" t="s">
        <v>1308</v>
      </c>
      <c r="C72" s="447"/>
      <c r="D72" s="448"/>
      <c r="E72" s="447" t="s">
        <v>1113</v>
      </c>
      <c r="F72" s="447" t="s">
        <v>144</v>
      </c>
    </row>
    <row r="73" spans="1:6" ht="15" x14ac:dyDescent="0.35">
      <c r="A73" s="447" t="s">
        <v>76</v>
      </c>
      <c r="B73" s="447" t="s">
        <v>1025</v>
      </c>
      <c r="C73" s="447"/>
      <c r="D73" s="448"/>
      <c r="E73" s="447" t="s">
        <v>1104</v>
      </c>
      <c r="F73" s="447" t="s">
        <v>145</v>
      </c>
    </row>
    <row r="74" spans="1:6" ht="15" x14ac:dyDescent="0.35">
      <c r="A74" s="447" t="s">
        <v>197</v>
      </c>
      <c r="B74" s="447" t="s">
        <v>1114</v>
      </c>
      <c r="C74" s="447"/>
      <c r="D74" s="449"/>
      <c r="E74" s="447" t="s">
        <v>1115</v>
      </c>
      <c r="F74" s="447" t="s">
        <v>146</v>
      </c>
    </row>
    <row r="75" spans="1:6" ht="15" x14ac:dyDescent="0.35">
      <c r="A75" s="447" t="s">
        <v>309</v>
      </c>
      <c r="B75" s="447" t="s">
        <v>764</v>
      </c>
      <c r="C75" s="447"/>
      <c r="D75" s="449"/>
      <c r="E75" s="447" t="s">
        <v>1116</v>
      </c>
      <c r="F75" s="447" t="s">
        <v>147</v>
      </c>
    </row>
    <row r="76" spans="1:6" ht="15" x14ac:dyDescent="0.35">
      <c r="A76" s="447" t="s">
        <v>360</v>
      </c>
      <c r="B76" s="447" t="s">
        <v>765</v>
      </c>
      <c r="C76" s="447"/>
      <c r="D76" s="449"/>
      <c r="E76" s="447" t="s">
        <v>1117</v>
      </c>
      <c r="F76" s="447" t="s">
        <v>148</v>
      </c>
    </row>
    <row r="77" spans="1:6" ht="15" x14ac:dyDescent="0.35">
      <c r="A77" s="447" t="s">
        <v>407</v>
      </c>
      <c r="B77" s="447" t="s">
        <v>766</v>
      </c>
      <c r="C77" s="447"/>
      <c r="D77" s="449"/>
      <c r="E77" s="447" t="s">
        <v>1118</v>
      </c>
      <c r="F77" s="447" t="s">
        <v>149</v>
      </c>
    </row>
    <row r="78" spans="1:6" ht="15" x14ac:dyDescent="0.35">
      <c r="A78" s="447" t="s">
        <v>466</v>
      </c>
      <c r="B78" s="447" t="s">
        <v>767</v>
      </c>
      <c r="C78" s="447"/>
      <c r="D78" s="449"/>
      <c r="E78" s="447" t="s">
        <v>1109</v>
      </c>
      <c r="F78" s="447" t="s">
        <v>150</v>
      </c>
    </row>
    <row r="79" spans="1:6" ht="15" x14ac:dyDescent="0.35">
      <c r="A79" s="447" t="s">
        <v>521</v>
      </c>
      <c r="B79" s="447" t="s">
        <v>1119</v>
      </c>
      <c r="C79" s="447"/>
      <c r="D79" s="449"/>
      <c r="E79" s="447" t="s">
        <v>1120</v>
      </c>
      <c r="F79" s="447" t="s">
        <v>151</v>
      </c>
    </row>
    <row r="80" spans="1:6" ht="15" x14ac:dyDescent="0.35">
      <c r="A80" s="447" t="s">
        <v>87</v>
      </c>
      <c r="B80" s="447" t="s">
        <v>1040</v>
      </c>
      <c r="C80" s="447"/>
      <c r="D80" s="449"/>
      <c r="E80" s="447" t="s">
        <v>1122</v>
      </c>
      <c r="F80" s="447" t="s">
        <v>152</v>
      </c>
    </row>
    <row r="81" spans="1:6" ht="15" x14ac:dyDescent="0.35">
      <c r="A81" s="447" t="s">
        <v>211</v>
      </c>
      <c r="B81" s="447" t="s">
        <v>1121</v>
      </c>
      <c r="C81" s="447"/>
      <c r="D81" s="449"/>
      <c r="E81" s="447" t="s">
        <v>1124</v>
      </c>
      <c r="F81" s="447" t="s">
        <v>153</v>
      </c>
    </row>
    <row r="82" spans="1:6" ht="15" x14ac:dyDescent="0.35">
      <c r="A82" s="447" t="s">
        <v>320</v>
      </c>
      <c r="B82" s="447" t="s">
        <v>1123</v>
      </c>
      <c r="C82" s="447"/>
      <c r="D82" s="449"/>
      <c r="E82" s="447" t="s">
        <v>1125</v>
      </c>
      <c r="F82" s="447" t="s">
        <v>154</v>
      </c>
    </row>
    <row r="83" spans="1:6" ht="15" x14ac:dyDescent="0.35">
      <c r="A83" s="447" t="s">
        <v>365</v>
      </c>
      <c r="B83" s="447" t="s">
        <v>768</v>
      </c>
      <c r="C83" s="447"/>
      <c r="D83" s="448"/>
      <c r="E83" s="447" t="s">
        <v>1127</v>
      </c>
      <c r="F83" s="447" t="s">
        <v>155</v>
      </c>
    </row>
    <row r="84" spans="1:6" ht="15" x14ac:dyDescent="0.35">
      <c r="A84" s="447" t="s">
        <v>412</v>
      </c>
      <c r="B84" s="447" t="s">
        <v>1126</v>
      </c>
      <c r="C84" s="447"/>
      <c r="D84" s="448"/>
      <c r="E84" s="447" t="s">
        <v>1128</v>
      </c>
      <c r="F84" s="447" t="s">
        <v>156</v>
      </c>
    </row>
    <row r="85" spans="1:6" ht="15" x14ac:dyDescent="0.35">
      <c r="A85" s="447" t="s">
        <v>480</v>
      </c>
      <c r="B85" s="447" t="s">
        <v>769</v>
      </c>
      <c r="C85" s="447"/>
      <c r="D85" s="448"/>
      <c r="E85" s="447" t="s">
        <v>1130</v>
      </c>
      <c r="F85" s="447" t="s">
        <v>157</v>
      </c>
    </row>
    <row r="86" spans="1:6" ht="15" x14ac:dyDescent="0.35">
      <c r="A86" s="447" t="s">
        <v>525</v>
      </c>
      <c r="B86" s="447" t="s">
        <v>1129</v>
      </c>
      <c r="C86" s="447"/>
      <c r="D86" s="448"/>
      <c r="E86" s="447" t="s">
        <v>1131</v>
      </c>
      <c r="F86" s="447" t="s">
        <v>158</v>
      </c>
    </row>
    <row r="87" spans="1:6" ht="15" x14ac:dyDescent="0.35">
      <c r="A87" s="447" t="s">
        <v>90</v>
      </c>
      <c r="B87" s="447" t="s">
        <v>1044</v>
      </c>
      <c r="C87" s="447"/>
      <c r="D87" s="448"/>
      <c r="E87" s="447" t="s">
        <v>1132</v>
      </c>
      <c r="F87" s="447" t="s">
        <v>159</v>
      </c>
    </row>
    <row r="88" spans="1:6" ht="15" x14ac:dyDescent="0.35">
      <c r="A88" s="447" t="s">
        <v>224</v>
      </c>
      <c r="B88" s="447" t="s">
        <v>770</v>
      </c>
      <c r="C88" s="447"/>
      <c r="D88" s="448"/>
      <c r="E88" s="447" t="s">
        <v>1134</v>
      </c>
      <c r="F88" s="447" t="s">
        <v>160</v>
      </c>
    </row>
    <row r="89" spans="1:6" ht="15" x14ac:dyDescent="0.35">
      <c r="A89" s="447" t="s">
        <v>325</v>
      </c>
      <c r="B89" s="447" t="s">
        <v>1133</v>
      </c>
      <c r="C89" s="447"/>
      <c r="D89" s="448"/>
      <c r="E89" s="447" t="s">
        <v>1135</v>
      </c>
      <c r="F89" s="447" t="s">
        <v>161</v>
      </c>
    </row>
    <row r="90" spans="1:6" ht="15" x14ac:dyDescent="0.35">
      <c r="A90" s="447" t="s">
        <v>371</v>
      </c>
      <c r="B90" s="447" t="s">
        <v>771</v>
      </c>
      <c r="C90" s="447"/>
      <c r="D90" s="448"/>
      <c r="E90" s="447" t="s">
        <v>1137</v>
      </c>
      <c r="F90" s="447" t="s">
        <v>162</v>
      </c>
    </row>
    <row r="91" spans="1:6" ht="15" x14ac:dyDescent="0.35">
      <c r="A91" s="447" t="s">
        <v>419</v>
      </c>
      <c r="B91" s="447" t="s">
        <v>1136</v>
      </c>
      <c r="C91" s="447"/>
      <c r="D91" s="448"/>
      <c r="E91" s="447" t="s">
        <v>1139</v>
      </c>
      <c r="F91" s="447" t="s">
        <v>163</v>
      </c>
    </row>
    <row r="92" spans="1:6" ht="15" x14ac:dyDescent="0.35">
      <c r="A92" s="447" t="s">
        <v>485</v>
      </c>
      <c r="B92" s="447" t="s">
        <v>1138</v>
      </c>
      <c r="C92" s="447"/>
      <c r="D92" s="448"/>
      <c r="E92" s="447" t="s">
        <v>1140</v>
      </c>
      <c r="F92" s="447" t="s">
        <v>164</v>
      </c>
    </row>
    <row r="93" spans="1:6" ht="15" x14ac:dyDescent="0.35">
      <c r="A93" s="447" t="s">
        <v>532</v>
      </c>
      <c r="B93" s="447" t="s">
        <v>772</v>
      </c>
      <c r="C93" s="447"/>
      <c r="D93" s="448"/>
      <c r="E93" s="447" t="s">
        <v>1141</v>
      </c>
      <c r="F93" s="447" t="s">
        <v>165</v>
      </c>
    </row>
    <row r="94" spans="1:6" ht="15" x14ac:dyDescent="0.35">
      <c r="A94" s="447" t="s">
        <v>103</v>
      </c>
      <c r="B94" s="447" t="s">
        <v>1061</v>
      </c>
      <c r="C94" s="447"/>
      <c r="D94" s="448"/>
      <c r="E94" s="447" t="s">
        <v>1142</v>
      </c>
      <c r="F94" s="447" t="s">
        <v>166</v>
      </c>
    </row>
    <row r="95" spans="1:6" ht="15" x14ac:dyDescent="0.35">
      <c r="A95" s="447" t="s">
        <v>231</v>
      </c>
      <c r="B95" s="447" t="s">
        <v>773</v>
      </c>
      <c r="C95" s="447"/>
      <c r="D95" s="448"/>
      <c r="E95" s="447" t="s">
        <v>1144</v>
      </c>
      <c r="F95" s="447" t="s">
        <v>167</v>
      </c>
    </row>
    <row r="96" spans="1:6" ht="15" x14ac:dyDescent="0.35">
      <c r="A96" s="447" t="s">
        <v>333</v>
      </c>
      <c r="B96" s="447" t="s">
        <v>1143</v>
      </c>
      <c r="C96" s="447"/>
      <c r="D96" s="448"/>
      <c r="E96" s="447" t="s">
        <v>1146</v>
      </c>
      <c r="F96" s="447" t="s">
        <v>168</v>
      </c>
    </row>
    <row r="97" spans="1:6" ht="15" x14ac:dyDescent="0.35">
      <c r="A97" s="447" t="s">
        <v>379</v>
      </c>
      <c r="B97" s="447" t="s">
        <v>1145</v>
      </c>
      <c r="C97" s="447"/>
      <c r="D97" s="448"/>
      <c r="E97" s="447" t="s">
        <v>1147</v>
      </c>
      <c r="F97" s="447" t="s">
        <v>169</v>
      </c>
    </row>
    <row r="98" spans="1:6" ht="15" x14ac:dyDescent="0.35">
      <c r="A98" s="447" t="s">
        <v>428</v>
      </c>
      <c r="B98" s="447" t="s">
        <v>774</v>
      </c>
      <c r="C98" s="447"/>
      <c r="D98" s="448"/>
      <c r="E98" s="447" t="s">
        <v>1149</v>
      </c>
      <c r="F98" s="447" t="s">
        <v>170</v>
      </c>
    </row>
    <row r="99" spans="1:6" ht="15" x14ac:dyDescent="0.35">
      <c r="A99" s="447" t="s">
        <v>494</v>
      </c>
      <c r="B99" s="447" t="s">
        <v>1148</v>
      </c>
      <c r="C99" s="447"/>
      <c r="D99" s="448"/>
      <c r="E99" s="447" t="s">
        <v>1150</v>
      </c>
      <c r="F99" s="447" t="s">
        <v>171</v>
      </c>
    </row>
    <row r="100" spans="1:6" ht="15" x14ac:dyDescent="0.35">
      <c r="A100" s="447" t="s">
        <v>538</v>
      </c>
      <c r="B100" s="447" t="s">
        <v>775</v>
      </c>
      <c r="C100" s="447"/>
      <c r="D100" s="448"/>
      <c r="E100" s="447" t="s">
        <v>1151</v>
      </c>
      <c r="F100" s="447" t="s">
        <v>172</v>
      </c>
    </row>
    <row r="101" spans="1:6" ht="15" x14ac:dyDescent="0.35">
      <c r="A101" s="447" t="s">
        <v>112</v>
      </c>
      <c r="B101" s="447" t="s">
        <v>1071</v>
      </c>
      <c r="C101" s="447"/>
      <c r="D101" s="448"/>
      <c r="E101" s="447" t="s">
        <v>1153</v>
      </c>
      <c r="F101" s="447" t="s">
        <v>173</v>
      </c>
    </row>
    <row r="102" spans="1:6" ht="15" x14ac:dyDescent="0.35">
      <c r="A102" s="447" t="s">
        <v>235</v>
      </c>
      <c r="B102" s="447" t="s">
        <v>1152</v>
      </c>
      <c r="C102" s="447"/>
      <c r="D102" s="448"/>
      <c r="E102" s="447" t="s">
        <v>1154</v>
      </c>
      <c r="F102" s="447" t="s">
        <v>174</v>
      </c>
    </row>
    <row r="103" spans="1:6" ht="15" x14ac:dyDescent="0.35">
      <c r="A103" s="447" t="s">
        <v>336</v>
      </c>
      <c r="B103" s="447" t="s">
        <v>776</v>
      </c>
      <c r="C103" s="447"/>
      <c r="D103" s="448"/>
      <c r="E103" s="447" t="s">
        <v>1155</v>
      </c>
      <c r="F103" s="447" t="s">
        <v>175</v>
      </c>
    </row>
    <row r="104" spans="1:6" ht="15" x14ac:dyDescent="0.35">
      <c r="A104" s="447" t="s">
        <v>385</v>
      </c>
      <c r="B104" s="447" t="s">
        <v>777</v>
      </c>
      <c r="C104" s="447"/>
      <c r="D104" s="448"/>
      <c r="E104" s="447" t="s">
        <v>1156</v>
      </c>
      <c r="F104" s="447" t="s">
        <v>176</v>
      </c>
    </row>
    <row r="105" spans="1:6" ht="15" x14ac:dyDescent="0.35">
      <c r="A105" s="447" t="s">
        <v>432</v>
      </c>
      <c r="B105" s="447" t="s">
        <v>778</v>
      </c>
      <c r="C105" s="447"/>
      <c r="D105" s="448"/>
      <c r="E105" s="447" t="s">
        <v>1157</v>
      </c>
      <c r="F105" s="447" t="s">
        <v>177</v>
      </c>
    </row>
    <row r="106" spans="1:6" ht="15" x14ac:dyDescent="0.35">
      <c r="A106" s="447" t="s">
        <v>497</v>
      </c>
      <c r="B106" s="447" t="s">
        <v>779</v>
      </c>
      <c r="C106" s="447"/>
      <c r="D106" s="448"/>
      <c r="E106" s="447" t="s">
        <v>1159</v>
      </c>
      <c r="F106" s="447" t="s">
        <v>178</v>
      </c>
    </row>
    <row r="107" spans="1:6" ht="15" x14ac:dyDescent="0.35">
      <c r="A107" s="447" t="s">
        <v>542</v>
      </c>
      <c r="B107" s="447" t="s">
        <v>1158</v>
      </c>
      <c r="C107" s="447"/>
      <c r="D107" s="448"/>
      <c r="E107" s="447" t="s">
        <v>1160</v>
      </c>
      <c r="F107" s="447" t="s">
        <v>179</v>
      </c>
    </row>
    <row r="108" spans="1:6" ht="15" x14ac:dyDescent="0.35">
      <c r="A108" s="447" t="s">
        <v>115</v>
      </c>
      <c r="B108" s="447" t="s">
        <v>1073</v>
      </c>
      <c r="C108" s="447"/>
      <c r="D108" s="448"/>
      <c r="E108" s="447" t="s">
        <v>1161</v>
      </c>
      <c r="F108" s="447" t="s">
        <v>180</v>
      </c>
    </row>
    <row r="109" spans="1:6" ht="15" x14ac:dyDescent="0.35">
      <c r="A109" s="447" t="s">
        <v>243</v>
      </c>
      <c r="B109" s="447" t="s">
        <v>780</v>
      </c>
      <c r="C109" s="447"/>
      <c r="D109" s="448"/>
      <c r="E109" s="447" t="s">
        <v>1162</v>
      </c>
      <c r="F109" s="447" t="s">
        <v>181</v>
      </c>
    </row>
    <row r="110" spans="1:6" ht="15" x14ac:dyDescent="0.35">
      <c r="A110" s="447" t="s">
        <v>348</v>
      </c>
      <c r="B110" s="447" t="s">
        <v>781</v>
      </c>
      <c r="C110" s="447"/>
      <c r="D110" s="448"/>
      <c r="E110" s="447" t="s">
        <v>1164</v>
      </c>
      <c r="F110" s="447" t="s">
        <v>182</v>
      </c>
    </row>
    <row r="111" spans="1:6" ht="15" x14ac:dyDescent="0.35">
      <c r="A111" s="447" t="s">
        <v>390</v>
      </c>
      <c r="B111" s="447" t="s">
        <v>1163</v>
      </c>
      <c r="C111" s="447"/>
      <c r="D111" s="448"/>
      <c r="E111" s="447" t="s">
        <v>1165</v>
      </c>
      <c r="F111" s="447" t="s">
        <v>183</v>
      </c>
    </row>
    <row r="112" spans="1:6" ht="15" x14ac:dyDescent="0.35">
      <c r="A112" s="447" t="s">
        <v>436</v>
      </c>
      <c r="B112" s="447" t="s">
        <v>782</v>
      </c>
      <c r="C112" s="447"/>
      <c r="D112" s="448"/>
      <c r="E112" s="447" t="s">
        <v>1166</v>
      </c>
      <c r="F112" s="447" t="s">
        <v>184</v>
      </c>
    </row>
    <row r="113" spans="1:6" ht="15" x14ac:dyDescent="0.35">
      <c r="A113" s="447" t="s">
        <v>503</v>
      </c>
      <c r="B113" s="447" t="s">
        <v>783</v>
      </c>
      <c r="C113" s="447"/>
      <c r="D113" s="448"/>
      <c r="E113" s="447" t="s">
        <v>1168</v>
      </c>
      <c r="F113" s="447" t="s">
        <v>185</v>
      </c>
    </row>
    <row r="114" spans="1:6" ht="15" x14ac:dyDescent="0.35">
      <c r="A114" s="447" t="s">
        <v>545</v>
      </c>
      <c r="B114" s="447" t="s">
        <v>1167</v>
      </c>
      <c r="C114" s="447"/>
      <c r="D114" s="448"/>
      <c r="E114" s="447" t="s">
        <v>1169</v>
      </c>
      <c r="F114" s="447" t="s">
        <v>186</v>
      </c>
    </row>
    <row r="115" spans="1:6" ht="15" x14ac:dyDescent="0.35">
      <c r="A115" s="447" t="s">
        <v>122</v>
      </c>
      <c r="B115" s="447" t="s">
        <v>1082</v>
      </c>
      <c r="C115" s="447"/>
      <c r="D115" s="448"/>
      <c r="E115" s="447" t="s">
        <v>1170</v>
      </c>
      <c r="F115" s="447" t="s">
        <v>187</v>
      </c>
    </row>
    <row r="116" spans="1:6" ht="15" x14ac:dyDescent="0.35">
      <c r="A116" s="447" t="s">
        <v>251</v>
      </c>
      <c r="B116" s="447" t="s">
        <v>784</v>
      </c>
      <c r="C116" s="447"/>
      <c r="D116" s="448"/>
      <c r="E116" s="447" t="s">
        <v>1171</v>
      </c>
      <c r="F116" s="447" t="s">
        <v>188</v>
      </c>
    </row>
    <row r="117" spans="1:6" ht="15" x14ac:dyDescent="0.35">
      <c r="A117" s="447" t="s">
        <v>351</v>
      </c>
      <c r="B117" s="447" t="s">
        <v>785</v>
      </c>
      <c r="C117" s="447"/>
      <c r="D117" s="448"/>
      <c r="E117" s="447" t="s">
        <v>1173</v>
      </c>
      <c r="F117" s="447" t="s">
        <v>189</v>
      </c>
    </row>
    <row r="118" spans="1:6" ht="15" x14ac:dyDescent="0.35">
      <c r="A118" s="447" t="s">
        <v>394</v>
      </c>
      <c r="B118" s="447" t="s">
        <v>1172</v>
      </c>
      <c r="C118" s="447"/>
      <c r="D118" s="448"/>
      <c r="E118" s="447" t="s">
        <v>1174</v>
      </c>
      <c r="F118" s="447" t="s">
        <v>591</v>
      </c>
    </row>
    <row r="119" spans="1:6" ht="15" x14ac:dyDescent="0.35">
      <c r="A119" s="447" t="s">
        <v>441</v>
      </c>
      <c r="B119" s="447" t="s">
        <v>786</v>
      </c>
      <c r="C119" s="447"/>
      <c r="D119" s="448"/>
      <c r="E119" s="447" t="s">
        <v>1175</v>
      </c>
      <c r="F119" s="447" t="s">
        <v>190</v>
      </c>
    </row>
    <row r="120" spans="1:6" ht="15" x14ac:dyDescent="0.35">
      <c r="A120" s="447" t="s">
        <v>128</v>
      </c>
      <c r="B120" s="447" t="s">
        <v>1093</v>
      </c>
      <c r="C120" s="447"/>
      <c r="D120" s="448"/>
      <c r="E120" s="447" t="s">
        <v>1176</v>
      </c>
      <c r="F120" s="447" t="s">
        <v>191</v>
      </c>
    </row>
    <row r="121" spans="1:6" ht="15" x14ac:dyDescent="0.35">
      <c r="A121" s="447" t="s">
        <v>258</v>
      </c>
      <c r="B121" s="447" t="s">
        <v>1177</v>
      </c>
      <c r="C121" s="447"/>
      <c r="D121" s="448"/>
      <c r="E121" s="447" t="s">
        <v>1178</v>
      </c>
      <c r="F121" s="447" t="s">
        <v>192</v>
      </c>
    </row>
    <row r="122" spans="1:6" ht="15" x14ac:dyDescent="0.35">
      <c r="A122" s="447" t="s">
        <v>356</v>
      </c>
      <c r="B122" s="447" t="s">
        <v>787</v>
      </c>
      <c r="C122" s="447"/>
      <c r="D122" s="448"/>
      <c r="E122" s="447" t="s">
        <v>1179</v>
      </c>
      <c r="F122" s="447" t="s">
        <v>193</v>
      </c>
    </row>
    <row r="123" spans="1:6" ht="15" x14ac:dyDescent="0.35">
      <c r="A123" s="447" t="s">
        <v>397</v>
      </c>
      <c r="B123" s="447" t="s">
        <v>788</v>
      </c>
      <c r="C123" s="447"/>
      <c r="D123" s="448"/>
      <c r="E123" s="447" t="s">
        <v>1180</v>
      </c>
      <c r="F123" s="447" t="s">
        <v>194</v>
      </c>
    </row>
    <row r="124" spans="1:6" ht="15" x14ac:dyDescent="0.35">
      <c r="A124" s="447" t="s">
        <v>445</v>
      </c>
      <c r="B124" s="447" t="s">
        <v>1181</v>
      </c>
      <c r="C124" s="447"/>
      <c r="D124" s="448"/>
      <c r="E124" s="447" t="s">
        <v>1182</v>
      </c>
      <c r="F124" s="447" t="s">
        <v>195</v>
      </c>
    </row>
    <row r="125" spans="1:6" ht="15" x14ac:dyDescent="0.35">
      <c r="A125" s="447" t="s">
        <v>509</v>
      </c>
      <c r="B125" s="447" t="s">
        <v>789</v>
      </c>
      <c r="C125" s="447"/>
      <c r="D125" s="448"/>
      <c r="E125" s="447" t="s">
        <v>723</v>
      </c>
      <c r="F125" s="447" t="s">
        <v>196</v>
      </c>
    </row>
    <row r="126" spans="1:6" ht="15" x14ac:dyDescent="0.35">
      <c r="A126" s="447" t="s">
        <v>135</v>
      </c>
      <c r="B126" s="447" t="s">
        <v>1101</v>
      </c>
      <c r="C126" s="447"/>
      <c r="D126" s="448"/>
      <c r="E126" s="447" t="s">
        <v>1114</v>
      </c>
      <c r="F126" s="447" t="s">
        <v>197</v>
      </c>
    </row>
    <row r="127" spans="1:6" ht="15" x14ac:dyDescent="0.35">
      <c r="A127" s="447" t="s">
        <v>263</v>
      </c>
      <c r="B127" s="447" t="s">
        <v>790</v>
      </c>
      <c r="C127" s="447"/>
      <c r="D127" s="448"/>
      <c r="E127" s="447" t="s">
        <v>791</v>
      </c>
      <c r="F127" s="447" t="s">
        <v>198</v>
      </c>
    </row>
    <row r="128" spans="1:6" ht="15" x14ac:dyDescent="0.35">
      <c r="A128" s="447" t="s">
        <v>400</v>
      </c>
      <c r="B128" s="447" t="s">
        <v>1183</v>
      </c>
      <c r="C128" s="447"/>
      <c r="D128" s="448"/>
      <c r="E128" s="447" t="s">
        <v>792</v>
      </c>
      <c r="F128" s="447" t="s">
        <v>199</v>
      </c>
    </row>
    <row r="129" spans="1:6" ht="15" x14ac:dyDescent="0.35">
      <c r="A129" s="447" t="s">
        <v>452</v>
      </c>
      <c r="B129" s="447" t="s">
        <v>793</v>
      </c>
      <c r="C129" s="447"/>
      <c r="D129" s="448"/>
      <c r="E129" s="447" t="s">
        <v>1184</v>
      </c>
      <c r="F129" s="447" t="s">
        <v>200</v>
      </c>
    </row>
    <row r="130" spans="1:6" ht="15" x14ac:dyDescent="0.35">
      <c r="A130" s="447" t="s">
        <v>141</v>
      </c>
      <c r="B130" s="447" t="s">
        <v>1108</v>
      </c>
      <c r="C130" s="447"/>
      <c r="D130" s="448"/>
      <c r="E130" s="447" t="s">
        <v>794</v>
      </c>
      <c r="F130" s="447" t="s">
        <v>201</v>
      </c>
    </row>
    <row r="131" spans="1:6" ht="15" x14ac:dyDescent="0.35">
      <c r="A131" s="447" t="s">
        <v>268</v>
      </c>
      <c r="B131" s="447" t="s">
        <v>795</v>
      </c>
      <c r="C131" s="447"/>
      <c r="D131" s="448"/>
      <c r="E131" s="447" t="s">
        <v>796</v>
      </c>
      <c r="F131" s="447" t="s">
        <v>202</v>
      </c>
    </row>
    <row r="132" spans="1:6" ht="15" x14ac:dyDescent="0.35">
      <c r="A132" s="447" t="s">
        <v>402</v>
      </c>
      <c r="B132" s="447" t="s">
        <v>1185</v>
      </c>
      <c r="C132" s="447"/>
      <c r="D132" s="448"/>
      <c r="E132" s="447" t="s">
        <v>797</v>
      </c>
      <c r="F132" s="447" t="s">
        <v>203</v>
      </c>
    </row>
    <row r="133" spans="1:6" ht="15" x14ac:dyDescent="0.35">
      <c r="A133" s="447" t="s">
        <v>458</v>
      </c>
      <c r="B133" s="447" t="s">
        <v>798</v>
      </c>
      <c r="C133" s="447"/>
      <c r="D133" s="448"/>
      <c r="E133" s="447" t="s">
        <v>1186</v>
      </c>
      <c r="F133" s="447" t="s">
        <v>204</v>
      </c>
    </row>
    <row r="134" spans="1:6" ht="15" x14ac:dyDescent="0.35">
      <c r="A134" s="447" t="s">
        <v>515</v>
      </c>
      <c r="B134" s="447" t="s">
        <v>799</v>
      </c>
      <c r="C134" s="447"/>
      <c r="D134" s="448"/>
      <c r="E134" s="447" t="s">
        <v>800</v>
      </c>
      <c r="F134" s="447" t="s">
        <v>205</v>
      </c>
    </row>
    <row r="135" spans="1:6" ht="15" x14ac:dyDescent="0.35">
      <c r="A135" s="447" t="s">
        <v>146</v>
      </c>
      <c r="B135" s="447" t="s">
        <v>1115</v>
      </c>
      <c r="C135" s="447"/>
      <c r="D135" s="448"/>
      <c r="E135" s="447" t="s">
        <v>1187</v>
      </c>
      <c r="F135" s="447" t="s">
        <v>206</v>
      </c>
    </row>
    <row r="136" spans="1:6" ht="15" x14ac:dyDescent="0.35">
      <c r="A136" s="447" t="s">
        <v>281</v>
      </c>
      <c r="B136" s="447" t="s">
        <v>801</v>
      </c>
      <c r="C136" s="447"/>
      <c r="D136" s="448"/>
      <c r="E136" s="447" t="s">
        <v>802</v>
      </c>
      <c r="F136" s="447" t="s">
        <v>207</v>
      </c>
    </row>
    <row r="137" spans="1:6" ht="15" x14ac:dyDescent="0.35">
      <c r="A137" s="447" t="s">
        <v>462</v>
      </c>
      <c r="B137" s="447" t="s">
        <v>803</v>
      </c>
      <c r="C137" s="447"/>
      <c r="D137" s="448"/>
      <c r="E137" s="447" t="s">
        <v>804</v>
      </c>
      <c r="F137" s="447" t="s">
        <v>208</v>
      </c>
    </row>
    <row r="138" spans="1:6" ht="15" x14ac:dyDescent="0.35">
      <c r="A138" s="447" t="s">
        <v>519</v>
      </c>
      <c r="B138" s="447" t="s">
        <v>1188</v>
      </c>
      <c r="C138" s="447"/>
      <c r="D138" s="448"/>
      <c r="E138" s="447" t="s">
        <v>1189</v>
      </c>
      <c r="F138" s="447" t="s">
        <v>209</v>
      </c>
    </row>
    <row r="139" spans="1:6" ht="15" x14ac:dyDescent="0.35">
      <c r="A139" s="447" t="s">
        <v>151</v>
      </c>
      <c r="B139" s="447" t="s">
        <v>1120</v>
      </c>
      <c r="C139" s="447"/>
      <c r="D139" s="448"/>
      <c r="E139" s="447" t="s">
        <v>1034</v>
      </c>
      <c r="F139" s="447" t="s">
        <v>210</v>
      </c>
    </row>
    <row r="140" spans="1:6" ht="15" x14ac:dyDescent="0.35">
      <c r="A140" s="447" t="s">
        <v>288</v>
      </c>
      <c r="B140" s="447" t="s">
        <v>1190</v>
      </c>
      <c r="C140" s="447"/>
      <c r="D140" s="448"/>
      <c r="E140" s="447" t="s">
        <v>1121</v>
      </c>
      <c r="F140" s="447" t="s">
        <v>211</v>
      </c>
    </row>
    <row r="141" spans="1:6" ht="15" x14ac:dyDescent="0.35">
      <c r="A141" s="447" t="s">
        <v>77</v>
      </c>
      <c r="B141" s="447" t="s">
        <v>1026</v>
      </c>
      <c r="C141" s="447"/>
      <c r="D141" s="448"/>
      <c r="E141" s="447" t="s">
        <v>1191</v>
      </c>
      <c r="F141" s="447" t="s">
        <v>212</v>
      </c>
    </row>
    <row r="142" spans="1:6" ht="15" x14ac:dyDescent="0.35">
      <c r="A142" s="447" t="s">
        <v>198</v>
      </c>
      <c r="B142" s="447" t="s">
        <v>791</v>
      </c>
      <c r="C142" s="447"/>
      <c r="D142" s="448"/>
      <c r="E142" s="447" t="s">
        <v>1192</v>
      </c>
      <c r="F142" s="447" t="s">
        <v>213</v>
      </c>
    </row>
    <row r="143" spans="1:6" ht="15" x14ac:dyDescent="0.35">
      <c r="A143" s="447" t="s">
        <v>310</v>
      </c>
      <c r="B143" s="447" t="s">
        <v>805</v>
      </c>
      <c r="C143" s="447"/>
      <c r="D143" s="448"/>
      <c r="E143" s="447" t="s">
        <v>1193</v>
      </c>
      <c r="F143" s="447" t="s">
        <v>214</v>
      </c>
    </row>
    <row r="144" spans="1:6" ht="15" x14ac:dyDescent="0.35">
      <c r="A144" s="447" t="s">
        <v>361</v>
      </c>
      <c r="B144" s="447" t="s">
        <v>806</v>
      </c>
      <c r="C144" s="447"/>
      <c r="D144" s="448"/>
      <c r="E144" s="447" t="s">
        <v>1194</v>
      </c>
      <c r="F144" s="447" t="s">
        <v>215</v>
      </c>
    </row>
    <row r="145" spans="1:6" ht="15" x14ac:dyDescent="0.35">
      <c r="A145" s="447" t="s">
        <v>408</v>
      </c>
      <c r="B145" s="447" t="s">
        <v>807</v>
      </c>
      <c r="C145" s="447"/>
      <c r="D145" s="448"/>
      <c r="E145" s="447" t="s">
        <v>1195</v>
      </c>
      <c r="F145" s="447" t="s">
        <v>216</v>
      </c>
    </row>
    <row r="146" spans="1:6" ht="15" x14ac:dyDescent="0.35">
      <c r="A146" s="447" t="s">
        <v>467</v>
      </c>
      <c r="B146" s="447" t="s">
        <v>808</v>
      </c>
      <c r="C146" s="447"/>
      <c r="D146" s="448"/>
      <c r="E146" s="447" t="s">
        <v>1196</v>
      </c>
      <c r="F146" s="447" t="s">
        <v>217</v>
      </c>
    </row>
    <row r="147" spans="1:6" ht="15" x14ac:dyDescent="0.35">
      <c r="A147" s="447" t="s">
        <v>522</v>
      </c>
      <c r="B147" s="447" t="s">
        <v>1197</v>
      </c>
      <c r="C147" s="447"/>
      <c r="D147" s="448"/>
      <c r="E147" s="447" t="s">
        <v>1198</v>
      </c>
      <c r="F147" s="447" t="s">
        <v>218</v>
      </c>
    </row>
    <row r="148" spans="1:6" ht="15" x14ac:dyDescent="0.35">
      <c r="A148" s="447" t="s">
        <v>88</v>
      </c>
      <c r="B148" s="447" t="s">
        <v>1042</v>
      </c>
      <c r="C148" s="447"/>
      <c r="D148" s="448"/>
      <c r="E148" s="447" t="s">
        <v>1199</v>
      </c>
      <c r="F148" s="447" t="s">
        <v>219</v>
      </c>
    </row>
    <row r="149" spans="1:6" ht="15" x14ac:dyDescent="0.35">
      <c r="A149" s="447" t="s">
        <v>212</v>
      </c>
      <c r="B149" s="447" t="s">
        <v>1191</v>
      </c>
      <c r="C149" s="447"/>
      <c r="D149" s="448"/>
      <c r="E149" s="447" t="s">
        <v>1200</v>
      </c>
      <c r="F149" s="447" t="s">
        <v>220</v>
      </c>
    </row>
    <row r="150" spans="1:6" ht="15" x14ac:dyDescent="0.35">
      <c r="A150" s="447" t="s">
        <v>321</v>
      </c>
      <c r="B150" s="447" t="s">
        <v>1201</v>
      </c>
      <c r="C150" s="447"/>
      <c r="D150" s="448"/>
      <c r="E150" s="447" t="s">
        <v>1202</v>
      </c>
      <c r="F150" s="447" t="s">
        <v>221</v>
      </c>
    </row>
    <row r="151" spans="1:6" ht="15" x14ac:dyDescent="0.35">
      <c r="A151" s="447" t="s">
        <v>366</v>
      </c>
      <c r="B151" s="447" t="s">
        <v>809</v>
      </c>
      <c r="C151" s="447"/>
      <c r="D151" s="448"/>
      <c r="E151" s="447" t="s">
        <v>1203</v>
      </c>
      <c r="F151" s="447" t="s">
        <v>222</v>
      </c>
    </row>
    <row r="152" spans="1:6" ht="15" x14ac:dyDescent="0.35">
      <c r="A152" s="447" t="s">
        <v>413</v>
      </c>
      <c r="B152" s="447" t="s">
        <v>810</v>
      </c>
      <c r="C152" s="447"/>
      <c r="D152" s="448"/>
      <c r="E152" s="447" t="s">
        <v>1204</v>
      </c>
      <c r="F152" s="447" t="s">
        <v>592</v>
      </c>
    </row>
    <row r="153" spans="1:6" ht="15" x14ac:dyDescent="0.35">
      <c r="A153" s="447" t="s">
        <v>481</v>
      </c>
      <c r="B153" s="447" t="s">
        <v>811</v>
      </c>
      <c r="C153" s="447"/>
      <c r="D153" s="448"/>
      <c r="E153" s="447" t="s">
        <v>730</v>
      </c>
      <c r="F153" s="447" t="s">
        <v>223</v>
      </c>
    </row>
    <row r="154" spans="1:6" ht="15" x14ac:dyDescent="0.35">
      <c r="A154" s="447" t="s">
        <v>526</v>
      </c>
      <c r="B154" s="447" t="s">
        <v>1205</v>
      </c>
      <c r="C154" s="447"/>
      <c r="D154" s="448"/>
      <c r="E154" s="447" t="s">
        <v>770</v>
      </c>
      <c r="F154" s="447" t="s">
        <v>224</v>
      </c>
    </row>
    <row r="155" spans="1:6" ht="15" x14ac:dyDescent="0.35">
      <c r="A155" s="447" t="s">
        <v>91</v>
      </c>
      <c r="B155" s="447" t="s">
        <v>1046</v>
      </c>
      <c r="C155" s="447"/>
      <c r="D155" s="448"/>
      <c r="E155" s="447" t="s">
        <v>1206</v>
      </c>
      <c r="F155" s="447" t="s">
        <v>225</v>
      </c>
    </row>
    <row r="156" spans="1:6" ht="15" x14ac:dyDescent="0.35">
      <c r="A156" s="447" t="s">
        <v>225</v>
      </c>
      <c r="B156" s="447" t="s">
        <v>1206</v>
      </c>
      <c r="C156" s="447"/>
      <c r="D156" s="448"/>
      <c r="E156" s="447" t="s">
        <v>812</v>
      </c>
      <c r="F156" s="447" t="s">
        <v>226</v>
      </c>
    </row>
    <row r="157" spans="1:6" ht="15" x14ac:dyDescent="0.35">
      <c r="A157" s="447" t="s">
        <v>326</v>
      </c>
      <c r="B157" s="447" t="s">
        <v>1207</v>
      </c>
      <c r="C157" s="447"/>
      <c r="D157" s="448"/>
      <c r="E157" s="447" t="s">
        <v>813</v>
      </c>
      <c r="F157" s="447" t="s">
        <v>227</v>
      </c>
    </row>
    <row r="158" spans="1:6" ht="15" x14ac:dyDescent="0.35">
      <c r="A158" s="447" t="s">
        <v>372</v>
      </c>
      <c r="B158" s="447" t="s">
        <v>814</v>
      </c>
      <c r="C158" s="447"/>
      <c r="D158" s="448"/>
      <c r="E158" s="447" t="s">
        <v>815</v>
      </c>
      <c r="F158" s="447" t="s">
        <v>228</v>
      </c>
    </row>
    <row r="159" spans="1:6" ht="15" x14ac:dyDescent="0.35">
      <c r="A159" s="447" t="s">
        <v>420</v>
      </c>
      <c r="B159" s="447" t="s">
        <v>816</v>
      </c>
      <c r="C159" s="447"/>
      <c r="D159" s="448"/>
      <c r="E159" s="447" t="s">
        <v>817</v>
      </c>
      <c r="F159" s="447" t="s">
        <v>229</v>
      </c>
    </row>
    <row r="160" spans="1:6" ht="15" x14ac:dyDescent="0.35">
      <c r="A160" s="447" t="s">
        <v>486</v>
      </c>
      <c r="B160" s="447" t="s">
        <v>818</v>
      </c>
      <c r="C160" s="447"/>
      <c r="D160" s="448"/>
      <c r="E160" s="447" t="s">
        <v>735</v>
      </c>
      <c r="F160" s="447" t="s">
        <v>230</v>
      </c>
    </row>
    <row r="161" spans="1:6" ht="15" x14ac:dyDescent="0.35">
      <c r="A161" s="447" t="s">
        <v>533</v>
      </c>
      <c r="B161" s="447" t="s">
        <v>819</v>
      </c>
      <c r="C161" s="447"/>
      <c r="D161" s="448"/>
      <c r="E161" s="447" t="s">
        <v>773</v>
      </c>
      <c r="F161" s="447" t="s">
        <v>231</v>
      </c>
    </row>
    <row r="162" spans="1:6" ht="15" x14ac:dyDescent="0.35">
      <c r="A162" s="447" t="s">
        <v>104</v>
      </c>
      <c r="B162" s="447" t="s">
        <v>1062</v>
      </c>
      <c r="C162" s="447"/>
      <c r="D162" s="448"/>
      <c r="E162" s="447" t="s">
        <v>1208</v>
      </c>
      <c r="F162" s="447" t="s">
        <v>232</v>
      </c>
    </row>
    <row r="163" spans="1:6" ht="15" x14ac:dyDescent="0.35">
      <c r="A163" s="447" t="s">
        <v>232</v>
      </c>
      <c r="B163" s="447" t="s">
        <v>1208</v>
      </c>
      <c r="C163" s="447"/>
      <c r="D163" s="448"/>
      <c r="E163" s="447" t="s">
        <v>820</v>
      </c>
      <c r="F163" s="447" t="s">
        <v>233</v>
      </c>
    </row>
    <row r="164" spans="1:6" ht="15" x14ac:dyDescent="0.35">
      <c r="A164" s="447" t="s">
        <v>334</v>
      </c>
      <c r="B164" s="447" t="s">
        <v>1209</v>
      </c>
      <c r="C164" s="447"/>
      <c r="D164" s="448"/>
      <c r="E164" s="447" t="s">
        <v>739</v>
      </c>
      <c r="F164" s="447" t="s">
        <v>234</v>
      </c>
    </row>
    <row r="165" spans="1:6" ht="15" x14ac:dyDescent="0.35">
      <c r="A165" s="447" t="s">
        <v>380</v>
      </c>
      <c r="B165" s="447" t="s">
        <v>1210</v>
      </c>
      <c r="C165" s="447"/>
      <c r="D165" s="448"/>
      <c r="E165" s="447" t="s">
        <v>1152</v>
      </c>
      <c r="F165" s="447" t="s">
        <v>235</v>
      </c>
    </row>
    <row r="166" spans="1:6" ht="15" x14ac:dyDescent="0.35">
      <c r="A166" s="447" t="s">
        <v>429</v>
      </c>
      <c r="B166" s="447" t="s">
        <v>821</v>
      </c>
      <c r="C166" s="447"/>
      <c r="D166" s="448"/>
      <c r="E166" s="447" t="s">
        <v>822</v>
      </c>
      <c r="F166" s="447" t="s">
        <v>236</v>
      </c>
    </row>
    <row r="167" spans="1:6" ht="15" x14ac:dyDescent="0.35">
      <c r="A167" s="447" t="s">
        <v>495</v>
      </c>
      <c r="B167" s="447" t="s">
        <v>823</v>
      </c>
      <c r="C167" s="447"/>
      <c r="D167" s="448"/>
      <c r="E167" s="447" t="s">
        <v>824</v>
      </c>
      <c r="F167" s="447" t="s">
        <v>237</v>
      </c>
    </row>
    <row r="168" spans="1:6" ht="15" x14ac:dyDescent="0.35">
      <c r="A168" s="447" t="s">
        <v>539</v>
      </c>
      <c r="B168" s="447" t="s">
        <v>825</v>
      </c>
      <c r="C168" s="447"/>
      <c r="D168" s="448"/>
      <c r="E168" s="447" t="s">
        <v>1211</v>
      </c>
      <c r="F168" s="447" t="s">
        <v>238</v>
      </c>
    </row>
    <row r="169" spans="1:6" ht="15" x14ac:dyDescent="0.35">
      <c r="A169" s="447" t="s">
        <v>113</v>
      </c>
      <c r="B169" s="447" t="s">
        <v>1072</v>
      </c>
      <c r="C169" s="447"/>
      <c r="D169" s="448"/>
      <c r="E169" s="447" t="s">
        <v>1212</v>
      </c>
      <c r="F169" s="447" t="s">
        <v>239</v>
      </c>
    </row>
    <row r="170" spans="1:6" ht="15" x14ac:dyDescent="0.35">
      <c r="A170" s="447" t="s">
        <v>236</v>
      </c>
      <c r="B170" s="447" t="s">
        <v>822</v>
      </c>
      <c r="C170" s="447"/>
      <c r="D170" s="448"/>
      <c r="E170" s="447" t="s">
        <v>826</v>
      </c>
      <c r="F170" s="447" t="s">
        <v>240</v>
      </c>
    </row>
    <row r="171" spans="1:6" ht="15" x14ac:dyDescent="0.35">
      <c r="A171" s="447" t="s">
        <v>337</v>
      </c>
      <c r="B171" s="447" t="s">
        <v>827</v>
      </c>
      <c r="C171" s="447"/>
      <c r="D171" s="448"/>
      <c r="E171" s="447" t="s">
        <v>828</v>
      </c>
      <c r="F171" s="447" t="s">
        <v>241</v>
      </c>
    </row>
    <row r="172" spans="1:6" ht="15" x14ac:dyDescent="0.35">
      <c r="A172" s="447" t="s">
        <v>386</v>
      </c>
      <c r="B172" s="447" t="s">
        <v>829</v>
      </c>
      <c r="C172" s="447"/>
      <c r="D172" s="448"/>
      <c r="E172" s="447" t="s">
        <v>744</v>
      </c>
      <c r="F172" s="447" t="s">
        <v>242</v>
      </c>
    </row>
    <row r="173" spans="1:6" ht="15" x14ac:dyDescent="0.35">
      <c r="A173" s="447" t="s">
        <v>433</v>
      </c>
      <c r="B173" s="447" t="s">
        <v>830</v>
      </c>
      <c r="C173" s="447"/>
      <c r="D173" s="448"/>
      <c r="E173" s="447" t="s">
        <v>780</v>
      </c>
      <c r="F173" s="447" t="s">
        <v>243</v>
      </c>
    </row>
    <row r="174" spans="1:6" ht="15" x14ac:dyDescent="0.35">
      <c r="A174" s="447" t="s">
        <v>498</v>
      </c>
      <c r="B174" s="447" t="s">
        <v>831</v>
      </c>
      <c r="C174" s="447"/>
      <c r="D174" s="448"/>
      <c r="E174" s="447" t="s">
        <v>1213</v>
      </c>
      <c r="F174" s="447" t="s">
        <v>244</v>
      </c>
    </row>
    <row r="175" spans="1:6" ht="15" x14ac:dyDescent="0.35">
      <c r="A175" s="447" t="s">
        <v>543</v>
      </c>
      <c r="B175" s="447" t="s">
        <v>832</v>
      </c>
      <c r="C175" s="447"/>
      <c r="D175" s="448"/>
      <c r="E175" s="447" t="s">
        <v>833</v>
      </c>
      <c r="F175" s="447" t="s">
        <v>245</v>
      </c>
    </row>
    <row r="176" spans="1:6" ht="15" x14ac:dyDescent="0.35">
      <c r="A176" s="447" t="s">
        <v>116</v>
      </c>
      <c r="B176" s="447" t="s">
        <v>1075</v>
      </c>
      <c r="C176" s="447"/>
      <c r="D176" s="448"/>
      <c r="E176" s="447" t="s">
        <v>1214</v>
      </c>
      <c r="F176" s="447" t="s">
        <v>246</v>
      </c>
    </row>
    <row r="177" spans="1:6" ht="15" x14ac:dyDescent="0.35">
      <c r="A177" s="447" t="s">
        <v>244</v>
      </c>
      <c r="B177" s="447" t="s">
        <v>1213</v>
      </c>
      <c r="C177" s="447"/>
      <c r="D177" s="448"/>
      <c r="E177" s="447" t="s">
        <v>834</v>
      </c>
      <c r="F177" s="447" t="s">
        <v>247</v>
      </c>
    </row>
    <row r="178" spans="1:6" ht="15" x14ac:dyDescent="0.35">
      <c r="A178" s="447" t="s">
        <v>349</v>
      </c>
      <c r="B178" s="447" t="s">
        <v>835</v>
      </c>
      <c r="C178" s="447"/>
      <c r="D178" s="448"/>
      <c r="E178" s="447" t="s">
        <v>836</v>
      </c>
      <c r="F178" s="447" t="s">
        <v>248</v>
      </c>
    </row>
    <row r="179" spans="1:6" ht="15" x14ac:dyDescent="0.35">
      <c r="A179" s="447" t="s">
        <v>391</v>
      </c>
      <c r="B179" s="447" t="s">
        <v>1215</v>
      </c>
      <c r="C179" s="447"/>
      <c r="D179" s="448"/>
      <c r="E179" s="447" t="s">
        <v>837</v>
      </c>
      <c r="F179" s="447" t="s">
        <v>249</v>
      </c>
    </row>
    <row r="180" spans="1:6" ht="15" x14ac:dyDescent="0.35">
      <c r="A180" s="447" t="s">
        <v>437</v>
      </c>
      <c r="B180" s="447" t="s">
        <v>838</v>
      </c>
      <c r="C180" s="447"/>
      <c r="D180" s="448"/>
      <c r="E180" s="447" t="s">
        <v>749</v>
      </c>
      <c r="F180" s="447" t="s">
        <v>250</v>
      </c>
    </row>
    <row r="181" spans="1:6" ht="15" x14ac:dyDescent="0.35">
      <c r="A181" s="447" t="s">
        <v>504</v>
      </c>
      <c r="B181" s="447" t="s">
        <v>839</v>
      </c>
      <c r="C181" s="447"/>
      <c r="D181" s="448"/>
      <c r="E181" s="447" t="s">
        <v>784</v>
      </c>
      <c r="F181" s="447" t="s">
        <v>251</v>
      </c>
    </row>
    <row r="182" spans="1:6" ht="15" x14ac:dyDescent="0.35">
      <c r="A182" s="447" t="s">
        <v>546</v>
      </c>
      <c r="B182" s="447" t="s">
        <v>1216</v>
      </c>
      <c r="C182" s="447"/>
      <c r="D182" s="448"/>
      <c r="E182" s="447" t="s">
        <v>840</v>
      </c>
      <c r="F182" s="447" t="s">
        <v>252</v>
      </c>
    </row>
    <row r="183" spans="1:6" ht="15" x14ac:dyDescent="0.35">
      <c r="A183" s="447" t="s">
        <v>123</v>
      </c>
      <c r="B183" s="447" t="s">
        <v>1084</v>
      </c>
      <c r="C183" s="447"/>
      <c r="D183" s="448"/>
      <c r="E183" s="447" t="s">
        <v>841</v>
      </c>
      <c r="F183" s="447" t="s">
        <v>253</v>
      </c>
    </row>
    <row r="184" spans="1:6" ht="15" x14ac:dyDescent="0.35">
      <c r="A184" s="447" t="s">
        <v>252</v>
      </c>
      <c r="B184" s="447" t="s">
        <v>840</v>
      </c>
      <c r="C184" s="447"/>
      <c r="D184" s="448"/>
      <c r="E184" s="447" t="s">
        <v>842</v>
      </c>
      <c r="F184" s="447" t="s">
        <v>254</v>
      </c>
    </row>
    <row r="185" spans="1:6" ht="15" x14ac:dyDescent="0.35">
      <c r="A185" s="447" t="s">
        <v>352</v>
      </c>
      <c r="B185" s="447" t="s">
        <v>843</v>
      </c>
      <c r="C185" s="447"/>
      <c r="D185" s="448"/>
      <c r="E185" s="447" t="s">
        <v>1217</v>
      </c>
      <c r="F185" s="447" t="s">
        <v>255</v>
      </c>
    </row>
    <row r="186" spans="1:6" ht="15" x14ac:dyDescent="0.35">
      <c r="A186" s="447" t="s">
        <v>395</v>
      </c>
      <c r="B186" s="447" t="s">
        <v>1218</v>
      </c>
      <c r="C186" s="447"/>
      <c r="D186" s="448"/>
      <c r="E186" s="447" t="s">
        <v>1219</v>
      </c>
      <c r="F186" s="447" t="s">
        <v>256</v>
      </c>
    </row>
    <row r="187" spans="1:6" ht="15" x14ac:dyDescent="0.35">
      <c r="A187" s="447" t="s">
        <v>442</v>
      </c>
      <c r="B187" s="447" t="s">
        <v>844</v>
      </c>
      <c r="C187" s="447"/>
      <c r="D187" s="448"/>
      <c r="E187" s="447" t="s">
        <v>1085</v>
      </c>
      <c r="F187" s="447" t="s">
        <v>257</v>
      </c>
    </row>
    <row r="188" spans="1:6" ht="15" x14ac:dyDescent="0.35">
      <c r="A188" s="447" t="s">
        <v>506</v>
      </c>
      <c r="B188" s="447" t="s">
        <v>1220</v>
      </c>
      <c r="C188" s="447"/>
      <c r="D188" s="448"/>
      <c r="E188" s="447" t="s">
        <v>1177</v>
      </c>
      <c r="F188" s="447" t="s">
        <v>258</v>
      </c>
    </row>
    <row r="189" spans="1:6" ht="15" x14ac:dyDescent="0.35">
      <c r="A189" s="447" t="s">
        <v>129</v>
      </c>
      <c r="B189" s="447" t="s">
        <v>1094</v>
      </c>
      <c r="C189" s="447"/>
      <c r="D189" s="448"/>
      <c r="E189" s="447" t="s">
        <v>1221</v>
      </c>
      <c r="F189" s="447" t="s">
        <v>259</v>
      </c>
    </row>
    <row r="190" spans="1:6" ht="15" x14ac:dyDescent="0.35">
      <c r="A190" s="447" t="s">
        <v>259</v>
      </c>
      <c r="B190" s="447" t="s">
        <v>1221</v>
      </c>
      <c r="C190" s="447"/>
      <c r="D190" s="448"/>
      <c r="E190" s="447" t="s">
        <v>1222</v>
      </c>
      <c r="F190" s="447" t="s">
        <v>260</v>
      </c>
    </row>
    <row r="191" spans="1:6" ht="15" x14ac:dyDescent="0.35">
      <c r="A191" s="447" t="s">
        <v>357</v>
      </c>
      <c r="B191" s="447" t="s">
        <v>845</v>
      </c>
      <c r="C191" s="447"/>
      <c r="D191" s="448"/>
      <c r="E191" s="447" t="s">
        <v>1223</v>
      </c>
      <c r="F191" s="447" t="s">
        <v>261</v>
      </c>
    </row>
    <row r="192" spans="1:6" ht="15" x14ac:dyDescent="0.35">
      <c r="A192" s="447" t="s">
        <v>398</v>
      </c>
      <c r="B192" s="447" t="s">
        <v>846</v>
      </c>
      <c r="C192" s="447"/>
      <c r="D192" s="448"/>
      <c r="E192" s="447" t="s">
        <v>755</v>
      </c>
      <c r="F192" s="447" t="s">
        <v>262</v>
      </c>
    </row>
    <row r="193" spans="1:6" ht="15" x14ac:dyDescent="0.35">
      <c r="A193" s="447" t="s">
        <v>446</v>
      </c>
      <c r="B193" s="447" t="s">
        <v>1224</v>
      </c>
      <c r="C193" s="447"/>
      <c r="D193" s="448"/>
      <c r="E193" s="447" t="s">
        <v>790</v>
      </c>
      <c r="F193" s="447" t="s">
        <v>263</v>
      </c>
    </row>
    <row r="194" spans="1:6" ht="15" x14ac:dyDescent="0.35">
      <c r="A194" s="447" t="s">
        <v>510</v>
      </c>
      <c r="B194" s="447" t="s">
        <v>847</v>
      </c>
      <c r="C194" s="447"/>
      <c r="D194" s="448"/>
      <c r="E194" s="447" t="s">
        <v>848</v>
      </c>
      <c r="F194" s="447" t="s">
        <v>264</v>
      </c>
    </row>
    <row r="195" spans="1:6" ht="15" x14ac:dyDescent="0.35">
      <c r="A195" s="447" t="s">
        <v>136</v>
      </c>
      <c r="B195" s="447" t="s">
        <v>1102</v>
      </c>
      <c r="C195" s="447"/>
      <c r="D195" s="448"/>
      <c r="E195" s="447" t="s">
        <v>849</v>
      </c>
      <c r="F195" s="447" t="s">
        <v>265</v>
      </c>
    </row>
    <row r="196" spans="1:6" ht="15" x14ac:dyDescent="0.35">
      <c r="A196" s="447" t="s">
        <v>264</v>
      </c>
      <c r="B196" s="447" t="s">
        <v>848</v>
      </c>
      <c r="C196" s="447"/>
      <c r="D196" s="448"/>
      <c r="E196" s="447" t="s">
        <v>850</v>
      </c>
      <c r="F196" s="447" t="s">
        <v>266</v>
      </c>
    </row>
    <row r="197" spans="1:6" ht="15" x14ac:dyDescent="0.35">
      <c r="A197" s="447" t="s">
        <v>453</v>
      </c>
      <c r="B197" s="447" t="s">
        <v>851</v>
      </c>
      <c r="C197" s="447"/>
      <c r="D197" s="448"/>
      <c r="E197" s="447" t="s">
        <v>759</v>
      </c>
      <c r="F197" s="447" t="s">
        <v>267</v>
      </c>
    </row>
    <row r="198" spans="1:6" ht="15" x14ac:dyDescent="0.35">
      <c r="A198" s="447" t="s">
        <v>142</v>
      </c>
      <c r="B198" s="447" t="s">
        <v>1110</v>
      </c>
      <c r="C198" s="447"/>
      <c r="D198" s="448"/>
      <c r="E198" s="447" t="s">
        <v>795</v>
      </c>
      <c r="F198" s="447" t="s">
        <v>268</v>
      </c>
    </row>
    <row r="199" spans="1:6" ht="15" x14ac:dyDescent="0.35">
      <c r="A199" s="447" t="s">
        <v>269</v>
      </c>
      <c r="B199" s="447" t="s">
        <v>852</v>
      </c>
      <c r="C199" s="447"/>
      <c r="D199" s="448"/>
      <c r="E199" s="447" t="s">
        <v>852</v>
      </c>
      <c r="F199" s="447" t="s">
        <v>269</v>
      </c>
    </row>
    <row r="200" spans="1:6" ht="15" x14ac:dyDescent="0.35">
      <c r="A200" s="447" t="s">
        <v>403</v>
      </c>
      <c r="B200" s="447" t="s">
        <v>1225</v>
      </c>
      <c r="C200" s="447"/>
      <c r="D200" s="448"/>
      <c r="E200" s="447" t="s">
        <v>853</v>
      </c>
      <c r="F200" s="447" t="s">
        <v>270</v>
      </c>
    </row>
    <row r="201" spans="1:6" ht="15" x14ac:dyDescent="0.35">
      <c r="A201" s="447" t="s">
        <v>459</v>
      </c>
      <c r="B201" s="447" t="s">
        <v>854</v>
      </c>
      <c r="C201" s="447"/>
      <c r="D201" s="448"/>
      <c r="E201" s="447" t="s">
        <v>855</v>
      </c>
      <c r="F201" s="447" t="s">
        <v>271</v>
      </c>
    </row>
    <row r="202" spans="1:6" ht="15" x14ac:dyDescent="0.35">
      <c r="A202" s="447" t="s">
        <v>516</v>
      </c>
      <c r="B202" s="447" t="s">
        <v>856</v>
      </c>
      <c r="C202" s="447"/>
      <c r="D202" s="448"/>
      <c r="E202" s="447" t="s">
        <v>857</v>
      </c>
      <c r="F202" s="447" t="s">
        <v>272</v>
      </c>
    </row>
    <row r="203" spans="1:6" ht="15" x14ac:dyDescent="0.35">
      <c r="A203" s="447" t="s">
        <v>147</v>
      </c>
      <c r="B203" s="447" t="s">
        <v>1116</v>
      </c>
      <c r="C203" s="447"/>
      <c r="D203" s="448"/>
      <c r="E203" s="447" t="s">
        <v>858</v>
      </c>
      <c r="F203" s="447" t="s">
        <v>273</v>
      </c>
    </row>
    <row r="204" spans="1:6" ht="15" x14ac:dyDescent="0.35">
      <c r="A204" s="447" t="s">
        <v>282</v>
      </c>
      <c r="B204" s="447" t="s">
        <v>859</v>
      </c>
      <c r="C204" s="447"/>
      <c r="D204" s="448"/>
      <c r="E204" s="447" t="s">
        <v>860</v>
      </c>
      <c r="F204" s="447" t="s">
        <v>274</v>
      </c>
    </row>
    <row r="205" spans="1:6" ht="15" x14ac:dyDescent="0.35">
      <c r="A205" s="447" t="s">
        <v>463</v>
      </c>
      <c r="B205" s="447" t="s">
        <v>861</v>
      </c>
      <c r="C205" s="447"/>
      <c r="D205" s="448"/>
      <c r="E205" s="447" t="s">
        <v>862</v>
      </c>
      <c r="F205" s="447" t="s">
        <v>275</v>
      </c>
    </row>
    <row r="206" spans="1:6" ht="15" x14ac:dyDescent="0.35">
      <c r="A206" s="447" t="s">
        <v>1309</v>
      </c>
      <c r="B206" s="447" t="s">
        <v>1310</v>
      </c>
      <c r="C206" s="447"/>
      <c r="D206" s="448"/>
      <c r="E206" s="447" t="s">
        <v>863</v>
      </c>
      <c r="F206" s="447" t="s">
        <v>276</v>
      </c>
    </row>
    <row r="207" spans="1:6" ht="15" x14ac:dyDescent="0.35">
      <c r="A207" s="447" t="s">
        <v>152</v>
      </c>
      <c r="B207" s="447" t="s">
        <v>1122</v>
      </c>
      <c r="C207" s="447"/>
      <c r="D207" s="448"/>
      <c r="E207" s="447" t="s">
        <v>864</v>
      </c>
      <c r="F207" s="447" t="s">
        <v>277</v>
      </c>
    </row>
    <row r="208" spans="1:6" ht="15" x14ac:dyDescent="0.35">
      <c r="A208" s="447" t="s">
        <v>289</v>
      </c>
      <c r="B208" s="447" t="s">
        <v>1226</v>
      </c>
      <c r="C208" s="447"/>
      <c r="D208" s="448"/>
      <c r="E208" s="447" t="s">
        <v>865</v>
      </c>
      <c r="F208" s="447" t="s">
        <v>278</v>
      </c>
    </row>
    <row r="209" spans="1:6" ht="15" x14ac:dyDescent="0.35">
      <c r="A209" s="447" t="s">
        <v>78</v>
      </c>
      <c r="B209" s="447" t="s">
        <v>1027</v>
      </c>
      <c r="C209" s="447"/>
      <c r="D209" s="448"/>
      <c r="E209" s="447" t="s">
        <v>866</v>
      </c>
      <c r="F209" s="447" t="s">
        <v>279</v>
      </c>
    </row>
    <row r="210" spans="1:6" ht="15" x14ac:dyDescent="0.35">
      <c r="A210" s="447" t="s">
        <v>199</v>
      </c>
      <c r="B210" s="447" t="s">
        <v>792</v>
      </c>
      <c r="C210" s="447"/>
      <c r="D210" s="448"/>
      <c r="E210" s="447" t="s">
        <v>762</v>
      </c>
      <c r="F210" s="447" t="s">
        <v>280</v>
      </c>
    </row>
    <row r="211" spans="1:6" ht="15" x14ac:dyDescent="0.35">
      <c r="A211" s="447" t="s">
        <v>311</v>
      </c>
      <c r="B211" s="447" t="s">
        <v>1227</v>
      </c>
      <c r="C211" s="447"/>
      <c r="D211" s="448"/>
      <c r="E211" s="447" t="s">
        <v>801</v>
      </c>
      <c r="F211" s="447" t="s">
        <v>281</v>
      </c>
    </row>
    <row r="212" spans="1:6" ht="15" x14ac:dyDescent="0.35">
      <c r="A212" s="447" t="s">
        <v>362</v>
      </c>
      <c r="B212" s="447" t="s">
        <v>867</v>
      </c>
      <c r="C212" s="447"/>
      <c r="D212" s="448"/>
      <c r="E212" s="447" t="s">
        <v>859</v>
      </c>
      <c r="F212" s="447" t="s">
        <v>282</v>
      </c>
    </row>
    <row r="213" spans="1:6" ht="15" x14ac:dyDescent="0.35">
      <c r="A213" s="447" t="s">
        <v>409</v>
      </c>
      <c r="B213" s="447" t="s">
        <v>868</v>
      </c>
      <c r="C213" s="447"/>
      <c r="D213" s="448"/>
      <c r="E213" s="447" t="s">
        <v>870</v>
      </c>
      <c r="F213" s="447" t="s">
        <v>283</v>
      </c>
    </row>
    <row r="214" spans="1:6" ht="15" x14ac:dyDescent="0.35">
      <c r="A214" s="447" t="s">
        <v>468</v>
      </c>
      <c r="B214" s="447" t="s">
        <v>869</v>
      </c>
      <c r="C214" s="447"/>
      <c r="D214" s="448"/>
      <c r="E214" s="447" t="s">
        <v>871</v>
      </c>
      <c r="F214" s="447" t="s">
        <v>284</v>
      </c>
    </row>
    <row r="215" spans="1:6" ht="15" x14ac:dyDescent="0.35">
      <c r="A215" s="447" t="s">
        <v>523</v>
      </c>
      <c r="B215" s="447" t="s">
        <v>1228</v>
      </c>
      <c r="C215" s="447"/>
      <c r="D215" s="448"/>
      <c r="E215" s="447" t="s">
        <v>872</v>
      </c>
      <c r="F215" s="447" t="s">
        <v>285</v>
      </c>
    </row>
    <row r="216" spans="1:6" ht="15" x14ac:dyDescent="0.35">
      <c r="A216" s="447" t="s">
        <v>213</v>
      </c>
      <c r="B216" s="447" t="s">
        <v>1192</v>
      </c>
      <c r="C216" s="447"/>
      <c r="D216" s="448"/>
      <c r="E216" s="447" t="s">
        <v>873</v>
      </c>
      <c r="F216" s="447" t="s">
        <v>286</v>
      </c>
    </row>
    <row r="217" spans="1:6" ht="15" x14ac:dyDescent="0.35">
      <c r="A217" s="447" t="s">
        <v>322</v>
      </c>
      <c r="B217" s="447" t="s">
        <v>1229</v>
      </c>
      <c r="C217" s="447"/>
      <c r="D217" s="448"/>
      <c r="E217" s="447" t="s">
        <v>1111</v>
      </c>
      <c r="F217" s="447" t="s">
        <v>287</v>
      </c>
    </row>
    <row r="218" spans="1:6" ht="15" x14ac:dyDescent="0.35">
      <c r="A218" s="447" t="s">
        <v>367</v>
      </c>
      <c r="B218" s="447" t="s">
        <v>874</v>
      </c>
      <c r="C218" s="447"/>
      <c r="D218" s="448"/>
      <c r="E218" s="447" t="s">
        <v>1190</v>
      </c>
      <c r="F218" s="447" t="s">
        <v>288</v>
      </c>
    </row>
    <row r="219" spans="1:6" ht="15" x14ac:dyDescent="0.35">
      <c r="A219" s="447" t="s">
        <v>414</v>
      </c>
      <c r="B219" s="447" t="s">
        <v>875</v>
      </c>
      <c r="C219" s="447"/>
      <c r="D219" s="448"/>
      <c r="E219" s="447" t="s">
        <v>1226</v>
      </c>
      <c r="F219" s="447" t="s">
        <v>289</v>
      </c>
    </row>
    <row r="220" spans="1:6" ht="15" x14ac:dyDescent="0.35">
      <c r="A220" s="447" t="s">
        <v>482</v>
      </c>
      <c r="B220" s="447" t="s">
        <v>876</v>
      </c>
      <c r="C220" s="447"/>
      <c r="D220" s="448"/>
      <c r="E220" s="447" t="s">
        <v>1231</v>
      </c>
      <c r="F220" s="447" t="s">
        <v>290</v>
      </c>
    </row>
    <row r="221" spans="1:6" ht="15" x14ac:dyDescent="0.35">
      <c r="A221" s="447" t="s">
        <v>527</v>
      </c>
      <c r="B221" s="447" t="s">
        <v>1230</v>
      </c>
      <c r="C221" s="447"/>
      <c r="D221" s="448"/>
      <c r="E221" s="447" t="s">
        <v>1232</v>
      </c>
      <c r="F221" s="447" t="s">
        <v>291</v>
      </c>
    </row>
    <row r="222" spans="1:6" ht="15" x14ac:dyDescent="0.35">
      <c r="A222" s="447" t="s">
        <v>92</v>
      </c>
      <c r="B222" s="447" t="s">
        <v>1047</v>
      </c>
      <c r="C222" s="447"/>
      <c r="D222" s="448"/>
      <c r="E222" s="447" t="s">
        <v>877</v>
      </c>
      <c r="F222" s="447" t="s">
        <v>292</v>
      </c>
    </row>
    <row r="223" spans="1:6" ht="15" x14ac:dyDescent="0.35">
      <c r="A223" s="447" t="s">
        <v>226</v>
      </c>
      <c r="B223" s="447" t="s">
        <v>812</v>
      </c>
      <c r="C223" s="447"/>
      <c r="D223" s="448"/>
      <c r="E223" s="447" t="s">
        <v>878</v>
      </c>
      <c r="F223" s="447" t="s">
        <v>293</v>
      </c>
    </row>
    <row r="224" spans="1:6" ht="15" x14ac:dyDescent="0.35">
      <c r="A224" s="447" t="s">
        <v>327</v>
      </c>
      <c r="B224" s="447" t="s">
        <v>1233</v>
      </c>
      <c r="C224" s="447"/>
      <c r="D224" s="448"/>
      <c r="E224" s="447" t="s">
        <v>1234</v>
      </c>
      <c r="F224" s="447" t="s">
        <v>294</v>
      </c>
    </row>
    <row r="225" spans="1:6" ht="15" x14ac:dyDescent="0.35">
      <c r="A225" s="447" t="s">
        <v>373</v>
      </c>
      <c r="B225" s="447" t="s">
        <v>879</v>
      </c>
      <c r="C225" s="447"/>
      <c r="D225" s="448"/>
      <c r="E225" s="447" t="s">
        <v>881</v>
      </c>
      <c r="F225" s="447" t="s">
        <v>295</v>
      </c>
    </row>
    <row r="226" spans="1:6" ht="15" x14ac:dyDescent="0.35">
      <c r="A226" s="447" t="s">
        <v>421</v>
      </c>
      <c r="B226" s="447" t="s">
        <v>880</v>
      </c>
      <c r="C226" s="447"/>
      <c r="D226" s="448"/>
      <c r="E226" s="447" t="s">
        <v>883</v>
      </c>
      <c r="F226" s="447" t="s">
        <v>296</v>
      </c>
    </row>
    <row r="227" spans="1:6" ht="15" x14ac:dyDescent="0.35">
      <c r="A227" s="447" t="s">
        <v>487</v>
      </c>
      <c r="B227" s="447" t="s">
        <v>882</v>
      </c>
      <c r="C227" s="447"/>
      <c r="D227" s="448"/>
      <c r="E227" s="447" t="s">
        <v>1235</v>
      </c>
      <c r="F227" s="447" t="s">
        <v>297</v>
      </c>
    </row>
    <row r="228" spans="1:6" ht="15" x14ac:dyDescent="0.35">
      <c r="A228" s="447" t="s">
        <v>534</v>
      </c>
      <c r="B228" s="447" t="s">
        <v>884</v>
      </c>
      <c r="C228" s="447"/>
      <c r="D228" s="448"/>
      <c r="E228" s="447" t="s">
        <v>885</v>
      </c>
      <c r="F228" s="447" t="s">
        <v>298</v>
      </c>
    </row>
    <row r="229" spans="1:6" ht="15" x14ac:dyDescent="0.35">
      <c r="A229" s="447" t="s">
        <v>105</v>
      </c>
      <c r="B229" s="447" t="s">
        <v>1063</v>
      </c>
      <c r="C229" s="447"/>
      <c r="D229" s="448"/>
      <c r="E229" s="447" t="s">
        <v>886</v>
      </c>
      <c r="F229" s="447" t="s">
        <v>299</v>
      </c>
    </row>
    <row r="230" spans="1:6" ht="15" x14ac:dyDescent="0.35">
      <c r="A230" s="447" t="s">
        <v>233</v>
      </c>
      <c r="B230" s="447" t="s">
        <v>820</v>
      </c>
      <c r="C230" s="447"/>
      <c r="D230" s="448"/>
      <c r="E230" s="447" t="s">
        <v>887</v>
      </c>
      <c r="F230" s="447" t="s">
        <v>300</v>
      </c>
    </row>
    <row r="231" spans="1:6" ht="15" x14ac:dyDescent="0.35">
      <c r="A231" s="450" t="s">
        <v>1311</v>
      </c>
      <c r="B231" s="447" t="s">
        <v>1312</v>
      </c>
      <c r="C231" s="447"/>
      <c r="D231" s="448"/>
      <c r="E231" s="447" t="s">
        <v>888</v>
      </c>
      <c r="F231" s="447" t="s">
        <v>301</v>
      </c>
    </row>
    <row r="232" spans="1:6" ht="15" x14ac:dyDescent="0.35">
      <c r="A232" s="447" t="s">
        <v>381</v>
      </c>
      <c r="B232" s="447" t="s">
        <v>1236</v>
      </c>
      <c r="C232" s="447"/>
      <c r="D232" s="448"/>
      <c r="E232" s="447" t="s">
        <v>890</v>
      </c>
      <c r="F232" s="447" t="s">
        <v>302</v>
      </c>
    </row>
    <row r="233" spans="1:6" ht="15" x14ac:dyDescent="0.35">
      <c r="A233" s="447" t="s">
        <v>430</v>
      </c>
      <c r="B233" s="447" t="s">
        <v>1237</v>
      </c>
      <c r="C233" s="447"/>
      <c r="D233" s="448"/>
      <c r="E233" s="447" t="s">
        <v>891</v>
      </c>
      <c r="F233" s="447" t="s">
        <v>303</v>
      </c>
    </row>
    <row r="234" spans="1:6" ht="15" x14ac:dyDescent="0.35">
      <c r="A234" s="447" t="s">
        <v>540</v>
      </c>
      <c r="B234" s="447" t="s">
        <v>889</v>
      </c>
      <c r="C234" s="447"/>
      <c r="D234" s="448"/>
      <c r="E234" s="447" t="s">
        <v>893</v>
      </c>
      <c r="F234" s="447" t="s">
        <v>304</v>
      </c>
    </row>
    <row r="235" spans="1:6" ht="15" x14ac:dyDescent="0.35">
      <c r="A235" s="447" t="s">
        <v>237</v>
      </c>
      <c r="B235" s="447" t="s">
        <v>824</v>
      </c>
      <c r="C235" s="447"/>
      <c r="D235" s="448"/>
      <c r="E235" s="447" t="s">
        <v>894</v>
      </c>
      <c r="F235" s="447" t="s">
        <v>305</v>
      </c>
    </row>
    <row r="236" spans="1:6" ht="15" x14ac:dyDescent="0.35">
      <c r="A236" s="447" t="s">
        <v>338</v>
      </c>
      <c r="B236" s="447" t="s">
        <v>892</v>
      </c>
      <c r="C236" s="447"/>
      <c r="D236" s="448"/>
      <c r="E236" s="447" t="s">
        <v>895</v>
      </c>
      <c r="F236" s="447" t="s">
        <v>306</v>
      </c>
    </row>
    <row r="237" spans="1:6" ht="15" x14ac:dyDescent="0.35">
      <c r="A237" s="447" t="s">
        <v>387</v>
      </c>
      <c r="B237" s="447" t="s">
        <v>1238</v>
      </c>
      <c r="C237" s="447"/>
      <c r="D237" s="448"/>
      <c r="E237" s="447" t="s">
        <v>896</v>
      </c>
      <c r="F237" s="447" t="s">
        <v>307</v>
      </c>
    </row>
    <row r="238" spans="1:6" ht="15" x14ac:dyDescent="0.35">
      <c r="A238" s="447" t="s">
        <v>434</v>
      </c>
      <c r="B238" s="447" t="s">
        <v>1239</v>
      </c>
      <c r="C238" s="447"/>
      <c r="D238" s="448"/>
      <c r="E238" s="447" t="s">
        <v>1241</v>
      </c>
      <c r="F238" s="447" t="s">
        <v>593</v>
      </c>
    </row>
    <row r="239" spans="1:6" ht="15" x14ac:dyDescent="0.35">
      <c r="A239" s="447" t="s">
        <v>499</v>
      </c>
      <c r="B239" s="447" t="s">
        <v>1240</v>
      </c>
      <c r="C239" s="447"/>
      <c r="D239" s="448"/>
      <c r="E239" s="447" t="s">
        <v>1242</v>
      </c>
      <c r="F239" s="447" t="s">
        <v>708</v>
      </c>
    </row>
    <row r="240" spans="1:6" ht="15" x14ac:dyDescent="0.35">
      <c r="A240" s="447" t="s">
        <v>117</v>
      </c>
      <c r="B240" s="447" t="s">
        <v>1077</v>
      </c>
      <c r="C240" s="447"/>
      <c r="D240" s="448"/>
      <c r="E240" s="447" t="s">
        <v>1243</v>
      </c>
      <c r="F240" s="447" t="s">
        <v>709</v>
      </c>
    </row>
    <row r="241" spans="1:6" ht="15" x14ac:dyDescent="0.35">
      <c r="A241" s="447" t="s">
        <v>245</v>
      </c>
      <c r="B241" s="447" t="s">
        <v>833</v>
      </c>
      <c r="C241" s="447"/>
      <c r="D241" s="448"/>
      <c r="E241" s="447" t="s">
        <v>724</v>
      </c>
      <c r="F241" s="447" t="s">
        <v>308</v>
      </c>
    </row>
    <row r="242" spans="1:6" ht="15" x14ac:dyDescent="0.35">
      <c r="A242" s="447" t="s">
        <v>392</v>
      </c>
      <c r="B242" s="447" t="s">
        <v>897</v>
      </c>
      <c r="C242" s="447"/>
      <c r="D242" s="448"/>
      <c r="E242" s="447" t="s">
        <v>764</v>
      </c>
      <c r="F242" s="447" t="s">
        <v>309</v>
      </c>
    </row>
    <row r="243" spans="1:6" ht="15" x14ac:dyDescent="0.35">
      <c r="A243" s="447" t="s">
        <v>438</v>
      </c>
      <c r="B243" s="447" t="s">
        <v>898</v>
      </c>
      <c r="C243" s="447"/>
      <c r="D243" s="448"/>
      <c r="E243" s="447" t="s">
        <v>805</v>
      </c>
      <c r="F243" s="447" t="s">
        <v>310</v>
      </c>
    </row>
    <row r="244" spans="1:6" ht="15" x14ac:dyDescent="0.35">
      <c r="A244" s="447" t="s">
        <v>547</v>
      </c>
      <c r="B244" s="447" t="s">
        <v>1244</v>
      </c>
      <c r="C244" s="447"/>
      <c r="D244" s="448"/>
      <c r="E244" s="447" t="s">
        <v>1227</v>
      </c>
      <c r="F244" s="447" t="s">
        <v>311</v>
      </c>
    </row>
    <row r="245" spans="1:6" ht="15" x14ac:dyDescent="0.35">
      <c r="A245" s="447" t="s">
        <v>124</v>
      </c>
      <c r="B245" s="447" t="s">
        <v>1086</v>
      </c>
      <c r="C245" s="447"/>
      <c r="D245" s="448"/>
      <c r="E245" s="447" t="s">
        <v>900</v>
      </c>
      <c r="F245" s="447" t="s">
        <v>312</v>
      </c>
    </row>
    <row r="246" spans="1:6" ht="15" x14ac:dyDescent="0.35">
      <c r="A246" s="447" t="s">
        <v>253</v>
      </c>
      <c r="B246" s="447" t="s">
        <v>841</v>
      </c>
      <c r="C246" s="447"/>
      <c r="D246" s="448"/>
      <c r="E246" s="447" t="s">
        <v>902</v>
      </c>
      <c r="F246" s="447" t="s">
        <v>313</v>
      </c>
    </row>
    <row r="247" spans="1:6" ht="15" x14ac:dyDescent="0.35">
      <c r="A247" s="447" t="s">
        <v>353</v>
      </c>
      <c r="B247" s="447" t="s">
        <v>899</v>
      </c>
      <c r="C247" s="447"/>
      <c r="D247" s="448"/>
      <c r="E247" s="447" t="s">
        <v>903</v>
      </c>
      <c r="F247" s="447" t="s">
        <v>314</v>
      </c>
    </row>
    <row r="248" spans="1:6" ht="15" x14ac:dyDescent="0.35">
      <c r="A248" s="447" t="s">
        <v>443</v>
      </c>
      <c r="B248" s="447" t="s">
        <v>901</v>
      </c>
      <c r="C248" s="447"/>
      <c r="D248" s="448"/>
      <c r="E248" s="447" t="s">
        <v>904</v>
      </c>
      <c r="F248" s="447" t="s">
        <v>315</v>
      </c>
    </row>
    <row r="249" spans="1:6" ht="15" x14ac:dyDescent="0.35">
      <c r="A249" s="447" t="s">
        <v>507</v>
      </c>
      <c r="B249" s="447" t="s">
        <v>1245</v>
      </c>
      <c r="C249" s="447"/>
      <c r="D249" s="448"/>
      <c r="E249" s="447" t="s">
        <v>905</v>
      </c>
      <c r="F249" s="447" t="s">
        <v>316</v>
      </c>
    </row>
    <row r="250" spans="1:6" ht="15" x14ac:dyDescent="0.35">
      <c r="A250" s="447" t="s">
        <v>130</v>
      </c>
      <c r="B250" s="447" t="s">
        <v>1095</v>
      </c>
      <c r="C250" s="447"/>
      <c r="D250" s="448"/>
      <c r="E250" s="447" t="s">
        <v>907</v>
      </c>
      <c r="F250" s="447" t="s">
        <v>317</v>
      </c>
    </row>
    <row r="251" spans="1:6" ht="15" x14ac:dyDescent="0.35">
      <c r="A251" s="447" t="s">
        <v>260</v>
      </c>
      <c r="B251" s="447" t="s">
        <v>1222</v>
      </c>
      <c r="C251" s="447"/>
      <c r="D251" s="448"/>
      <c r="E251" s="447" t="s">
        <v>908</v>
      </c>
      <c r="F251" s="447" t="s">
        <v>318</v>
      </c>
    </row>
    <row r="252" spans="1:6" ht="15" x14ac:dyDescent="0.35">
      <c r="A252" s="447" t="s">
        <v>358</v>
      </c>
      <c r="B252" s="447" t="s">
        <v>906</v>
      </c>
      <c r="C252" s="447"/>
      <c r="D252" s="448"/>
      <c r="E252" s="447" t="s">
        <v>1036</v>
      </c>
      <c r="F252" s="447" t="s">
        <v>319</v>
      </c>
    </row>
    <row r="253" spans="1:6" ht="15" x14ac:dyDescent="0.35">
      <c r="A253" s="447" t="s">
        <v>447</v>
      </c>
      <c r="B253" s="447" t="s">
        <v>1246</v>
      </c>
      <c r="C253" s="447"/>
      <c r="D253" s="448"/>
      <c r="E253" s="447" t="s">
        <v>1123</v>
      </c>
      <c r="F253" s="447" t="s">
        <v>320</v>
      </c>
    </row>
    <row r="254" spans="1:6" ht="15" x14ac:dyDescent="0.35">
      <c r="A254" s="447" t="s">
        <v>511</v>
      </c>
      <c r="B254" s="447" t="s">
        <v>909</v>
      </c>
      <c r="C254" s="447"/>
      <c r="D254" s="448"/>
      <c r="E254" s="447" t="s">
        <v>1201</v>
      </c>
      <c r="F254" s="447" t="s">
        <v>321</v>
      </c>
    </row>
    <row r="255" spans="1:6" ht="15" x14ac:dyDescent="0.35">
      <c r="A255" s="447" t="s">
        <v>137</v>
      </c>
      <c r="B255" s="447" t="s">
        <v>1103</v>
      </c>
      <c r="C255" s="447"/>
      <c r="D255" s="448"/>
      <c r="E255" s="447" t="s">
        <v>1229</v>
      </c>
      <c r="F255" s="447" t="s">
        <v>322</v>
      </c>
    </row>
    <row r="256" spans="1:6" ht="15" x14ac:dyDescent="0.35">
      <c r="A256" s="447" t="s">
        <v>265</v>
      </c>
      <c r="B256" s="447" t="s">
        <v>849</v>
      </c>
      <c r="C256" s="447"/>
      <c r="D256" s="448"/>
      <c r="E256" s="447" t="s">
        <v>1247</v>
      </c>
      <c r="F256" s="447" t="s">
        <v>323</v>
      </c>
    </row>
    <row r="257" spans="1:6" ht="15" x14ac:dyDescent="0.35">
      <c r="A257" s="447" t="s">
        <v>454</v>
      </c>
      <c r="B257" s="447" t="s">
        <v>910</v>
      </c>
      <c r="C257" s="447"/>
      <c r="D257" s="448"/>
      <c r="E257" s="447" t="s">
        <v>1313</v>
      </c>
      <c r="F257" s="451" t="s">
        <v>1314</v>
      </c>
    </row>
    <row r="258" spans="1:6" ht="15" x14ac:dyDescent="0.35">
      <c r="A258" s="447" t="s">
        <v>143</v>
      </c>
      <c r="B258" s="447" t="s">
        <v>1112</v>
      </c>
      <c r="C258" s="447"/>
      <c r="D258" s="448"/>
      <c r="E258" s="447" t="s">
        <v>1045</v>
      </c>
      <c r="F258" s="447" t="s">
        <v>324</v>
      </c>
    </row>
    <row r="259" spans="1:6" ht="15" x14ac:dyDescent="0.35">
      <c r="A259" s="447" t="s">
        <v>270</v>
      </c>
      <c r="B259" s="447" t="s">
        <v>853</v>
      </c>
      <c r="C259" s="447"/>
      <c r="D259" s="448"/>
      <c r="E259" s="447" t="s">
        <v>1133</v>
      </c>
      <c r="F259" s="447" t="s">
        <v>325</v>
      </c>
    </row>
    <row r="260" spans="1:6" ht="15" x14ac:dyDescent="0.35">
      <c r="A260" s="447" t="s">
        <v>404</v>
      </c>
      <c r="B260" s="447" t="s">
        <v>1248</v>
      </c>
      <c r="C260" s="447"/>
      <c r="D260" s="448"/>
      <c r="E260" s="447" t="s">
        <v>1207</v>
      </c>
      <c r="F260" s="447" t="s">
        <v>326</v>
      </c>
    </row>
    <row r="261" spans="1:6" ht="15" x14ac:dyDescent="0.35">
      <c r="A261" s="447" t="s">
        <v>460</v>
      </c>
      <c r="B261" s="447" t="s">
        <v>911</v>
      </c>
      <c r="C261" s="447"/>
      <c r="D261" s="448"/>
      <c r="E261" s="447" t="s">
        <v>1233</v>
      </c>
      <c r="F261" s="447" t="s">
        <v>327</v>
      </c>
    </row>
    <row r="262" spans="1:6" ht="15" x14ac:dyDescent="0.35">
      <c r="A262" s="447" t="s">
        <v>517</v>
      </c>
      <c r="B262" s="447" t="s">
        <v>912</v>
      </c>
      <c r="C262" s="447"/>
      <c r="D262" s="448"/>
      <c r="E262" s="447" t="s">
        <v>1249</v>
      </c>
      <c r="F262" s="447" t="s">
        <v>328</v>
      </c>
    </row>
    <row r="263" spans="1:6" ht="15" x14ac:dyDescent="0.35">
      <c r="A263" s="447" t="s">
        <v>148</v>
      </c>
      <c r="B263" s="447" t="s">
        <v>1117</v>
      </c>
      <c r="C263" s="447"/>
      <c r="D263" s="448"/>
      <c r="E263" s="447" t="s">
        <v>1250</v>
      </c>
      <c r="F263" s="447" t="s">
        <v>329</v>
      </c>
    </row>
    <row r="264" spans="1:6" ht="15" x14ac:dyDescent="0.35">
      <c r="A264" s="447" t="s">
        <v>283</v>
      </c>
      <c r="B264" s="447" t="s">
        <v>870</v>
      </c>
      <c r="C264" s="447"/>
      <c r="D264" s="448"/>
      <c r="E264" s="447" t="s">
        <v>1251</v>
      </c>
      <c r="F264" s="447" t="s">
        <v>330</v>
      </c>
    </row>
    <row r="265" spans="1:6" ht="15" x14ac:dyDescent="0.35">
      <c r="A265" s="447" t="s">
        <v>464</v>
      </c>
      <c r="B265" s="447" t="s">
        <v>913</v>
      </c>
      <c r="C265" s="447"/>
      <c r="D265" s="448"/>
      <c r="E265" s="447" t="s">
        <v>1252</v>
      </c>
      <c r="F265" s="447" t="s">
        <v>331</v>
      </c>
    </row>
    <row r="266" spans="1:6" ht="15" x14ac:dyDescent="0.35">
      <c r="A266" s="447" t="s">
        <v>153</v>
      </c>
      <c r="B266" s="447" t="s">
        <v>1124</v>
      </c>
      <c r="C266" s="447"/>
      <c r="D266" s="448"/>
      <c r="E266" s="447" t="s">
        <v>1054</v>
      </c>
      <c r="F266" s="447" t="s">
        <v>332</v>
      </c>
    </row>
    <row r="267" spans="1:6" ht="15" x14ac:dyDescent="0.35">
      <c r="A267" s="447" t="s">
        <v>290</v>
      </c>
      <c r="B267" s="447" t="s">
        <v>1231</v>
      </c>
      <c r="C267" s="447"/>
      <c r="D267" s="448"/>
      <c r="E267" s="447" t="s">
        <v>1143</v>
      </c>
      <c r="F267" s="447" t="s">
        <v>333</v>
      </c>
    </row>
    <row r="268" spans="1:6" ht="15" x14ac:dyDescent="0.35">
      <c r="A268" s="447" t="s">
        <v>79</v>
      </c>
      <c r="B268" s="447" t="s">
        <v>1028</v>
      </c>
      <c r="C268" s="447"/>
      <c r="D268" s="448"/>
      <c r="E268" s="447" t="s">
        <v>1209</v>
      </c>
      <c r="F268" s="447" t="s">
        <v>334</v>
      </c>
    </row>
    <row r="269" spans="1:6" ht="15" x14ac:dyDescent="0.35">
      <c r="A269" s="447" t="s">
        <v>200</v>
      </c>
      <c r="B269" s="447" t="s">
        <v>1184</v>
      </c>
      <c r="C269" s="447"/>
      <c r="D269" s="448"/>
      <c r="E269" s="447" t="s">
        <v>1312</v>
      </c>
      <c r="F269" s="450" t="s">
        <v>1311</v>
      </c>
    </row>
    <row r="270" spans="1:6" ht="15" x14ac:dyDescent="0.35">
      <c r="A270" s="447" t="s">
        <v>312</v>
      </c>
      <c r="B270" s="447" t="s">
        <v>900</v>
      </c>
      <c r="C270" s="447"/>
      <c r="D270" s="448"/>
      <c r="E270" s="447" t="s">
        <v>740</v>
      </c>
      <c r="F270" s="447" t="s">
        <v>335</v>
      </c>
    </row>
    <row r="271" spans="1:6" ht="15" x14ac:dyDescent="0.35">
      <c r="A271" s="447" t="s">
        <v>363</v>
      </c>
      <c r="B271" s="447" t="s">
        <v>914</v>
      </c>
      <c r="C271" s="447"/>
      <c r="D271" s="448"/>
      <c r="E271" s="447" t="s">
        <v>776</v>
      </c>
      <c r="F271" s="447" t="s">
        <v>336</v>
      </c>
    </row>
    <row r="272" spans="1:6" ht="15" x14ac:dyDescent="0.35">
      <c r="A272" s="447" t="s">
        <v>410</v>
      </c>
      <c r="B272" s="447" t="s">
        <v>1253</v>
      </c>
      <c r="C272" s="447"/>
      <c r="D272" s="448"/>
      <c r="E272" s="447" t="s">
        <v>827</v>
      </c>
      <c r="F272" s="447" t="s">
        <v>337</v>
      </c>
    </row>
    <row r="273" spans="1:6" ht="15" x14ac:dyDescent="0.35">
      <c r="A273" s="447" t="s">
        <v>469</v>
      </c>
      <c r="B273" s="447" t="s">
        <v>915</v>
      </c>
      <c r="C273" s="447"/>
      <c r="D273" s="448"/>
      <c r="E273" s="447" t="s">
        <v>892</v>
      </c>
      <c r="F273" s="447" t="s">
        <v>338</v>
      </c>
    </row>
    <row r="274" spans="1:6" ht="15" x14ac:dyDescent="0.35">
      <c r="A274" s="447" t="s">
        <v>214</v>
      </c>
      <c r="B274" s="447" t="s">
        <v>1193</v>
      </c>
      <c r="C274" s="447"/>
      <c r="D274" s="448"/>
      <c r="E274" s="447" t="s">
        <v>916</v>
      </c>
      <c r="F274" s="447" t="s">
        <v>339</v>
      </c>
    </row>
    <row r="275" spans="1:6" ht="15" x14ac:dyDescent="0.35">
      <c r="A275" s="447" t="s">
        <v>323</v>
      </c>
      <c r="B275" s="447" t="s">
        <v>1247</v>
      </c>
      <c r="C275" s="447"/>
      <c r="D275" s="448"/>
      <c r="E275" s="447" t="s">
        <v>917</v>
      </c>
      <c r="F275" s="447" t="s">
        <v>340</v>
      </c>
    </row>
    <row r="276" spans="1:6" ht="15" x14ac:dyDescent="0.35">
      <c r="A276" s="447" t="s">
        <v>368</v>
      </c>
      <c r="B276" s="447" t="s">
        <v>1254</v>
      </c>
      <c r="C276" s="447"/>
      <c r="D276" s="448"/>
      <c r="E276" s="447" t="s">
        <v>918</v>
      </c>
      <c r="F276" s="447" t="s">
        <v>341</v>
      </c>
    </row>
    <row r="277" spans="1:6" ht="15" x14ac:dyDescent="0.35">
      <c r="A277" s="447" t="s">
        <v>415</v>
      </c>
      <c r="B277" s="447" t="s">
        <v>1255</v>
      </c>
      <c r="C277" s="447"/>
      <c r="D277" s="448"/>
      <c r="E277" s="447" t="s">
        <v>919</v>
      </c>
      <c r="F277" s="447" t="s">
        <v>342</v>
      </c>
    </row>
    <row r="278" spans="1:6" ht="15" x14ac:dyDescent="0.35">
      <c r="A278" s="447" t="s">
        <v>483</v>
      </c>
      <c r="B278" s="447" t="s">
        <v>1256</v>
      </c>
      <c r="C278" s="447"/>
      <c r="D278" s="448"/>
      <c r="E278" s="447" t="s">
        <v>920</v>
      </c>
      <c r="F278" s="447" t="s">
        <v>343</v>
      </c>
    </row>
    <row r="279" spans="1:6" ht="15" x14ac:dyDescent="0.35">
      <c r="A279" s="447" t="s">
        <v>528</v>
      </c>
      <c r="B279" s="447" t="s">
        <v>1257</v>
      </c>
      <c r="C279" s="447"/>
      <c r="D279" s="448"/>
      <c r="E279" s="447" t="s">
        <v>921</v>
      </c>
      <c r="F279" s="447" t="s">
        <v>344</v>
      </c>
    </row>
    <row r="280" spans="1:6" ht="15" x14ac:dyDescent="0.35">
      <c r="A280" s="447" t="s">
        <v>93</v>
      </c>
      <c r="B280" s="447" t="s">
        <v>1048</v>
      </c>
      <c r="C280" s="447"/>
      <c r="D280" s="448"/>
      <c r="E280" s="447" t="s">
        <v>922</v>
      </c>
      <c r="F280" s="447" t="s">
        <v>345</v>
      </c>
    </row>
    <row r="281" spans="1:6" ht="15" x14ac:dyDescent="0.35">
      <c r="A281" s="447" t="s">
        <v>227</v>
      </c>
      <c r="B281" s="447" t="s">
        <v>813</v>
      </c>
      <c r="C281" s="447"/>
      <c r="D281" s="448"/>
      <c r="E281" s="447" t="s">
        <v>1258</v>
      </c>
      <c r="F281" s="447" t="s">
        <v>346</v>
      </c>
    </row>
    <row r="282" spans="1:6" ht="15" x14ac:dyDescent="0.35">
      <c r="A282" s="447" t="s">
        <v>328</v>
      </c>
      <c r="B282" s="447" t="s">
        <v>1249</v>
      </c>
      <c r="C282" s="447"/>
      <c r="D282" s="448"/>
      <c r="E282" s="447" t="s">
        <v>745</v>
      </c>
      <c r="F282" s="447" t="s">
        <v>347</v>
      </c>
    </row>
    <row r="283" spans="1:6" ht="15" x14ac:dyDescent="0.35">
      <c r="A283" s="447" t="s">
        <v>374</v>
      </c>
      <c r="B283" s="447" t="s">
        <v>1259</v>
      </c>
      <c r="C283" s="447"/>
      <c r="D283" s="448"/>
      <c r="E283" s="447" t="s">
        <v>781</v>
      </c>
      <c r="F283" s="447" t="s">
        <v>348</v>
      </c>
    </row>
    <row r="284" spans="1:6" ht="15" x14ac:dyDescent="0.35">
      <c r="A284" s="447" t="s">
        <v>422</v>
      </c>
      <c r="B284" s="447" t="s">
        <v>923</v>
      </c>
      <c r="C284" s="447"/>
      <c r="D284" s="448"/>
      <c r="E284" s="447" t="s">
        <v>835</v>
      </c>
      <c r="F284" s="447" t="s">
        <v>349</v>
      </c>
    </row>
    <row r="285" spans="1:6" ht="15" x14ac:dyDescent="0.35">
      <c r="A285" s="447" t="s">
        <v>488</v>
      </c>
      <c r="B285" s="447" t="s">
        <v>924</v>
      </c>
      <c r="C285" s="447"/>
      <c r="D285" s="448"/>
      <c r="E285" s="447" t="s">
        <v>750</v>
      </c>
      <c r="F285" s="447" t="s">
        <v>350</v>
      </c>
    </row>
    <row r="286" spans="1:6" ht="15" x14ac:dyDescent="0.35">
      <c r="A286" s="447" t="s">
        <v>535</v>
      </c>
      <c r="B286" s="447" t="s">
        <v>925</v>
      </c>
      <c r="C286" s="447"/>
      <c r="D286" s="448"/>
      <c r="E286" s="447" t="s">
        <v>785</v>
      </c>
      <c r="F286" s="447" t="s">
        <v>351</v>
      </c>
    </row>
    <row r="287" spans="1:6" ht="15" x14ac:dyDescent="0.35">
      <c r="A287" s="447" t="s">
        <v>106</v>
      </c>
      <c r="B287" s="447" t="s">
        <v>1064</v>
      </c>
      <c r="C287" s="447"/>
      <c r="D287" s="448"/>
      <c r="E287" s="447" t="s">
        <v>843</v>
      </c>
      <c r="F287" s="447" t="s">
        <v>352</v>
      </c>
    </row>
    <row r="288" spans="1:6" ht="15" x14ac:dyDescent="0.35">
      <c r="A288" s="447" t="s">
        <v>382</v>
      </c>
      <c r="B288" s="447" t="s">
        <v>1260</v>
      </c>
      <c r="C288" s="447"/>
      <c r="D288" s="448"/>
      <c r="E288" s="447" t="s">
        <v>899</v>
      </c>
      <c r="F288" s="447" t="s">
        <v>353</v>
      </c>
    </row>
    <row r="289" spans="1:6" ht="15" x14ac:dyDescent="0.35">
      <c r="A289" s="447" t="s">
        <v>238</v>
      </c>
      <c r="B289" s="447" t="s">
        <v>1211</v>
      </c>
      <c r="C289" s="447"/>
      <c r="D289" s="448"/>
      <c r="E289" s="447" t="s">
        <v>926</v>
      </c>
      <c r="F289" s="447" t="s">
        <v>354</v>
      </c>
    </row>
    <row r="290" spans="1:6" ht="15" x14ac:dyDescent="0.35">
      <c r="A290" s="447" t="s">
        <v>339</v>
      </c>
      <c r="B290" s="447" t="s">
        <v>916</v>
      </c>
      <c r="C290" s="447"/>
      <c r="D290" s="448"/>
      <c r="E290" s="447" t="s">
        <v>753</v>
      </c>
      <c r="F290" s="447" t="s">
        <v>355</v>
      </c>
    </row>
    <row r="291" spans="1:6" ht="15" x14ac:dyDescent="0.35">
      <c r="A291" s="447" t="s">
        <v>388</v>
      </c>
      <c r="B291" s="447" t="s">
        <v>1261</v>
      </c>
      <c r="C291" s="447"/>
      <c r="D291" s="448"/>
      <c r="E291" s="447" t="s">
        <v>787</v>
      </c>
      <c r="F291" s="447" t="s">
        <v>356</v>
      </c>
    </row>
    <row r="292" spans="1:6" ht="15" x14ac:dyDescent="0.35">
      <c r="A292" s="447" t="s">
        <v>500</v>
      </c>
      <c r="B292" s="447" t="s">
        <v>927</v>
      </c>
      <c r="C292" s="447"/>
      <c r="D292" s="448"/>
      <c r="E292" s="447" t="s">
        <v>845</v>
      </c>
      <c r="F292" s="447" t="s">
        <v>357</v>
      </c>
    </row>
    <row r="293" spans="1:6" ht="15" x14ac:dyDescent="0.35">
      <c r="A293" s="447" t="s">
        <v>118</v>
      </c>
      <c r="B293" s="447" t="s">
        <v>1078</v>
      </c>
      <c r="C293" s="447"/>
      <c r="D293" s="448"/>
      <c r="E293" s="447" t="s">
        <v>906</v>
      </c>
      <c r="F293" s="447" t="s">
        <v>358</v>
      </c>
    </row>
    <row r="294" spans="1:6" ht="15" x14ac:dyDescent="0.35">
      <c r="A294" s="447" t="s">
        <v>246</v>
      </c>
      <c r="B294" s="447" t="s">
        <v>1214</v>
      </c>
      <c r="C294" s="447"/>
      <c r="D294" s="448"/>
      <c r="E294" s="447" t="s">
        <v>725</v>
      </c>
      <c r="F294" s="447" t="s">
        <v>359</v>
      </c>
    </row>
    <row r="295" spans="1:6" ht="15" x14ac:dyDescent="0.35">
      <c r="A295" s="447" t="s">
        <v>439</v>
      </c>
      <c r="B295" s="447" t="s">
        <v>928</v>
      </c>
      <c r="C295" s="447"/>
      <c r="D295" s="448"/>
      <c r="E295" s="447" t="s">
        <v>765</v>
      </c>
      <c r="F295" s="447" t="s">
        <v>360</v>
      </c>
    </row>
    <row r="296" spans="1:6" ht="15" x14ac:dyDescent="0.35">
      <c r="A296" s="447" t="s">
        <v>548</v>
      </c>
      <c r="B296" s="447" t="s">
        <v>1262</v>
      </c>
      <c r="C296" s="447"/>
      <c r="D296" s="448"/>
      <c r="E296" s="447" t="s">
        <v>806</v>
      </c>
      <c r="F296" s="447" t="s">
        <v>361</v>
      </c>
    </row>
    <row r="297" spans="1:6" ht="15" x14ac:dyDescent="0.35">
      <c r="A297" s="447" t="s">
        <v>125</v>
      </c>
      <c r="B297" s="447" t="s">
        <v>1087</v>
      </c>
      <c r="C297" s="447"/>
      <c r="D297" s="448"/>
      <c r="E297" s="447" t="s">
        <v>867</v>
      </c>
      <c r="F297" s="447" t="s">
        <v>362</v>
      </c>
    </row>
    <row r="298" spans="1:6" ht="15" x14ac:dyDescent="0.35">
      <c r="A298" s="447" t="s">
        <v>254</v>
      </c>
      <c r="B298" s="447" t="s">
        <v>842</v>
      </c>
      <c r="C298" s="447"/>
      <c r="D298" s="448"/>
      <c r="E298" s="447" t="s">
        <v>914</v>
      </c>
      <c r="F298" s="447" t="s">
        <v>363</v>
      </c>
    </row>
    <row r="299" spans="1:6" ht="15" x14ac:dyDescent="0.35">
      <c r="A299" s="447" t="s">
        <v>354</v>
      </c>
      <c r="B299" s="447" t="s">
        <v>926</v>
      </c>
      <c r="C299" s="447"/>
      <c r="D299" s="448"/>
      <c r="E299" s="447" t="s">
        <v>728</v>
      </c>
      <c r="F299" s="447" t="s">
        <v>364</v>
      </c>
    </row>
    <row r="300" spans="1:6" ht="15" x14ac:dyDescent="0.35">
      <c r="A300" s="447" t="s">
        <v>131</v>
      </c>
      <c r="B300" s="447" t="s">
        <v>1096</v>
      </c>
      <c r="C300" s="447"/>
      <c r="D300" s="448"/>
      <c r="E300" s="447" t="s">
        <v>768</v>
      </c>
      <c r="F300" s="447" t="s">
        <v>365</v>
      </c>
    </row>
    <row r="301" spans="1:6" ht="15" x14ac:dyDescent="0.35">
      <c r="A301" s="447" t="s">
        <v>261</v>
      </c>
      <c r="B301" s="447" t="s">
        <v>1223</v>
      </c>
      <c r="C301" s="447"/>
      <c r="D301" s="448"/>
      <c r="E301" s="447" t="s">
        <v>809</v>
      </c>
      <c r="F301" s="447" t="s">
        <v>366</v>
      </c>
    </row>
    <row r="302" spans="1:6" ht="15" x14ac:dyDescent="0.35">
      <c r="A302" s="447" t="s">
        <v>448</v>
      </c>
      <c r="B302" s="447" t="s">
        <v>1263</v>
      </c>
      <c r="C302" s="447"/>
      <c r="D302" s="448"/>
      <c r="E302" s="447" t="s">
        <v>874</v>
      </c>
      <c r="F302" s="447" t="s">
        <v>367</v>
      </c>
    </row>
    <row r="303" spans="1:6" ht="15" x14ac:dyDescent="0.35">
      <c r="A303" s="447" t="s">
        <v>512</v>
      </c>
      <c r="B303" s="447" t="s">
        <v>929</v>
      </c>
      <c r="C303" s="447"/>
      <c r="D303" s="448"/>
      <c r="E303" s="447" t="s">
        <v>1254</v>
      </c>
      <c r="F303" s="447" t="s">
        <v>368</v>
      </c>
    </row>
    <row r="304" spans="1:6" ht="15" x14ac:dyDescent="0.35">
      <c r="A304" s="447" t="s">
        <v>138</v>
      </c>
      <c r="B304" s="447" t="s">
        <v>1105</v>
      </c>
      <c r="C304" s="447"/>
      <c r="D304" s="448"/>
      <c r="E304" s="447" t="s">
        <v>1264</v>
      </c>
      <c r="F304" s="447" t="s">
        <v>369</v>
      </c>
    </row>
    <row r="305" spans="1:6" ht="15" x14ac:dyDescent="0.35">
      <c r="A305" s="447" t="s">
        <v>266</v>
      </c>
      <c r="B305" s="447" t="s">
        <v>850</v>
      </c>
      <c r="C305" s="447"/>
      <c r="D305" s="448"/>
      <c r="E305" s="447" t="s">
        <v>731</v>
      </c>
      <c r="F305" s="447" t="s">
        <v>370</v>
      </c>
    </row>
    <row r="306" spans="1:6" ht="15" x14ac:dyDescent="0.35">
      <c r="A306" s="447" t="s">
        <v>455</v>
      </c>
      <c r="B306" s="447" t="s">
        <v>930</v>
      </c>
      <c r="C306" s="447"/>
      <c r="D306" s="448"/>
      <c r="E306" s="447" t="s">
        <v>771</v>
      </c>
      <c r="F306" s="447" t="s">
        <v>371</v>
      </c>
    </row>
    <row r="307" spans="1:6" ht="15" x14ac:dyDescent="0.35">
      <c r="A307" s="447" t="s">
        <v>144</v>
      </c>
      <c r="B307" s="447" t="s">
        <v>1113</v>
      </c>
      <c r="C307" s="447"/>
      <c r="D307" s="448"/>
      <c r="E307" s="447" t="s">
        <v>814</v>
      </c>
      <c r="F307" s="447" t="s">
        <v>372</v>
      </c>
    </row>
    <row r="308" spans="1:6" ht="15" x14ac:dyDescent="0.35">
      <c r="A308" s="447" t="s">
        <v>271</v>
      </c>
      <c r="B308" s="447" t="s">
        <v>855</v>
      </c>
      <c r="C308" s="447"/>
      <c r="D308" s="448"/>
      <c r="E308" s="447" t="s">
        <v>879</v>
      </c>
      <c r="F308" s="447" t="s">
        <v>373</v>
      </c>
    </row>
    <row r="309" spans="1:6" ht="15" x14ac:dyDescent="0.35">
      <c r="A309" s="447" t="s">
        <v>405</v>
      </c>
      <c r="B309" s="447" t="s">
        <v>1265</v>
      </c>
      <c r="C309" s="447"/>
      <c r="D309" s="448"/>
      <c r="E309" s="447" t="s">
        <v>1259</v>
      </c>
      <c r="F309" s="447" t="s">
        <v>374</v>
      </c>
    </row>
    <row r="310" spans="1:6" ht="15" x14ac:dyDescent="0.35">
      <c r="A310" s="447" t="s">
        <v>149</v>
      </c>
      <c r="B310" s="447" t="s">
        <v>1118</v>
      </c>
      <c r="C310" s="447"/>
      <c r="D310" s="448"/>
      <c r="E310" s="447" t="s">
        <v>931</v>
      </c>
      <c r="F310" s="447" t="s">
        <v>375</v>
      </c>
    </row>
    <row r="311" spans="1:6" ht="15" x14ac:dyDescent="0.35">
      <c r="A311" s="447" t="s">
        <v>284</v>
      </c>
      <c r="B311" s="447" t="s">
        <v>871</v>
      </c>
      <c r="C311" s="447"/>
      <c r="D311" s="448"/>
      <c r="E311" s="447" t="s">
        <v>932</v>
      </c>
      <c r="F311" s="447" t="s">
        <v>376</v>
      </c>
    </row>
    <row r="312" spans="1:6" ht="15" x14ac:dyDescent="0.35">
      <c r="A312" s="447" t="s">
        <v>613</v>
      </c>
      <c r="B312" s="447" t="s">
        <v>933</v>
      </c>
      <c r="C312" s="447"/>
      <c r="D312" s="448"/>
      <c r="E312" s="447" t="s">
        <v>1266</v>
      </c>
      <c r="F312" s="447" t="s">
        <v>377</v>
      </c>
    </row>
    <row r="313" spans="1:6" ht="15" x14ac:dyDescent="0.35">
      <c r="A313" s="447" t="s">
        <v>154</v>
      </c>
      <c r="B313" s="447" t="s">
        <v>1125</v>
      </c>
      <c r="C313" s="447"/>
      <c r="D313" s="448"/>
      <c r="E313" s="447" t="s">
        <v>1056</v>
      </c>
      <c r="F313" s="447" t="s">
        <v>378</v>
      </c>
    </row>
    <row r="314" spans="1:6" ht="15" x14ac:dyDescent="0.35">
      <c r="A314" s="447" t="s">
        <v>291</v>
      </c>
      <c r="B314" s="447" t="s">
        <v>1232</v>
      </c>
      <c r="C314" s="447"/>
      <c r="D314" s="448"/>
      <c r="E314" s="447" t="s">
        <v>1145</v>
      </c>
      <c r="F314" s="447" t="s">
        <v>379</v>
      </c>
    </row>
    <row r="315" spans="1:6" ht="15" x14ac:dyDescent="0.35">
      <c r="A315" s="447" t="s">
        <v>80</v>
      </c>
      <c r="B315" s="447" t="s">
        <v>1029</v>
      </c>
      <c r="C315" s="447"/>
      <c r="D315" s="448"/>
      <c r="E315" s="447" t="s">
        <v>1210</v>
      </c>
      <c r="F315" s="447" t="s">
        <v>380</v>
      </c>
    </row>
    <row r="316" spans="1:6" ht="15" x14ac:dyDescent="0.35">
      <c r="A316" s="447" t="s">
        <v>201</v>
      </c>
      <c r="B316" s="447" t="s">
        <v>794</v>
      </c>
      <c r="C316" s="447"/>
      <c r="D316" s="448"/>
      <c r="E316" s="447" t="s">
        <v>1236</v>
      </c>
      <c r="F316" s="447" t="s">
        <v>381</v>
      </c>
    </row>
    <row r="317" spans="1:6" ht="15" x14ac:dyDescent="0.35">
      <c r="A317" s="447" t="s">
        <v>313</v>
      </c>
      <c r="B317" s="447" t="s">
        <v>902</v>
      </c>
      <c r="C317" s="447"/>
      <c r="D317" s="448"/>
      <c r="E317" s="447" t="s">
        <v>1260</v>
      </c>
      <c r="F317" s="447" t="s">
        <v>382</v>
      </c>
    </row>
    <row r="318" spans="1:6" ht="15" x14ac:dyDescent="0.35">
      <c r="A318" s="447" t="s">
        <v>470</v>
      </c>
      <c r="B318" s="447" t="s">
        <v>934</v>
      </c>
      <c r="C318" s="447"/>
      <c r="D318" s="448"/>
      <c r="E318" s="447" t="s">
        <v>1267</v>
      </c>
      <c r="F318" s="447" t="s">
        <v>383</v>
      </c>
    </row>
    <row r="319" spans="1:6" ht="15" x14ac:dyDescent="0.35">
      <c r="A319" s="447" t="s">
        <v>215</v>
      </c>
      <c r="B319" s="447" t="s">
        <v>1194</v>
      </c>
      <c r="C319" s="447"/>
      <c r="D319" s="448"/>
      <c r="E319" s="447" t="s">
        <v>741</v>
      </c>
      <c r="F319" s="447" t="s">
        <v>384</v>
      </c>
    </row>
    <row r="320" spans="1:6" ht="15" x14ac:dyDescent="0.35">
      <c r="A320" s="451" t="s">
        <v>1314</v>
      </c>
      <c r="B320" s="447" t="s">
        <v>1313</v>
      </c>
      <c r="C320" s="447"/>
      <c r="D320" s="448"/>
      <c r="E320" s="447" t="s">
        <v>777</v>
      </c>
      <c r="F320" s="447" t="s">
        <v>385</v>
      </c>
    </row>
    <row r="321" spans="1:6" ht="15" x14ac:dyDescent="0.35">
      <c r="A321" s="447" t="s">
        <v>369</v>
      </c>
      <c r="B321" s="447" t="s">
        <v>1264</v>
      </c>
      <c r="C321" s="447"/>
      <c r="D321" s="448"/>
      <c r="E321" s="447" t="s">
        <v>829</v>
      </c>
      <c r="F321" s="447" t="s">
        <v>386</v>
      </c>
    </row>
    <row r="322" spans="1:6" ht="15" x14ac:dyDescent="0.35">
      <c r="A322" s="447" t="s">
        <v>416</v>
      </c>
      <c r="B322" s="447" t="s">
        <v>935</v>
      </c>
      <c r="C322" s="447"/>
      <c r="D322" s="448"/>
      <c r="E322" s="447" t="s">
        <v>1238</v>
      </c>
      <c r="F322" s="447" t="s">
        <v>387</v>
      </c>
    </row>
    <row r="323" spans="1:6" ht="15" x14ac:dyDescent="0.35">
      <c r="A323" s="447" t="s">
        <v>563</v>
      </c>
      <c r="B323" s="447" t="s">
        <v>936</v>
      </c>
      <c r="C323" s="447"/>
      <c r="D323" s="448"/>
      <c r="E323" s="447" t="s">
        <v>1261</v>
      </c>
      <c r="F323" s="447" t="s">
        <v>388</v>
      </c>
    </row>
    <row r="324" spans="1:6" ht="15" x14ac:dyDescent="0.35">
      <c r="A324" s="447" t="s">
        <v>529</v>
      </c>
      <c r="B324" s="447" t="s">
        <v>1268</v>
      </c>
      <c r="C324" s="447"/>
      <c r="D324" s="448"/>
      <c r="E324" s="447" t="s">
        <v>746</v>
      </c>
      <c r="F324" s="447" t="s">
        <v>389</v>
      </c>
    </row>
    <row r="325" spans="1:6" ht="15" x14ac:dyDescent="0.35">
      <c r="A325" s="447" t="s">
        <v>94</v>
      </c>
      <c r="B325" s="447" t="s">
        <v>1049</v>
      </c>
      <c r="C325" s="447"/>
      <c r="D325" s="448"/>
      <c r="E325" s="447" t="s">
        <v>1163</v>
      </c>
      <c r="F325" s="447" t="s">
        <v>390</v>
      </c>
    </row>
    <row r="326" spans="1:6" ht="15" x14ac:dyDescent="0.35">
      <c r="A326" s="447" t="s">
        <v>329</v>
      </c>
      <c r="B326" s="447" t="s">
        <v>1250</v>
      </c>
      <c r="C326" s="447"/>
      <c r="D326" s="448"/>
      <c r="E326" s="447" t="s">
        <v>1215</v>
      </c>
      <c r="F326" s="447" t="s">
        <v>391</v>
      </c>
    </row>
    <row r="327" spans="1:6" ht="15" x14ac:dyDescent="0.35">
      <c r="A327" s="447" t="s">
        <v>375</v>
      </c>
      <c r="B327" s="447" t="s">
        <v>931</v>
      </c>
      <c r="C327" s="447"/>
      <c r="D327" s="448"/>
      <c r="E327" s="447" t="s">
        <v>897</v>
      </c>
      <c r="F327" s="447" t="s">
        <v>392</v>
      </c>
    </row>
    <row r="328" spans="1:6" ht="15" x14ac:dyDescent="0.35">
      <c r="A328" s="447" t="s">
        <v>423</v>
      </c>
      <c r="B328" s="447" t="s">
        <v>937</v>
      </c>
      <c r="C328" s="447"/>
      <c r="D328" s="448"/>
      <c r="E328" s="447" t="s">
        <v>1080</v>
      </c>
      <c r="F328" s="447" t="s">
        <v>393</v>
      </c>
    </row>
    <row r="329" spans="1:6" ht="15" x14ac:dyDescent="0.35">
      <c r="A329" s="447" t="s">
        <v>489</v>
      </c>
      <c r="B329" s="447" t="s">
        <v>938</v>
      </c>
      <c r="C329" s="447"/>
      <c r="D329" s="448"/>
      <c r="E329" s="447" t="s">
        <v>1172</v>
      </c>
      <c r="F329" s="447" t="s">
        <v>394</v>
      </c>
    </row>
    <row r="330" spans="1:6" ht="15" x14ac:dyDescent="0.35">
      <c r="A330" s="447" t="s">
        <v>536</v>
      </c>
      <c r="B330" s="447" t="s">
        <v>1269</v>
      </c>
      <c r="C330" s="447"/>
      <c r="D330" s="448"/>
      <c r="E330" s="447" t="s">
        <v>1218</v>
      </c>
      <c r="F330" s="447" t="s">
        <v>395</v>
      </c>
    </row>
    <row r="331" spans="1:6" ht="15" x14ac:dyDescent="0.35">
      <c r="A331" s="447" t="s">
        <v>107</v>
      </c>
      <c r="B331" s="447" t="s">
        <v>1065</v>
      </c>
      <c r="C331" s="447"/>
      <c r="D331" s="448"/>
      <c r="E331" s="447" t="s">
        <v>1088</v>
      </c>
      <c r="F331" s="447" t="s">
        <v>396</v>
      </c>
    </row>
    <row r="332" spans="1:6" ht="15" x14ac:dyDescent="0.35">
      <c r="A332" s="447" t="s">
        <v>383</v>
      </c>
      <c r="B332" s="447" t="s">
        <v>1267</v>
      </c>
      <c r="C332" s="447"/>
      <c r="D332" s="448"/>
      <c r="E332" s="447" t="s">
        <v>788</v>
      </c>
      <c r="F332" s="447" t="s">
        <v>397</v>
      </c>
    </row>
    <row r="333" spans="1:6" ht="15" x14ac:dyDescent="0.35">
      <c r="A333" s="447" t="s">
        <v>239</v>
      </c>
      <c r="B333" s="447" t="s">
        <v>1212</v>
      </c>
      <c r="C333" s="447"/>
      <c r="D333" s="448"/>
      <c r="E333" s="447" t="s">
        <v>846</v>
      </c>
      <c r="F333" s="447" t="s">
        <v>398</v>
      </c>
    </row>
    <row r="334" spans="1:6" ht="15" x14ac:dyDescent="0.35">
      <c r="A334" s="447" t="s">
        <v>340</v>
      </c>
      <c r="B334" s="447" t="s">
        <v>917</v>
      </c>
      <c r="C334" s="447"/>
      <c r="D334" s="448"/>
      <c r="E334" s="447" t="s">
        <v>756</v>
      </c>
      <c r="F334" s="447" t="s">
        <v>399</v>
      </c>
    </row>
    <row r="335" spans="1:6" ht="15" x14ac:dyDescent="0.35">
      <c r="A335" s="447" t="s">
        <v>501</v>
      </c>
      <c r="B335" s="447" t="s">
        <v>1270</v>
      </c>
      <c r="C335" s="447"/>
      <c r="D335" s="448"/>
      <c r="E335" s="447" t="s">
        <v>1183</v>
      </c>
      <c r="F335" s="447" t="s">
        <v>400</v>
      </c>
    </row>
    <row r="336" spans="1:6" ht="15" x14ac:dyDescent="0.35">
      <c r="A336" s="447" t="s">
        <v>119</v>
      </c>
      <c r="B336" s="447" t="s">
        <v>1079</v>
      </c>
      <c r="C336" s="447"/>
      <c r="D336" s="448"/>
      <c r="E336" s="447" t="s">
        <v>1100</v>
      </c>
      <c r="F336" s="447" t="s">
        <v>401</v>
      </c>
    </row>
    <row r="337" spans="1:6" ht="15" x14ac:dyDescent="0.35">
      <c r="A337" s="447" t="s">
        <v>247</v>
      </c>
      <c r="B337" s="447" t="s">
        <v>834</v>
      </c>
      <c r="C337" s="447"/>
      <c r="D337" s="448"/>
      <c r="E337" s="447" t="s">
        <v>1185</v>
      </c>
      <c r="F337" s="447" t="s">
        <v>402</v>
      </c>
    </row>
    <row r="338" spans="1:6" ht="15" x14ac:dyDescent="0.35">
      <c r="A338" s="447" t="s">
        <v>126</v>
      </c>
      <c r="B338" s="447" t="s">
        <v>1089</v>
      </c>
      <c r="C338" s="447"/>
      <c r="D338" s="448"/>
      <c r="E338" s="447" t="s">
        <v>1225</v>
      </c>
      <c r="F338" s="447" t="s">
        <v>403</v>
      </c>
    </row>
    <row r="339" spans="1:6" ht="15" x14ac:dyDescent="0.35">
      <c r="A339" s="447" t="s">
        <v>255</v>
      </c>
      <c r="B339" s="447" t="s">
        <v>1217</v>
      </c>
      <c r="C339" s="447"/>
      <c r="D339" s="448"/>
      <c r="E339" s="447" t="s">
        <v>1248</v>
      </c>
      <c r="F339" s="447" t="s">
        <v>404</v>
      </c>
    </row>
    <row r="340" spans="1:6" ht="15" x14ac:dyDescent="0.35">
      <c r="A340" s="447" t="s">
        <v>132</v>
      </c>
      <c r="B340" s="447" t="s">
        <v>1097</v>
      </c>
      <c r="C340" s="447"/>
      <c r="D340" s="448"/>
      <c r="E340" s="447" t="s">
        <v>1265</v>
      </c>
      <c r="F340" s="447" t="s">
        <v>405</v>
      </c>
    </row>
    <row r="341" spans="1:6" ht="15" x14ac:dyDescent="0.35">
      <c r="A341" s="447" t="s">
        <v>449</v>
      </c>
      <c r="B341" s="447" t="s">
        <v>1271</v>
      </c>
      <c r="C341" s="447"/>
      <c r="D341" s="448"/>
      <c r="E341" s="447" t="s">
        <v>726</v>
      </c>
      <c r="F341" s="447" t="s">
        <v>406</v>
      </c>
    </row>
    <row r="342" spans="1:6" ht="15" x14ac:dyDescent="0.35">
      <c r="A342" s="447" t="s">
        <v>564</v>
      </c>
      <c r="B342" s="447" t="s">
        <v>1272</v>
      </c>
      <c r="C342" s="447"/>
      <c r="D342" s="448"/>
      <c r="E342" s="447" t="s">
        <v>766</v>
      </c>
      <c r="F342" s="447" t="s">
        <v>407</v>
      </c>
    </row>
    <row r="343" spans="1:6" ht="15" x14ac:dyDescent="0.35">
      <c r="A343" s="447" t="s">
        <v>139</v>
      </c>
      <c r="B343" s="447" t="s">
        <v>1106</v>
      </c>
      <c r="C343" s="447"/>
      <c r="D343" s="448"/>
      <c r="E343" s="447" t="s">
        <v>807</v>
      </c>
      <c r="F343" s="447" t="s">
        <v>408</v>
      </c>
    </row>
    <row r="344" spans="1:6" ht="15" x14ac:dyDescent="0.35">
      <c r="A344" s="447" t="s">
        <v>456</v>
      </c>
      <c r="B344" s="447" t="s">
        <v>939</v>
      </c>
      <c r="C344" s="447"/>
      <c r="D344" s="448"/>
      <c r="E344" s="447" t="s">
        <v>868</v>
      </c>
      <c r="F344" s="447" t="s">
        <v>409</v>
      </c>
    </row>
    <row r="345" spans="1:6" ht="15" x14ac:dyDescent="0.35">
      <c r="A345" s="447" t="s">
        <v>272</v>
      </c>
      <c r="B345" s="447" t="s">
        <v>857</v>
      </c>
      <c r="C345" s="447"/>
      <c r="D345" s="448"/>
      <c r="E345" s="447" t="s">
        <v>1253</v>
      </c>
      <c r="F345" s="447" t="s">
        <v>410</v>
      </c>
    </row>
    <row r="346" spans="1:6" ht="15" x14ac:dyDescent="0.35">
      <c r="A346" s="447" t="s">
        <v>285</v>
      </c>
      <c r="B346" s="447" t="s">
        <v>872</v>
      </c>
      <c r="C346" s="447"/>
      <c r="D346" s="448"/>
      <c r="E346" s="447" t="s">
        <v>729</v>
      </c>
      <c r="F346" s="447" t="s">
        <v>411</v>
      </c>
    </row>
    <row r="347" spans="1:6" ht="15" x14ac:dyDescent="0.35">
      <c r="A347" s="447" t="s">
        <v>81</v>
      </c>
      <c r="B347" s="447" t="s">
        <v>1031</v>
      </c>
      <c r="C347" s="447"/>
      <c r="D347" s="448"/>
      <c r="E347" s="447" t="s">
        <v>1126</v>
      </c>
      <c r="F347" s="447" t="s">
        <v>412</v>
      </c>
    </row>
    <row r="348" spans="1:6" ht="15" x14ac:dyDescent="0.35">
      <c r="A348" s="447" t="s">
        <v>202</v>
      </c>
      <c r="B348" s="447" t="s">
        <v>796</v>
      </c>
      <c r="C348" s="447"/>
      <c r="D348" s="448"/>
      <c r="E348" s="447" t="s">
        <v>810</v>
      </c>
      <c r="F348" s="447" t="s">
        <v>413</v>
      </c>
    </row>
    <row r="349" spans="1:6" ht="15" x14ac:dyDescent="0.35">
      <c r="A349" s="447" t="s">
        <v>314</v>
      </c>
      <c r="B349" s="447" t="s">
        <v>903</v>
      </c>
      <c r="C349" s="447"/>
      <c r="D349" s="448"/>
      <c r="E349" s="447" t="s">
        <v>875</v>
      </c>
      <c r="F349" s="447" t="s">
        <v>414</v>
      </c>
    </row>
    <row r="350" spans="1:6" ht="15" x14ac:dyDescent="0.35">
      <c r="A350" s="447" t="s">
        <v>471</v>
      </c>
      <c r="B350" s="447" t="s">
        <v>940</v>
      </c>
      <c r="C350" s="447"/>
      <c r="D350" s="448"/>
      <c r="E350" s="447" t="s">
        <v>1255</v>
      </c>
      <c r="F350" s="447" t="s">
        <v>415</v>
      </c>
    </row>
    <row r="351" spans="1:6" ht="15" x14ac:dyDescent="0.35">
      <c r="A351" s="447" t="s">
        <v>216</v>
      </c>
      <c r="B351" s="447" t="s">
        <v>1195</v>
      </c>
      <c r="C351" s="447"/>
      <c r="D351" s="448"/>
      <c r="E351" s="447" t="s">
        <v>935</v>
      </c>
      <c r="F351" s="447" t="s">
        <v>416</v>
      </c>
    </row>
    <row r="352" spans="1:6" ht="15" x14ac:dyDescent="0.35">
      <c r="A352" s="447" t="s">
        <v>417</v>
      </c>
      <c r="B352" s="447" t="s">
        <v>1273</v>
      </c>
      <c r="C352" s="447"/>
      <c r="D352" s="448"/>
      <c r="E352" s="447" t="s">
        <v>1273</v>
      </c>
      <c r="F352" s="447" t="s">
        <v>417</v>
      </c>
    </row>
    <row r="353" spans="1:6" ht="15" x14ac:dyDescent="0.35">
      <c r="A353" s="447" t="s">
        <v>530</v>
      </c>
      <c r="B353" s="447" t="s">
        <v>1274</v>
      </c>
      <c r="C353" s="447"/>
      <c r="D353" s="448"/>
      <c r="E353" s="447" t="s">
        <v>732</v>
      </c>
      <c r="F353" s="447" t="s">
        <v>418</v>
      </c>
    </row>
    <row r="354" spans="1:6" ht="15" x14ac:dyDescent="0.35">
      <c r="A354" s="447" t="s">
        <v>95</v>
      </c>
      <c r="B354" s="447" t="s">
        <v>1050</v>
      </c>
      <c r="C354" s="447"/>
      <c r="D354" s="448"/>
      <c r="E354" s="447" t="s">
        <v>1136</v>
      </c>
      <c r="F354" s="447" t="s">
        <v>419</v>
      </c>
    </row>
    <row r="355" spans="1:6" ht="15" x14ac:dyDescent="0.35">
      <c r="A355" s="447" t="s">
        <v>228</v>
      </c>
      <c r="B355" s="447" t="s">
        <v>815</v>
      </c>
      <c r="C355" s="447"/>
      <c r="D355" s="448"/>
      <c r="E355" s="447" t="s">
        <v>816</v>
      </c>
      <c r="F355" s="447" t="s">
        <v>420</v>
      </c>
    </row>
    <row r="356" spans="1:6" ht="15" x14ac:dyDescent="0.35">
      <c r="A356" s="447" t="s">
        <v>330</v>
      </c>
      <c r="B356" s="447" t="s">
        <v>1251</v>
      </c>
      <c r="C356" s="447"/>
      <c r="D356" s="448"/>
      <c r="E356" s="447" t="s">
        <v>880</v>
      </c>
      <c r="F356" s="447" t="s">
        <v>421</v>
      </c>
    </row>
    <row r="357" spans="1:6" ht="15" x14ac:dyDescent="0.35">
      <c r="A357" s="447" t="s">
        <v>376</v>
      </c>
      <c r="B357" s="447" t="s">
        <v>932</v>
      </c>
      <c r="C357" s="447"/>
      <c r="D357" s="448"/>
      <c r="E357" s="447" t="s">
        <v>923</v>
      </c>
      <c r="F357" s="447" t="s">
        <v>422</v>
      </c>
    </row>
    <row r="358" spans="1:6" ht="15" x14ac:dyDescent="0.35">
      <c r="A358" s="447" t="s">
        <v>424</v>
      </c>
      <c r="B358" s="447" t="s">
        <v>1275</v>
      </c>
      <c r="C358" s="447"/>
      <c r="D358" s="448"/>
      <c r="E358" s="447" t="s">
        <v>937</v>
      </c>
      <c r="F358" s="447" t="s">
        <v>423</v>
      </c>
    </row>
    <row r="359" spans="1:6" ht="15" x14ac:dyDescent="0.35">
      <c r="A359" s="447" t="s">
        <v>490</v>
      </c>
      <c r="B359" s="447" t="s">
        <v>1276</v>
      </c>
      <c r="C359" s="447"/>
      <c r="D359" s="448"/>
      <c r="E359" s="447" t="s">
        <v>1275</v>
      </c>
      <c r="F359" s="447" t="s">
        <v>424</v>
      </c>
    </row>
    <row r="360" spans="1:6" ht="15" x14ac:dyDescent="0.35">
      <c r="A360" s="447" t="s">
        <v>710</v>
      </c>
      <c r="B360" s="447" t="s">
        <v>1277</v>
      </c>
      <c r="C360" s="447"/>
      <c r="D360" s="448"/>
      <c r="E360" s="447" t="s">
        <v>941</v>
      </c>
      <c r="F360" s="447" t="s">
        <v>425</v>
      </c>
    </row>
    <row r="361" spans="1:6" ht="15" x14ac:dyDescent="0.35">
      <c r="A361" s="447" t="s">
        <v>108</v>
      </c>
      <c r="B361" s="447" t="s">
        <v>1067</v>
      </c>
      <c r="C361" s="447"/>
      <c r="D361" s="448"/>
      <c r="E361" s="447" t="s">
        <v>942</v>
      </c>
      <c r="F361" s="447" t="s">
        <v>426</v>
      </c>
    </row>
    <row r="362" spans="1:6" ht="15" x14ac:dyDescent="0.35">
      <c r="A362" s="447" t="s">
        <v>240</v>
      </c>
      <c r="B362" s="447" t="s">
        <v>826</v>
      </c>
      <c r="C362" s="447"/>
      <c r="D362" s="448"/>
      <c r="E362" s="447" t="s">
        <v>736</v>
      </c>
      <c r="F362" s="447" t="s">
        <v>427</v>
      </c>
    </row>
    <row r="363" spans="1:6" ht="15" x14ac:dyDescent="0.35">
      <c r="A363" s="447" t="s">
        <v>341</v>
      </c>
      <c r="B363" s="447" t="s">
        <v>918</v>
      </c>
      <c r="C363" s="447"/>
      <c r="D363" s="448"/>
      <c r="E363" s="447" t="s">
        <v>774</v>
      </c>
      <c r="F363" s="447" t="s">
        <v>428</v>
      </c>
    </row>
    <row r="364" spans="1:6" ht="15" x14ac:dyDescent="0.35">
      <c r="A364" s="447" t="s">
        <v>120</v>
      </c>
      <c r="B364" s="447" t="s">
        <v>1081</v>
      </c>
      <c r="C364" s="447"/>
      <c r="D364" s="448"/>
      <c r="E364" s="447" t="s">
        <v>821</v>
      </c>
      <c r="F364" s="447" t="s">
        <v>429</v>
      </c>
    </row>
    <row r="365" spans="1:6" ht="15" x14ac:dyDescent="0.35">
      <c r="A365" s="447" t="s">
        <v>248</v>
      </c>
      <c r="B365" s="447" t="s">
        <v>836</v>
      </c>
      <c r="C365" s="447"/>
      <c r="D365" s="448"/>
      <c r="E365" s="447" t="s">
        <v>1237</v>
      </c>
      <c r="F365" s="447" t="s">
        <v>430</v>
      </c>
    </row>
    <row r="366" spans="1:6" ht="15" x14ac:dyDescent="0.35">
      <c r="A366" s="447" t="s">
        <v>562</v>
      </c>
      <c r="B366" s="447" t="s">
        <v>1091</v>
      </c>
      <c r="C366" s="447"/>
      <c r="D366" s="448"/>
      <c r="E366" s="447" t="s">
        <v>742</v>
      </c>
      <c r="F366" s="447" t="s">
        <v>431</v>
      </c>
    </row>
    <row r="367" spans="1:6" ht="15" x14ac:dyDescent="0.35">
      <c r="A367" s="447" t="s">
        <v>256</v>
      </c>
      <c r="B367" s="447" t="s">
        <v>1219</v>
      </c>
      <c r="C367" s="447"/>
      <c r="D367" s="448"/>
      <c r="E367" s="447" t="s">
        <v>778</v>
      </c>
      <c r="F367" s="447" t="s">
        <v>432</v>
      </c>
    </row>
    <row r="368" spans="1:6" ht="15" x14ac:dyDescent="0.35">
      <c r="A368" s="447" t="s">
        <v>133</v>
      </c>
      <c r="B368" s="447" t="s">
        <v>1099</v>
      </c>
      <c r="C368" s="447"/>
      <c r="D368" s="448"/>
      <c r="E368" s="447" t="s">
        <v>830</v>
      </c>
      <c r="F368" s="447" t="s">
        <v>433</v>
      </c>
    </row>
    <row r="369" spans="1:6" ht="15" x14ac:dyDescent="0.35">
      <c r="A369" s="447" t="s">
        <v>450</v>
      </c>
      <c r="B369" s="447" t="s">
        <v>1278</v>
      </c>
      <c r="C369" s="447"/>
      <c r="D369" s="448"/>
      <c r="E369" s="447" t="s">
        <v>1239</v>
      </c>
      <c r="F369" s="447" t="s">
        <v>434</v>
      </c>
    </row>
    <row r="370" spans="1:6" ht="15" x14ac:dyDescent="0.35">
      <c r="A370" s="447" t="s">
        <v>273</v>
      </c>
      <c r="B370" s="447" t="s">
        <v>858</v>
      </c>
      <c r="C370" s="447"/>
      <c r="D370" s="448"/>
      <c r="E370" s="447" t="s">
        <v>747</v>
      </c>
      <c r="F370" s="447" t="s">
        <v>435</v>
      </c>
    </row>
    <row r="371" spans="1:6" ht="15" x14ac:dyDescent="0.35">
      <c r="A371" s="447" t="s">
        <v>286</v>
      </c>
      <c r="B371" s="447" t="s">
        <v>873</v>
      </c>
      <c r="C371" s="447"/>
      <c r="D371" s="448"/>
      <c r="E371" s="447" t="s">
        <v>782</v>
      </c>
      <c r="F371" s="447" t="s">
        <v>436</v>
      </c>
    </row>
    <row r="372" spans="1:6" ht="15" x14ac:dyDescent="0.35">
      <c r="A372" s="447" t="s">
        <v>82</v>
      </c>
      <c r="B372" s="447" t="s">
        <v>1033</v>
      </c>
      <c r="C372" s="447"/>
      <c r="D372" s="448"/>
      <c r="E372" s="447" t="s">
        <v>838</v>
      </c>
      <c r="F372" s="447" t="s">
        <v>437</v>
      </c>
    </row>
    <row r="373" spans="1:6" ht="15" x14ac:dyDescent="0.35">
      <c r="A373" s="447" t="s">
        <v>203</v>
      </c>
      <c r="B373" s="447" t="s">
        <v>797</v>
      </c>
      <c r="C373" s="447"/>
      <c r="D373" s="448"/>
      <c r="E373" s="447" t="s">
        <v>898</v>
      </c>
      <c r="F373" s="447" t="s">
        <v>438</v>
      </c>
    </row>
    <row r="374" spans="1:6" ht="15" x14ac:dyDescent="0.35">
      <c r="A374" s="447" t="s">
        <v>315</v>
      </c>
      <c r="B374" s="447" t="s">
        <v>904</v>
      </c>
      <c r="C374" s="447"/>
      <c r="D374" s="448"/>
      <c r="E374" s="447" t="s">
        <v>928</v>
      </c>
      <c r="F374" s="447" t="s">
        <v>439</v>
      </c>
    </row>
    <row r="375" spans="1:6" ht="15" x14ac:dyDescent="0.35">
      <c r="A375" s="447" t="s">
        <v>472</v>
      </c>
      <c r="B375" s="447" t="s">
        <v>943</v>
      </c>
      <c r="C375" s="447"/>
      <c r="D375" s="448"/>
      <c r="E375" s="447" t="s">
        <v>751</v>
      </c>
      <c r="F375" s="447" t="s">
        <v>440</v>
      </c>
    </row>
    <row r="376" spans="1:6" ht="15" x14ac:dyDescent="0.35">
      <c r="A376" s="447" t="s">
        <v>217</v>
      </c>
      <c r="B376" s="447" t="s">
        <v>1196</v>
      </c>
      <c r="C376" s="447"/>
      <c r="D376" s="448"/>
      <c r="E376" s="447" t="s">
        <v>786</v>
      </c>
      <c r="F376" s="447" t="s">
        <v>441</v>
      </c>
    </row>
    <row r="377" spans="1:6" ht="15" x14ac:dyDescent="0.35">
      <c r="A377" s="447" t="s">
        <v>96</v>
      </c>
      <c r="B377" s="447" t="s">
        <v>1052</v>
      </c>
      <c r="C377" s="447"/>
      <c r="D377" s="448"/>
      <c r="E377" s="447" t="s">
        <v>844</v>
      </c>
      <c r="F377" s="447" t="s">
        <v>442</v>
      </c>
    </row>
    <row r="378" spans="1:6" ht="15" x14ac:dyDescent="0.35">
      <c r="A378" s="447" t="s">
        <v>229</v>
      </c>
      <c r="B378" s="447" t="s">
        <v>817</v>
      </c>
      <c r="C378" s="447"/>
      <c r="D378" s="448"/>
      <c r="E378" s="447" t="s">
        <v>901</v>
      </c>
      <c r="F378" s="447" t="s">
        <v>443</v>
      </c>
    </row>
    <row r="379" spans="1:6" ht="15" x14ac:dyDescent="0.35">
      <c r="A379" s="447" t="s">
        <v>331</v>
      </c>
      <c r="B379" s="447" t="s">
        <v>1252</v>
      </c>
      <c r="C379" s="447"/>
      <c r="D379" s="448"/>
      <c r="E379" s="447" t="s">
        <v>1090</v>
      </c>
      <c r="F379" s="447" t="s">
        <v>444</v>
      </c>
    </row>
    <row r="380" spans="1:6" ht="15" x14ac:dyDescent="0.35">
      <c r="A380" s="447" t="s">
        <v>377</v>
      </c>
      <c r="B380" s="447" t="s">
        <v>1266</v>
      </c>
      <c r="C380" s="447"/>
      <c r="D380" s="448"/>
      <c r="E380" s="447" t="s">
        <v>1181</v>
      </c>
      <c r="F380" s="447" t="s">
        <v>445</v>
      </c>
    </row>
    <row r="381" spans="1:6" ht="15" x14ac:dyDescent="0.35">
      <c r="A381" s="447" t="s">
        <v>425</v>
      </c>
      <c r="B381" s="447" t="s">
        <v>941</v>
      </c>
      <c r="C381" s="447"/>
      <c r="D381" s="448"/>
      <c r="E381" s="447" t="s">
        <v>1224</v>
      </c>
      <c r="F381" s="447" t="s">
        <v>446</v>
      </c>
    </row>
    <row r="382" spans="1:6" ht="15" x14ac:dyDescent="0.35">
      <c r="A382" s="447" t="s">
        <v>491</v>
      </c>
      <c r="B382" s="447" t="s">
        <v>944</v>
      </c>
      <c r="C382" s="447"/>
      <c r="D382" s="448"/>
      <c r="E382" s="447" t="s">
        <v>1246</v>
      </c>
      <c r="F382" s="447" t="s">
        <v>447</v>
      </c>
    </row>
    <row r="383" spans="1:6" ht="15" x14ac:dyDescent="0.35">
      <c r="A383" s="447" t="s">
        <v>109</v>
      </c>
      <c r="B383" s="447" t="s">
        <v>1068</v>
      </c>
      <c r="C383" s="447"/>
      <c r="D383" s="448"/>
      <c r="E383" s="447" t="s">
        <v>1263</v>
      </c>
      <c r="F383" s="447" t="s">
        <v>448</v>
      </c>
    </row>
    <row r="384" spans="1:6" ht="15" x14ac:dyDescent="0.35">
      <c r="A384" s="447" t="s">
        <v>241</v>
      </c>
      <c r="B384" s="447" t="s">
        <v>828</v>
      </c>
      <c r="C384" s="447"/>
      <c r="D384" s="448"/>
      <c r="E384" s="447" t="s">
        <v>1271</v>
      </c>
      <c r="F384" s="447" t="s">
        <v>449</v>
      </c>
    </row>
    <row r="385" spans="1:6" ht="15" x14ac:dyDescent="0.35">
      <c r="A385" s="447" t="s">
        <v>342</v>
      </c>
      <c r="B385" s="447" t="s">
        <v>919</v>
      </c>
      <c r="C385" s="447"/>
      <c r="D385" s="448"/>
      <c r="E385" s="447" t="s">
        <v>1278</v>
      </c>
      <c r="F385" s="447" t="s">
        <v>450</v>
      </c>
    </row>
    <row r="386" spans="1:6" ht="15" x14ac:dyDescent="0.35">
      <c r="A386" s="447" t="s">
        <v>249</v>
      </c>
      <c r="B386" s="447" t="s">
        <v>837</v>
      </c>
      <c r="C386" s="447"/>
      <c r="D386" s="448"/>
      <c r="E386" s="447" t="s">
        <v>1280</v>
      </c>
      <c r="F386" s="447" t="s">
        <v>1279</v>
      </c>
    </row>
    <row r="387" spans="1:6" ht="15" x14ac:dyDescent="0.35">
      <c r="A387" s="447" t="s">
        <v>1279</v>
      </c>
      <c r="B387" s="447" t="s">
        <v>1280</v>
      </c>
      <c r="C387" s="447"/>
      <c r="D387" s="448"/>
      <c r="E387" s="447" t="s">
        <v>757</v>
      </c>
      <c r="F387" s="447" t="s">
        <v>451</v>
      </c>
    </row>
    <row r="388" spans="1:6" ht="15" x14ac:dyDescent="0.35">
      <c r="A388" s="447" t="s">
        <v>274</v>
      </c>
      <c r="B388" s="447" t="s">
        <v>860</v>
      </c>
      <c r="C388" s="447"/>
      <c r="D388" s="448"/>
      <c r="E388" s="447" t="s">
        <v>793</v>
      </c>
      <c r="F388" s="447" t="s">
        <v>452</v>
      </c>
    </row>
    <row r="389" spans="1:6" ht="15" x14ac:dyDescent="0.35">
      <c r="A389" s="447" t="s">
        <v>83</v>
      </c>
      <c r="B389" s="447" t="s">
        <v>1035</v>
      </c>
      <c r="C389" s="447"/>
      <c r="D389" s="448"/>
      <c r="E389" s="447" t="s">
        <v>851</v>
      </c>
      <c r="F389" s="447" t="s">
        <v>453</v>
      </c>
    </row>
    <row r="390" spans="1:6" ht="15" x14ac:dyDescent="0.35">
      <c r="A390" s="447" t="s">
        <v>204</v>
      </c>
      <c r="B390" s="447" t="s">
        <v>1186</v>
      </c>
      <c r="C390" s="447"/>
      <c r="D390" s="448"/>
      <c r="E390" s="447" t="s">
        <v>910</v>
      </c>
      <c r="F390" s="447" t="s">
        <v>454</v>
      </c>
    </row>
    <row r="391" spans="1:6" ht="15" x14ac:dyDescent="0.35">
      <c r="A391" s="447" t="s">
        <v>316</v>
      </c>
      <c r="B391" s="447" t="s">
        <v>905</v>
      </c>
      <c r="C391" s="447"/>
      <c r="D391" s="448"/>
      <c r="E391" s="447" t="s">
        <v>930</v>
      </c>
      <c r="F391" s="447" t="s">
        <v>455</v>
      </c>
    </row>
    <row r="392" spans="1:6" ht="15" x14ac:dyDescent="0.35">
      <c r="A392" s="447" t="s">
        <v>218</v>
      </c>
      <c r="B392" s="447" t="s">
        <v>1198</v>
      </c>
      <c r="C392" s="447"/>
      <c r="D392" s="448"/>
      <c r="E392" s="447" t="s">
        <v>939</v>
      </c>
      <c r="F392" s="447" t="s">
        <v>456</v>
      </c>
    </row>
    <row r="393" spans="1:6" ht="15" x14ac:dyDescent="0.35">
      <c r="A393" s="447" t="s">
        <v>97</v>
      </c>
      <c r="B393" s="447" t="s">
        <v>1053</v>
      </c>
      <c r="C393" s="447"/>
      <c r="D393" s="448"/>
      <c r="E393" s="447" t="s">
        <v>760</v>
      </c>
      <c r="F393" s="447" t="s">
        <v>457</v>
      </c>
    </row>
    <row r="394" spans="1:6" ht="15" x14ac:dyDescent="0.35">
      <c r="A394" s="447" t="s">
        <v>426</v>
      </c>
      <c r="B394" s="447" t="s">
        <v>942</v>
      </c>
      <c r="C394" s="447"/>
      <c r="D394" s="448"/>
      <c r="E394" s="447" t="s">
        <v>798</v>
      </c>
      <c r="F394" s="447" t="s">
        <v>458</v>
      </c>
    </row>
    <row r="395" spans="1:6" ht="15" x14ac:dyDescent="0.35">
      <c r="A395" s="447" t="s">
        <v>492</v>
      </c>
      <c r="B395" s="447" t="s">
        <v>945</v>
      </c>
      <c r="C395" s="447"/>
      <c r="D395" s="448"/>
      <c r="E395" s="447" t="s">
        <v>854</v>
      </c>
      <c r="F395" s="447" t="s">
        <v>459</v>
      </c>
    </row>
    <row r="396" spans="1:6" ht="15" x14ac:dyDescent="0.35">
      <c r="A396" s="447" t="s">
        <v>110</v>
      </c>
      <c r="B396" s="447" t="s">
        <v>1070</v>
      </c>
      <c r="C396" s="447"/>
      <c r="D396" s="448"/>
      <c r="E396" s="447" t="s">
        <v>911</v>
      </c>
      <c r="F396" s="447" t="s">
        <v>460</v>
      </c>
    </row>
    <row r="397" spans="1:6" ht="15" x14ac:dyDescent="0.35">
      <c r="A397" s="447" t="s">
        <v>343</v>
      </c>
      <c r="B397" s="447" t="s">
        <v>920</v>
      </c>
      <c r="C397" s="447"/>
      <c r="D397" s="448"/>
      <c r="E397" s="447" t="s">
        <v>763</v>
      </c>
      <c r="F397" s="447" t="s">
        <v>461</v>
      </c>
    </row>
    <row r="398" spans="1:6" ht="15" x14ac:dyDescent="0.35">
      <c r="A398" s="447" t="s">
        <v>275</v>
      </c>
      <c r="B398" s="447" t="s">
        <v>862</v>
      </c>
      <c r="C398" s="447"/>
      <c r="D398" s="448"/>
      <c r="E398" s="447" t="s">
        <v>803</v>
      </c>
      <c r="F398" s="447" t="s">
        <v>462</v>
      </c>
    </row>
    <row r="399" spans="1:6" ht="15" x14ac:dyDescent="0.35">
      <c r="A399" s="447" t="s">
        <v>84</v>
      </c>
      <c r="B399" s="447" t="s">
        <v>1037</v>
      </c>
      <c r="C399" s="447"/>
      <c r="D399" s="448"/>
      <c r="E399" s="447" t="s">
        <v>861</v>
      </c>
      <c r="F399" s="447" t="s">
        <v>463</v>
      </c>
    </row>
    <row r="400" spans="1:6" ht="15" x14ac:dyDescent="0.35">
      <c r="A400" s="447" t="s">
        <v>205</v>
      </c>
      <c r="B400" s="447" t="s">
        <v>800</v>
      </c>
      <c r="C400" s="447"/>
      <c r="D400" s="448"/>
      <c r="E400" s="447" t="s">
        <v>913</v>
      </c>
      <c r="F400" s="447" t="s">
        <v>464</v>
      </c>
    </row>
    <row r="401" spans="1:6" ht="15" x14ac:dyDescent="0.35">
      <c r="A401" s="447" t="s">
        <v>317</v>
      </c>
      <c r="B401" s="447" t="s">
        <v>907</v>
      </c>
      <c r="C401" s="447"/>
      <c r="D401" s="448"/>
      <c r="E401" s="447" t="s">
        <v>933</v>
      </c>
      <c r="F401" s="447" t="s">
        <v>613</v>
      </c>
    </row>
    <row r="402" spans="1:6" ht="15" x14ac:dyDescent="0.35">
      <c r="A402" s="447" t="s">
        <v>594</v>
      </c>
      <c r="B402" s="447" t="s">
        <v>946</v>
      </c>
      <c r="C402" s="447"/>
      <c r="D402" s="448"/>
      <c r="E402" s="447" t="s">
        <v>727</v>
      </c>
      <c r="F402" s="447" t="s">
        <v>465</v>
      </c>
    </row>
    <row r="403" spans="1:6" ht="15" x14ac:dyDescent="0.35">
      <c r="A403" s="447" t="s">
        <v>219</v>
      </c>
      <c r="B403" s="447" t="s">
        <v>1199</v>
      </c>
      <c r="C403" s="447"/>
      <c r="D403" s="448"/>
      <c r="E403" s="447" t="s">
        <v>767</v>
      </c>
      <c r="F403" s="447" t="s">
        <v>466</v>
      </c>
    </row>
    <row r="404" spans="1:6" ht="15" x14ac:dyDescent="0.35">
      <c r="A404" s="447" t="s">
        <v>98</v>
      </c>
      <c r="B404" s="447" t="s">
        <v>1055</v>
      </c>
      <c r="C404" s="447"/>
      <c r="D404" s="448"/>
      <c r="E404" s="447" t="s">
        <v>808</v>
      </c>
      <c r="F404" s="447" t="s">
        <v>467</v>
      </c>
    </row>
    <row r="405" spans="1:6" ht="15" x14ac:dyDescent="0.35">
      <c r="A405" s="447" t="s">
        <v>344</v>
      </c>
      <c r="B405" s="447" t="s">
        <v>921</v>
      </c>
      <c r="C405" s="447"/>
      <c r="D405" s="448"/>
      <c r="E405" s="447" t="s">
        <v>869</v>
      </c>
      <c r="F405" s="447" t="s">
        <v>468</v>
      </c>
    </row>
    <row r="406" spans="1:6" ht="15" x14ac:dyDescent="0.35">
      <c r="A406" s="447" t="s">
        <v>276</v>
      </c>
      <c r="B406" s="447" t="s">
        <v>863</v>
      </c>
      <c r="C406" s="447"/>
      <c r="D406" s="448"/>
      <c r="E406" s="447" t="s">
        <v>915</v>
      </c>
      <c r="F406" s="447" t="s">
        <v>469</v>
      </c>
    </row>
    <row r="407" spans="1:6" ht="15" x14ac:dyDescent="0.35">
      <c r="A407" s="447" t="s">
        <v>85</v>
      </c>
      <c r="B407" s="447" t="s">
        <v>1038</v>
      </c>
      <c r="C407" s="447"/>
      <c r="D407" s="448"/>
      <c r="E407" s="447" t="s">
        <v>934</v>
      </c>
      <c r="F407" s="447" t="s">
        <v>470</v>
      </c>
    </row>
    <row r="408" spans="1:6" ht="15" x14ac:dyDescent="0.35">
      <c r="A408" s="447" t="s">
        <v>206</v>
      </c>
      <c r="B408" s="447" t="s">
        <v>1187</v>
      </c>
      <c r="C408" s="447"/>
      <c r="D408" s="448"/>
      <c r="E408" s="447" t="s">
        <v>940</v>
      </c>
      <c r="F408" s="447" t="s">
        <v>471</v>
      </c>
    </row>
    <row r="409" spans="1:6" ht="15" x14ac:dyDescent="0.35">
      <c r="A409" s="447" t="s">
        <v>318</v>
      </c>
      <c r="B409" s="447" t="s">
        <v>908</v>
      </c>
      <c r="C409" s="447"/>
      <c r="D409" s="448"/>
      <c r="E409" s="447" t="s">
        <v>943</v>
      </c>
      <c r="F409" s="447" t="s">
        <v>472</v>
      </c>
    </row>
    <row r="410" spans="1:6" ht="15" x14ac:dyDescent="0.35">
      <c r="A410" s="447" t="s">
        <v>473</v>
      </c>
      <c r="B410" s="447" t="s">
        <v>1281</v>
      </c>
      <c r="C410" s="447"/>
      <c r="D410" s="448"/>
      <c r="E410" s="447" t="s">
        <v>946</v>
      </c>
      <c r="F410" s="447" t="s">
        <v>594</v>
      </c>
    </row>
    <row r="411" spans="1:6" ht="15" x14ac:dyDescent="0.35">
      <c r="A411" s="447" t="s">
        <v>220</v>
      </c>
      <c r="B411" s="447" t="s">
        <v>1200</v>
      </c>
      <c r="C411" s="447"/>
      <c r="D411" s="448"/>
      <c r="E411" s="447" t="s">
        <v>1281</v>
      </c>
      <c r="F411" s="447" t="s">
        <v>473</v>
      </c>
    </row>
    <row r="412" spans="1:6" ht="15" x14ac:dyDescent="0.35">
      <c r="A412" s="447" t="s">
        <v>99</v>
      </c>
      <c r="B412" s="447" t="s">
        <v>1057</v>
      </c>
      <c r="C412" s="447"/>
      <c r="D412" s="448"/>
      <c r="E412" s="447" t="s">
        <v>947</v>
      </c>
      <c r="F412" s="447" t="s">
        <v>474</v>
      </c>
    </row>
    <row r="413" spans="1:6" ht="15" x14ac:dyDescent="0.35">
      <c r="A413" s="447" t="s">
        <v>345</v>
      </c>
      <c r="B413" s="447" t="s">
        <v>922</v>
      </c>
      <c r="C413" s="447"/>
      <c r="D413" s="448"/>
      <c r="E413" s="447" t="s">
        <v>948</v>
      </c>
      <c r="F413" s="447" t="s">
        <v>475</v>
      </c>
    </row>
    <row r="414" spans="1:6" ht="15" x14ac:dyDescent="0.35">
      <c r="A414" s="447" t="s">
        <v>277</v>
      </c>
      <c r="B414" s="447" t="s">
        <v>864</v>
      </c>
      <c r="C414" s="447"/>
      <c r="D414" s="448"/>
      <c r="E414" s="447" t="s">
        <v>949</v>
      </c>
      <c r="F414" s="447" t="s">
        <v>476</v>
      </c>
    </row>
    <row r="415" spans="1:6" ht="15" x14ac:dyDescent="0.35">
      <c r="A415" s="447" t="s">
        <v>207</v>
      </c>
      <c r="B415" s="447" t="s">
        <v>802</v>
      </c>
      <c r="C415" s="447"/>
      <c r="D415" s="448"/>
      <c r="E415" s="447" t="s">
        <v>950</v>
      </c>
      <c r="F415" s="447" t="s">
        <v>477</v>
      </c>
    </row>
    <row r="416" spans="1:6" ht="15" x14ac:dyDescent="0.35">
      <c r="A416" s="447" t="s">
        <v>474</v>
      </c>
      <c r="B416" s="447" t="s">
        <v>947</v>
      </c>
      <c r="C416" s="447"/>
      <c r="D416" s="448"/>
      <c r="E416" s="447" t="s">
        <v>951</v>
      </c>
      <c r="F416" s="447" t="s">
        <v>478</v>
      </c>
    </row>
    <row r="417" spans="1:6" ht="15" x14ac:dyDescent="0.35">
      <c r="A417" s="447" t="s">
        <v>221</v>
      </c>
      <c r="B417" s="447" t="s">
        <v>1202</v>
      </c>
      <c r="C417" s="447"/>
      <c r="D417" s="448"/>
      <c r="E417" s="447" t="s">
        <v>1039</v>
      </c>
      <c r="F417" s="447" t="s">
        <v>479</v>
      </c>
    </row>
    <row r="418" spans="1:6" ht="15" x14ac:dyDescent="0.35">
      <c r="A418" s="447" t="s">
        <v>100</v>
      </c>
      <c r="B418" s="447" t="s">
        <v>1058</v>
      </c>
      <c r="C418" s="447"/>
      <c r="D418" s="448"/>
      <c r="E418" s="447" t="s">
        <v>769</v>
      </c>
      <c r="F418" s="447" t="s">
        <v>480</v>
      </c>
    </row>
    <row r="419" spans="1:6" ht="15" x14ac:dyDescent="0.35">
      <c r="A419" s="447" t="s">
        <v>346</v>
      </c>
      <c r="B419" s="447" t="s">
        <v>1258</v>
      </c>
      <c r="C419" s="447"/>
      <c r="D419" s="448"/>
      <c r="E419" s="447" t="s">
        <v>811</v>
      </c>
      <c r="F419" s="447" t="s">
        <v>481</v>
      </c>
    </row>
    <row r="420" spans="1:6" ht="15" x14ac:dyDescent="0.35">
      <c r="A420" s="447" t="s">
        <v>278</v>
      </c>
      <c r="B420" s="447" t="s">
        <v>865</v>
      </c>
      <c r="C420" s="447"/>
      <c r="D420" s="448"/>
      <c r="E420" s="447" t="s">
        <v>876</v>
      </c>
      <c r="F420" s="447" t="s">
        <v>482</v>
      </c>
    </row>
    <row r="421" spans="1:6" ht="15" x14ac:dyDescent="0.35">
      <c r="A421" s="447" t="s">
        <v>208</v>
      </c>
      <c r="B421" s="447" t="s">
        <v>804</v>
      </c>
      <c r="C421" s="447"/>
      <c r="D421" s="448"/>
      <c r="E421" s="447" t="s">
        <v>1256</v>
      </c>
      <c r="F421" s="447" t="s">
        <v>483</v>
      </c>
    </row>
    <row r="422" spans="1:6" ht="15" x14ac:dyDescent="0.35">
      <c r="A422" s="447" t="s">
        <v>475</v>
      </c>
      <c r="B422" s="447" t="s">
        <v>948</v>
      </c>
      <c r="C422" s="447"/>
      <c r="D422" s="448"/>
      <c r="E422" s="447" t="s">
        <v>936</v>
      </c>
      <c r="F422" s="447" t="s">
        <v>563</v>
      </c>
    </row>
    <row r="423" spans="1:6" ht="15" x14ac:dyDescent="0.35">
      <c r="A423" s="447" t="s">
        <v>222</v>
      </c>
      <c r="B423" s="447" t="s">
        <v>1203</v>
      </c>
      <c r="C423" s="447"/>
      <c r="D423" s="448"/>
      <c r="E423" s="447" t="s">
        <v>733</v>
      </c>
      <c r="F423" s="447" t="s">
        <v>484</v>
      </c>
    </row>
    <row r="424" spans="1:6" ht="15" x14ac:dyDescent="0.35">
      <c r="A424" s="447" t="s">
        <v>101</v>
      </c>
      <c r="B424" s="447" t="s">
        <v>1059</v>
      </c>
      <c r="C424" s="447"/>
      <c r="D424" s="448"/>
      <c r="E424" s="447" t="s">
        <v>1138</v>
      </c>
      <c r="F424" s="447" t="s">
        <v>485</v>
      </c>
    </row>
    <row r="425" spans="1:6" ht="15" x14ac:dyDescent="0.35">
      <c r="A425" s="447" t="s">
        <v>279</v>
      </c>
      <c r="B425" s="447" t="s">
        <v>866</v>
      </c>
      <c r="C425" s="447"/>
      <c r="D425" s="448"/>
      <c r="E425" s="447" t="s">
        <v>818</v>
      </c>
      <c r="F425" s="447" t="s">
        <v>486</v>
      </c>
    </row>
    <row r="426" spans="1:6" ht="15" x14ac:dyDescent="0.35">
      <c r="A426" s="447" t="s">
        <v>209</v>
      </c>
      <c r="B426" s="447" t="s">
        <v>1189</v>
      </c>
      <c r="C426" s="447"/>
      <c r="D426" s="448"/>
      <c r="E426" s="447" t="s">
        <v>882</v>
      </c>
      <c r="F426" s="447" t="s">
        <v>487</v>
      </c>
    </row>
    <row r="427" spans="1:6" ht="15" x14ac:dyDescent="0.35">
      <c r="A427" s="447" t="s">
        <v>476</v>
      </c>
      <c r="B427" s="447" t="s">
        <v>949</v>
      </c>
      <c r="C427" s="447"/>
      <c r="D427" s="448"/>
      <c r="E427" s="447" t="s">
        <v>924</v>
      </c>
      <c r="F427" s="447" t="s">
        <v>488</v>
      </c>
    </row>
    <row r="428" spans="1:6" ht="15" x14ac:dyDescent="0.35">
      <c r="A428" s="447" t="s">
        <v>592</v>
      </c>
      <c r="B428" s="447" t="s">
        <v>1204</v>
      </c>
      <c r="C428" s="447"/>
      <c r="D428" s="448"/>
      <c r="E428" s="447" t="s">
        <v>938</v>
      </c>
      <c r="F428" s="447" t="s">
        <v>489</v>
      </c>
    </row>
    <row r="429" spans="1:6" ht="15" x14ac:dyDescent="0.35">
      <c r="A429" s="447" t="s">
        <v>477</v>
      </c>
      <c r="B429" s="447" t="s">
        <v>950</v>
      </c>
      <c r="C429" s="447"/>
      <c r="D429" s="448"/>
      <c r="E429" s="447" t="s">
        <v>1276</v>
      </c>
      <c r="F429" s="447" t="s">
        <v>490</v>
      </c>
    </row>
    <row r="430" spans="1:6" ht="15" x14ac:dyDescent="0.35">
      <c r="A430" s="447" t="s">
        <v>478</v>
      </c>
      <c r="B430" s="447" t="s">
        <v>951</v>
      </c>
      <c r="C430" s="447"/>
      <c r="D430" s="448"/>
      <c r="E430" s="447" t="s">
        <v>944</v>
      </c>
      <c r="F430" s="447" t="s">
        <v>491</v>
      </c>
    </row>
    <row r="431" spans="1:6" ht="15" x14ac:dyDescent="0.35">
      <c r="A431" s="447" t="s">
        <v>155</v>
      </c>
      <c r="B431" s="447" t="s">
        <v>1127</v>
      </c>
      <c r="C431" s="447"/>
      <c r="D431" s="448"/>
      <c r="E431" s="447" t="s">
        <v>945</v>
      </c>
      <c r="F431" s="447" t="s">
        <v>492</v>
      </c>
    </row>
    <row r="432" spans="1:6" ht="15" x14ac:dyDescent="0.35">
      <c r="A432" s="447" t="s">
        <v>156</v>
      </c>
      <c r="B432" s="447" t="s">
        <v>1128</v>
      </c>
      <c r="C432" s="447"/>
      <c r="D432" s="448"/>
      <c r="E432" s="447" t="s">
        <v>737</v>
      </c>
      <c r="F432" s="447" t="s">
        <v>493</v>
      </c>
    </row>
    <row r="433" spans="1:6" ht="15" x14ac:dyDescent="0.35">
      <c r="A433" s="447" t="s">
        <v>157</v>
      </c>
      <c r="B433" s="447" t="s">
        <v>1130</v>
      </c>
      <c r="C433" s="447"/>
      <c r="D433" s="448"/>
      <c r="E433" s="447" t="s">
        <v>1148</v>
      </c>
      <c r="F433" s="447" t="s">
        <v>494</v>
      </c>
    </row>
    <row r="434" spans="1:6" ht="15" x14ac:dyDescent="0.35">
      <c r="A434" s="447" t="s">
        <v>158</v>
      </c>
      <c r="B434" s="447" t="s">
        <v>1131</v>
      </c>
      <c r="C434" s="447"/>
      <c r="D434" s="448"/>
      <c r="E434" s="447" t="s">
        <v>823</v>
      </c>
      <c r="F434" s="447" t="s">
        <v>495</v>
      </c>
    </row>
    <row r="435" spans="1:6" ht="15" x14ac:dyDescent="0.35">
      <c r="A435" s="447" t="s">
        <v>159</v>
      </c>
      <c r="B435" s="447" t="s">
        <v>1132</v>
      </c>
      <c r="C435" s="447"/>
      <c r="D435" s="448"/>
      <c r="E435" s="447" t="s">
        <v>1066</v>
      </c>
      <c r="F435" s="447" t="s">
        <v>496</v>
      </c>
    </row>
    <row r="436" spans="1:6" ht="15" x14ac:dyDescent="0.35">
      <c r="A436" s="447" t="s">
        <v>160</v>
      </c>
      <c r="B436" s="447" t="s">
        <v>1134</v>
      </c>
      <c r="C436" s="447"/>
      <c r="D436" s="448"/>
      <c r="E436" s="447" t="s">
        <v>779</v>
      </c>
      <c r="F436" s="447" t="s">
        <v>497</v>
      </c>
    </row>
    <row r="437" spans="1:6" ht="15" x14ac:dyDescent="0.35">
      <c r="A437" s="447" t="s">
        <v>161</v>
      </c>
      <c r="B437" s="447" t="s">
        <v>1135</v>
      </c>
      <c r="C437" s="447"/>
      <c r="D437" s="448"/>
      <c r="E437" s="447" t="s">
        <v>831</v>
      </c>
      <c r="F437" s="447" t="s">
        <v>498</v>
      </c>
    </row>
    <row r="438" spans="1:6" ht="15" x14ac:dyDescent="0.35">
      <c r="A438" s="447" t="s">
        <v>162</v>
      </c>
      <c r="B438" s="447" t="s">
        <v>1137</v>
      </c>
      <c r="C438" s="447"/>
      <c r="D438" s="448"/>
      <c r="E438" s="447" t="s">
        <v>1240</v>
      </c>
      <c r="F438" s="447" t="s">
        <v>499</v>
      </c>
    </row>
    <row r="439" spans="1:6" ht="15" x14ac:dyDescent="0.35">
      <c r="A439" s="447" t="s">
        <v>163</v>
      </c>
      <c r="B439" s="447" t="s">
        <v>1139</v>
      </c>
      <c r="C439" s="447"/>
      <c r="D439" s="448"/>
      <c r="E439" s="447" t="s">
        <v>927</v>
      </c>
      <c r="F439" s="447" t="s">
        <v>500</v>
      </c>
    </row>
    <row r="440" spans="1:6" ht="15" x14ac:dyDescent="0.35">
      <c r="A440" s="447" t="s">
        <v>164</v>
      </c>
      <c r="B440" s="447" t="s">
        <v>1140</v>
      </c>
      <c r="C440" s="447"/>
      <c r="D440" s="448"/>
      <c r="E440" s="447" t="s">
        <v>1270</v>
      </c>
      <c r="F440" s="447" t="s">
        <v>501</v>
      </c>
    </row>
    <row r="441" spans="1:6" ht="15" x14ac:dyDescent="0.35">
      <c r="A441" s="447" t="s">
        <v>165</v>
      </c>
      <c r="B441" s="447" t="s">
        <v>1141</v>
      </c>
      <c r="C441" s="447"/>
      <c r="D441" s="448"/>
      <c r="E441" s="447" t="s">
        <v>748</v>
      </c>
      <c r="F441" s="447" t="s">
        <v>502</v>
      </c>
    </row>
    <row r="442" spans="1:6" ht="15" x14ac:dyDescent="0.35">
      <c r="A442" s="447" t="s">
        <v>166</v>
      </c>
      <c r="B442" s="447" t="s">
        <v>1142</v>
      </c>
      <c r="C442" s="447"/>
      <c r="D442" s="448"/>
      <c r="E442" s="447" t="s">
        <v>783</v>
      </c>
      <c r="F442" s="447" t="s">
        <v>503</v>
      </c>
    </row>
    <row r="443" spans="1:6" ht="15" x14ac:dyDescent="0.35">
      <c r="A443" s="447" t="s">
        <v>167</v>
      </c>
      <c r="B443" s="447" t="s">
        <v>1144</v>
      </c>
      <c r="C443" s="447"/>
      <c r="D443" s="448"/>
      <c r="E443" s="447" t="s">
        <v>839</v>
      </c>
      <c r="F443" s="447" t="s">
        <v>504</v>
      </c>
    </row>
    <row r="444" spans="1:6" ht="15" x14ac:dyDescent="0.35">
      <c r="A444" s="447" t="s">
        <v>168</v>
      </c>
      <c r="B444" s="447" t="s">
        <v>1146</v>
      </c>
      <c r="C444" s="447"/>
      <c r="D444" s="448"/>
      <c r="E444" s="447" t="s">
        <v>752</v>
      </c>
      <c r="F444" s="447" t="s">
        <v>505</v>
      </c>
    </row>
    <row r="445" spans="1:6" ht="15" x14ac:dyDescent="0.35">
      <c r="A445" s="447" t="s">
        <v>169</v>
      </c>
      <c r="B445" s="447" t="s">
        <v>1147</v>
      </c>
      <c r="C445" s="447"/>
      <c r="D445" s="448"/>
      <c r="E445" s="447" t="s">
        <v>1220</v>
      </c>
      <c r="F445" s="447" t="s">
        <v>506</v>
      </c>
    </row>
    <row r="446" spans="1:6" ht="15" x14ac:dyDescent="0.35">
      <c r="A446" s="447" t="s">
        <v>170</v>
      </c>
      <c r="B446" s="447" t="s">
        <v>1149</v>
      </c>
      <c r="C446" s="447"/>
      <c r="D446" s="448"/>
      <c r="E446" s="447" t="s">
        <v>1245</v>
      </c>
      <c r="F446" s="447" t="s">
        <v>507</v>
      </c>
    </row>
    <row r="447" spans="1:6" ht="15" x14ac:dyDescent="0.35">
      <c r="A447" s="447" t="s">
        <v>171</v>
      </c>
      <c r="B447" s="447" t="s">
        <v>1150</v>
      </c>
      <c r="C447" s="447"/>
      <c r="D447" s="448"/>
      <c r="E447" s="447" t="s">
        <v>754</v>
      </c>
      <c r="F447" s="447" t="s">
        <v>508</v>
      </c>
    </row>
    <row r="448" spans="1:6" ht="15" x14ac:dyDescent="0.35">
      <c r="A448" s="447" t="s">
        <v>172</v>
      </c>
      <c r="B448" s="447" t="s">
        <v>1151</v>
      </c>
      <c r="C448" s="447"/>
      <c r="D448" s="448"/>
      <c r="E448" s="447" t="s">
        <v>789</v>
      </c>
      <c r="F448" s="447" t="s">
        <v>509</v>
      </c>
    </row>
    <row r="449" spans="1:6" ht="15" x14ac:dyDescent="0.35">
      <c r="A449" s="447" t="s">
        <v>173</v>
      </c>
      <c r="B449" s="447" t="s">
        <v>1153</v>
      </c>
      <c r="C449" s="447"/>
      <c r="D449" s="448"/>
      <c r="E449" s="447" t="s">
        <v>847</v>
      </c>
      <c r="F449" s="447" t="s">
        <v>510</v>
      </c>
    </row>
    <row r="450" spans="1:6" ht="15" x14ac:dyDescent="0.35">
      <c r="A450" s="447" t="s">
        <v>174</v>
      </c>
      <c r="B450" s="447" t="s">
        <v>1154</v>
      </c>
      <c r="C450" s="447"/>
      <c r="D450" s="448"/>
      <c r="E450" s="447" t="s">
        <v>909</v>
      </c>
      <c r="F450" s="447" t="s">
        <v>511</v>
      </c>
    </row>
    <row r="451" spans="1:6" ht="15" x14ac:dyDescent="0.35">
      <c r="A451" s="447" t="s">
        <v>175</v>
      </c>
      <c r="B451" s="447" t="s">
        <v>1155</v>
      </c>
      <c r="C451" s="447"/>
      <c r="D451" s="448"/>
      <c r="E451" s="447" t="s">
        <v>929</v>
      </c>
      <c r="F451" s="447" t="s">
        <v>512</v>
      </c>
    </row>
    <row r="452" spans="1:6" ht="15" x14ac:dyDescent="0.35">
      <c r="A452" s="447" t="s">
        <v>176</v>
      </c>
      <c r="B452" s="447" t="s">
        <v>1156</v>
      </c>
      <c r="C452" s="447"/>
      <c r="D452" s="448"/>
      <c r="E452" s="447" t="s">
        <v>1272</v>
      </c>
      <c r="F452" s="447" t="s">
        <v>564</v>
      </c>
    </row>
    <row r="453" spans="1:6" ht="15" x14ac:dyDescent="0.35">
      <c r="A453" s="447" t="s">
        <v>177</v>
      </c>
      <c r="B453" s="447" t="s">
        <v>1157</v>
      </c>
      <c r="C453" s="447"/>
      <c r="D453" s="448"/>
      <c r="E453" s="447" t="s">
        <v>758</v>
      </c>
      <c r="F453" s="447" t="s">
        <v>513</v>
      </c>
    </row>
    <row r="454" spans="1:6" ht="15" x14ac:dyDescent="0.35">
      <c r="A454" s="447" t="s">
        <v>178</v>
      </c>
      <c r="B454" s="447" t="s">
        <v>1159</v>
      </c>
      <c r="C454" s="447"/>
      <c r="D454" s="448"/>
      <c r="E454" s="447" t="s">
        <v>761</v>
      </c>
      <c r="F454" s="447" t="s">
        <v>514</v>
      </c>
    </row>
    <row r="455" spans="1:6" ht="15" x14ac:dyDescent="0.35">
      <c r="A455" s="447" t="s">
        <v>179</v>
      </c>
      <c r="B455" s="447" t="s">
        <v>1160</v>
      </c>
      <c r="C455" s="447"/>
      <c r="D455" s="448"/>
      <c r="E455" s="447" t="s">
        <v>799</v>
      </c>
      <c r="F455" s="447" t="s">
        <v>515</v>
      </c>
    </row>
    <row r="456" spans="1:6" ht="15" x14ac:dyDescent="0.35">
      <c r="A456" s="447" t="s">
        <v>180</v>
      </c>
      <c r="B456" s="447" t="s">
        <v>1161</v>
      </c>
      <c r="C456" s="447"/>
      <c r="D456" s="448"/>
      <c r="E456" s="447" t="s">
        <v>856</v>
      </c>
      <c r="F456" s="447" t="s">
        <v>516</v>
      </c>
    </row>
    <row r="457" spans="1:6" ht="15" x14ac:dyDescent="0.35">
      <c r="A457" s="447" t="s">
        <v>181</v>
      </c>
      <c r="B457" s="447" t="s">
        <v>1162</v>
      </c>
      <c r="C457" s="447"/>
      <c r="D457" s="448"/>
      <c r="E457" s="447" t="s">
        <v>912</v>
      </c>
      <c r="F457" s="447" t="s">
        <v>517</v>
      </c>
    </row>
    <row r="458" spans="1:6" ht="15" x14ac:dyDescent="0.35">
      <c r="A458" s="447" t="s">
        <v>182</v>
      </c>
      <c r="B458" s="447" t="s">
        <v>1164</v>
      </c>
      <c r="C458" s="447"/>
      <c r="D458" s="448"/>
      <c r="E458" s="447" t="s">
        <v>1107</v>
      </c>
      <c r="F458" s="447" t="s">
        <v>518</v>
      </c>
    </row>
    <row r="459" spans="1:6" ht="15" x14ac:dyDescent="0.35">
      <c r="A459" s="447" t="s">
        <v>183</v>
      </c>
      <c r="B459" s="447" t="s">
        <v>1165</v>
      </c>
      <c r="C459" s="447"/>
      <c r="D459" s="448"/>
      <c r="E459" s="447" t="s">
        <v>1188</v>
      </c>
      <c r="F459" s="447" t="s">
        <v>519</v>
      </c>
    </row>
    <row r="460" spans="1:6" ht="15" x14ac:dyDescent="0.35">
      <c r="A460" s="447" t="s">
        <v>184</v>
      </c>
      <c r="B460" s="447" t="s">
        <v>1166</v>
      </c>
      <c r="C460" s="447"/>
      <c r="D460" s="448"/>
      <c r="E460" s="447" t="s">
        <v>1310</v>
      </c>
      <c r="F460" s="447" t="s">
        <v>1309</v>
      </c>
    </row>
    <row r="461" spans="1:6" ht="15" x14ac:dyDescent="0.35">
      <c r="A461" s="447" t="s">
        <v>185</v>
      </c>
      <c r="B461" s="447" t="s">
        <v>1168</v>
      </c>
      <c r="C461" s="447"/>
      <c r="D461" s="448"/>
      <c r="E461" s="447" t="s">
        <v>1308</v>
      </c>
      <c r="F461" s="450" t="s">
        <v>1307</v>
      </c>
    </row>
    <row r="462" spans="1:6" ht="15" x14ac:dyDescent="0.35">
      <c r="A462" s="447" t="s">
        <v>186</v>
      </c>
      <c r="B462" s="447" t="s">
        <v>1169</v>
      </c>
      <c r="C462" s="447"/>
      <c r="D462" s="448"/>
      <c r="E462" s="447" t="s">
        <v>1315</v>
      </c>
      <c r="F462" s="450" t="s">
        <v>1316</v>
      </c>
    </row>
    <row r="463" spans="1:6" ht="15" x14ac:dyDescent="0.35">
      <c r="A463" s="447" t="s">
        <v>187</v>
      </c>
      <c r="B463" s="447" t="s">
        <v>1170</v>
      </c>
      <c r="C463" s="447"/>
      <c r="D463" s="448"/>
      <c r="E463" s="447" t="s">
        <v>1030</v>
      </c>
      <c r="F463" s="447" t="s">
        <v>520</v>
      </c>
    </row>
    <row r="464" spans="1:6" ht="15" x14ac:dyDescent="0.35">
      <c r="A464" s="447" t="s">
        <v>188</v>
      </c>
      <c r="B464" s="447" t="s">
        <v>1171</v>
      </c>
      <c r="C464" s="447"/>
      <c r="D464" s="448"/>
      <c r="E464" s="447" t="s">
        <v>1119</v>
      </c>
      <c r="F464" s="447" t="s">
        <v>521</v>
      </c>
    </row>
    <row r="465" spans="1:6" ht="15" x14ac:dyDescent="0.35">
      <c r="A465" s="447" t="s">
        <v>189</v>
      </c>
      <c r="B465" s="447" t="s">
        <v>1173</v>
      </c>
      <c r="C465" s="447"/>
      <c r="D465" s="448"/>
      <c r="E465" s="447" t="s">
        <v>1197</v>
      </c>
      <c r="F465" s="447" t="s">
        <v>522</v>
      </c>
    </row>
    <row r="466" spans="1:6" ht="15" x14ac:dyDescent="0.35">
      <c r="A466" s="447" t="s">
        <v>591</v>
      </c>
      <c r="B466" s="447" t="s">
        <v>1174</v>
      </c>
      <c r="C466" s="447"/>
      <c r="D466" s="448"/>
      <c r="E466" s="447" t="s">
        <v>1228</v>
      </c>
      <c r="F466" s="447" t="s">
        <v>523</v>
      </c>
    </row>
    <row r="467" spans="1:6" ht="15" x14ac:dyDescent="0.35">
      <c r="A467" s="447" t="s">
        <v>190</v>
      </c>
      <c r="B467" s="447" t="s">
        <v>1175</v>
      </c>
      <c r="C467" s="447"/>
      <c r="D467" s="448"/>
      <c r="E467" s="447" t="s">
        <v>1041</v>
      </c>
      <c r="F467" s="447" t="s">
        <v>524</v>
      </c>
    </row>
    <row r="468" spans="1:6" ht="15" x14ac:dyDescent="0.35">
      <c r="A468" s="447" t="s">
        <v>191</v>
      </c>
      <c r="B468" s="447" t="s">
        <v>1176</v>
      </c>
      <c r="C468" s="447"/>
      <c r="D468" s="448"/>
      <c r="E468" s="447" t="s">
        <v>1129</v>
      </c>
      <c r="F468" s="447" t="s">
        <v>525</v>
      </c>
    </row>
    <row r="469" spans="1:6" ht="15" x14ac:dyDescent="0.35">
      <c r="A469" s="447" t="s">
        <v>192</v>
      </c>
      <c r="B469" s="447" t="s">
        <v>1178</v>
      </c>
      <c r="C469" s="447"/>
      <c r="D469" s="448"/>
      <c r="E469" s="447" t="s">
        <v>1205</v>
      </c>
      <c r="F469" s="447" t="s">
        <v>526</v>
      </c>
    </row>
    <row r="470" spans="1:6" ht="15" x14ac:dyDescent="0.35">
      <c r="A470" s="447" t="s">
        <v>193</v>
      </c>
      <c r="B470" s="447" t="s">
        <v>1179</v>
      </c>
      <c r="C470" s="447"/>
      <c r="D470" s="448"/>
      <c r="E470" s="447" t="s">
        <v>1230</v>
      </c>
      <c r="F470" s="447" t="s">
        <v>527</v>
      </c>
    </row>
    <row r="471" spans="1:6" ht="15" x14ac:dyDescent="0.35">
      <c r="A471" s="447" t="s">
        <v>194</v>
      </c>
      <c r="B471" s="447" t="s">
        <v>1180</v>
      </c>
      <c r="C471" s="447"/>
      <c r="D471" s="448"/>
      <c r="E471" s="447" t="s">
        <v>1257</v>
      </c>
      <c r="F471" s="447" t="s">
        <v>528</v>
      </c>
    </row>
    <row r="472" spans="1:6" ht="15" x14ac:dyDescent="0.35">
      <c r="A472" s="447" t="s">
        <v>195</v>
      </c>
      <c r="B472" s="447" t="s">
        <v>1182</v>
      </c>
      <c r="C472" s="447"/>
      <c r="D472" s="448"/>
      <c r="E472" s="447" t="s">
        <v>1268</v>
      </c>
      <c r="F472" s="447" t="s">
        <v>529</v>
      </c>
    </row>
    <row r="473" spans="1:6" ht="15" x14ac:dyDescent="0.35">
      <c r="A473" s="447" t="s">
        <v>292</v>
      </c>
      <c r="B473" s="447" t="s">
        <v>877</v>
      </c>
      <c r="C473" s="447"/>
      <c r="D473" s="448"/>
      <c r="E473" s="447" t="s">
        <v>1274</v>
      </c>
      <c r="F473" s="447" t="s">
        <v>530</v>
      </c>
    </row>
    <row r="474" spans="1:6" ht="15" x14ac:dyDescent="0.35">
      <c r="A474" s="447" t="s">
        <v>293</v>
      </c>
      <c r="B474" s="447" t="s">
        <v>878</v>
      </c>
      <c r="C474" s="447"/>
      <c r="D474" s="448"/>
      <c r="E474" s="447" t="s">
        <v>734</v>
      </c>
      <c r="F474" s="447" t="s">
        <v>531</v>
      </c>
    </row>
    <row r="475" spans="1:6" ht="15" x14ac:dyDescent="0.35">
      <c r="A475" s="447" t="s">
        <v>294</v>
      </c>
      <c r="B475" s="447" t="s">
        <v>1234</v>
      </c>
      <c r="C475" s="447"/>
      <c r="D475" s="448"/>
      <c r="E475" s="447" t="s">
        <v>772</v>
      </c>
      <c r="F475" s="447" t="s">
        <v>532</v>
      </c>
    </row>
    <row r="476" spans="1:6" ht="15" x14ac:dyDescent="0.35">
      <c r="A476" s="447" t="s">
        <v>295</v>
      </c>
      <c r="B476" s="447" t="s">
        <v>881</v>
      </c>
      <c r="C476" s="447"/>
      <c r="D476" s="448"/>
      <c r="E476" s="447" t="s">
        <v>819</v>
      </c>
      <c r="F476" s="447" t="s">
        <v>533</v>
      </c>
    </row>
    <row r="477" spans="1:6" ht="15" x14ac:dyDescent="0.35">
      <c r="A477" s="447" t="s">
        <v>296</v>
      </c>
      <c r="B477" s="447" t="s">
        <v>883</v>
      </c>
      <c r="C477" s="447"/>
      <c r="D477" s="448"/>
      <c r="E477" s="447" t="s">
        <v>884</v>
      </c>
      <c r="F477" s="447" t="s">
        <v>534</v>
      </c>
    </row>
    <row r="478" spans="1:6" ht="15" x14ac:dyDescent="0.35">
      <c r="A478" s="447" t="s">
        <v>297</v>
      </c>
      <c r="B478" s="447" t="s">
        <v>1235</v>
      </c>
      <c r="C478" s="447"/>
      <c r="D478" s="448"/>
      <c r="E478" s="447" t="s">
        <v>925</v>
      </c>
      <c r="F478" s="447" t="s">
        <v>535</v>
      </c>
    </row>
    <row r="479" spans="1:6" ht="15" x14ac:dyDescent="0.35">
      <c r="A479" s="447" t="s">
        <v>298</v>
      </c>
      <c r="B479" s="447" t="s">
        <v>885</v>
      </c>
      <c r="C479" s="447"/>
      <c r="D479" s="448"/>
      <c r="E479" s="447" t="s">
        <v>1269</v>
      </c>
      <c r="F479" s="447" t="s">
        <v>536</v>
      </c>
    </row>
    <row r="480" spans="1:6" ht="15" x14ac:dyDescent="0.35">
      <c r="A480" s="447" t="s">
        <v>299</v>
      </c>
      <c r="B480" s="447" t="s">
        <v>886</v>
      </c>
      <c r="C480" s="447"/>
      <c r="D480" s="448"/>
      <c r="E480" s="447" t="s">
        <v>1277</v>
      </c>
      <c r="F480" s="447" t="s">
        <v>710</v>
      </c>
    </row>
    <row r="481" spans="1:6" ht="15" x14ac:dyDescent="0.35">
      <c r="A481" s="447" t="s">
        <v>300</v>
      </c>
      <c r="B481" s="447" t="s">
        <v>887</v>
      </c>
      <c r="C481" s="447"/>
      <c r="D481" s="448"/>
      <c r="E481" s="447" t="s">
        <v>738</v>
      </c>
      <c r="F481" s="447" t="s">
        <v>537</v>
      </c>
    </row>
    <row r="482" spans="1:6" ht="15" x14ac:dyDescent="0.35">
      <c r="A482" s="447" t="s">
        <v>301</v>
      </c>
      <c r="B482" s="447" t="s">
        <v>888</v>
      </c>
      <c r="C482" s="447"/>
      <c r="D482" s="448"/>
      <c r="E482" s="447" t="s">
        <v>775</v>
      </c>
      <c r="F482" s="447" t="s">
        <v>538</v>
      </c>
    </row>
    <row r="483" spans="1:6" ht="15" x14ac:dyDescent="0.35">
      <c r="A483" s="447" t="s">
        <v>302</v>
      </c>
      <c r="B483" s="447" t="s">
        <v>890</v>
      </c>
      <c r="C483" s="447"/>
      <c r="D483" s="448"/>
      <c r="E483" s="447" t="s">
        <v>825</v>
      </c>
      <c r="F483" s="447" t="s">
        <v>539</v>
      </c>
    </row>
    <row r="484" spans="1:6" ht="15" x14ac:dyDescent="0.35">
      <c r="A484" s="447" t="s">
        <v>303</v>
      </c>
      <c r="B484" s="447" t="s">
        <v>891</v>
      </c>
      <c r="C484" s="447"/>
      <c r="D484" s="448"/>
      <c r="E484" s="447" t="s">
        <v>889</v>
      </c>
      <c r="F484" s="447" t="s">
        <v>540</v>
      </c>
    </row>
    <row r="485" spans="1:6" ht="15" x14ac:dyDescent="0.35">
      <c r="A485" s="447" t="s">
        <v>304</v>
      </c>
      <c r="B485" s="447" t="s">
        <v>893</v>
      </c>
      <c r="C485" s="447"/>
      <c r="D485" s="448"/>
      <c r="E485" s="447" t="s">
        <v>743</v>
      </c>
      <c r="F485" s="447" t="s">
        <v>541</v>
      </c>
    </row>
    <row r="486" spans="1:6" ht="15" x14ac:dyDescent="0.35">
      <c r="A486" s="447" t="s">
        <v>305</v>
      </c>
      <c r="B486" s="447" t="s">
        <v>894</v>
      </c>
      <c r="C486" s="447"/>
      <c r="D486" s="448"/>
      <c r="E486" s="447" t="s">
        <v>1158</v>
      </c>
      <c r="F486" s="447" t="s">
        <v>542</v>
      </c>
    </row>
    <row r="487" spans="1:6" ht="15" x14ac:dyDescent="0.35">
      <c r="A487" s="447" t="s">
        <v>306</v>
      </c>
      <c r="B487" s="447" t="s">
        <v>895</v>
      </c>
      <c r="C487" s="447"/>
      <c r="D487" s="448"/>
      <c r="E487" s="447" t="s">
        <v>832</v>
      </c>
      <c r="F487" s="447" t="s">
        <v>543</v>
      </c>
    </row>
    <row r="488" spans="1:6" ht="15" x14ac:dyDescent="0.35">
      <c r="A488" s="447" t="s">
        <v>307</v>
      </c>
      <c r="B488" s="447" t="s">
        <v>896</v>
      </c>
      <c r="C488" s="447"/>
      <c r="D488" s="448"/>
      <c r="E488" s="447" t="s">
        <v>1074</v>
      </c>
      <c r="F488" s="447" t="s">
        <v>544</v>
      </c>
    </row>
    <row r="489" spans="1:6" ht="15" x14ac:dyDescent="0.35">
      <c r="A489" s="447" t="s">
        <v>593</v>
      </c>
      <c r="B489" s="447" t="s">
        <v>1241</v>
      </c>
      <c r="C489" s="447"/>
      <c r="D489" s="448"/>
      <c r="E489" s="447" t="s">
        <v>1167</v>
      </c>
      <c r="F489" s="447" t="s">
        <v>545</v>
      </c>
    </row>
    <row r="490" spans="1:6" ht="15" x14ac:dyDescent="0.35">
      <c r="A490" s="447" t="s">
        <v>708</v>
      </c>
      <c r="B490" s="447" t="s">
        <v>1242</v>
      </c>
      <c r="C490" s="447"/>
      <c r="D490" s="448"/>
      <c r="E490" s="447" t="s">
        <v>1216</v>
      </c>
      <c r="F490" s="447" t="s">
        <v>546</v>
      </c>
    </row>
    <row r="491" spans="1:6" ht="15" x14ac:dyDescent="0.35">
      <c r="A491" s="447" t="s">
        <v>709</v>
      </c>
      <c r="B491" s="447" t="s">
        <v>1243</v>
      </c>
      <c r="C491" s="447"/>
      <c r="D491" s="448"/>
      <c r="E491" s="447" t="s">
        <v>1244</v>
      </c>
      <c r="F491" s="447" t="s">
        <v>547</v>
      </c>
    </row>
    <row r="492" spans="1:6" ht="15" x14ac:dyDescent="0.35">
      <c r="A492" s="450" t="s">
        <v>1316</v>
      </c>
      <c r="B492" s="447" t="s">
        <v>1315</v>
      </c>
      <c r="C492" s="447"/>
      <c r="D492" s="448"/>
      <c r="E492" s="447" t="s">
        <v>1262</v>
      </c>
      <c r="F492" s="447" t="s">
        <v>548</v>
      </c>
    </row>
  </sheetData>
  <sheetProtection algorithmName="SHA-512" hashValue="y5UwdbAHiJmCShbD3UL9MPWKjDJwqaMILZ5u5668Q9hq9O6LRNK+412Pv1Bl8JeWr5Gpty3WvKoemEMEGHAAxQ==" saltValue="0q2GyRBtUqIcO+5UnI1Mqw==" spinCount="100000" sheet="1" objects="1" scenarios="1"/>
  <autoFilter ref="A1:F1" xr:uid="{00000000-0009-0000-0000-000000000000}"/>
  <pageMargins left="0.25" right="0.25" top="0.16" bottom="0.17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4">
    <pageSetUpPr fitToPage="1"/>
  </sheetPr>
  <dimension ref="B1:P24"/>
  <sheetViews>
    <sheetView showGridLines="0" zoomScale="95" zoomScaleNormal="95" workbookViewId="0">
      <selection activeCell="C16" sqref="C16:C18"/>
    </sheetView>
  </sheetViews>
  <sheetFormatPr baseColWidth="10" defaultColWidth="11.44140625" defaultRowHeight="13.8" x14ac:dyDescent="0.25"/>
  <cols>
    <col min="1" max="1" width="5.88671875" style="255" customWidth="1"/>
    <col min="2" max="2" width="12.33203125" style="255" customWidth="1"/>
    <col min="3" max="14" width="7.109375" style="255" customWidth="1"/>
    <col min="15" max="16384" width="11.44140625" style="255"/>
  </cols>
  <sheetData>
    <row r="1" spans="2:16" ht="20.25" customHeight="1" x14ac:dyDescent="0.3">
      <c r="B1" s="278" t="s">
        <v>601</v>
      </c>
      <c r="C1" s="279"/>
      <c r="D1" s="279"/>
    </row>
    <row r="2" spans="2:16" ht="17.399999999999999" x14ac:dyDescent="0.3">
      <c r="B2" s="278" t="s">
        <v>1021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</row>
    <row r="3" spans="2:16" ht="18" thickBot="1" x14ac:dyDescent="0.35">
      <c r="B3" s="278" t="s">
        <v>1022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</row>
    <row r="4" spans="2:16" ht="36" customHeight="1" thickTop="1" thickBot="1" x14ac:dyDescent="0.3">
      <c r="B4" s="344" t="s">
        <v>979</v>
      </c>
      <c r="C4" s="629" t="s">
        <v>0</v>
      </c>
      <c r="D4" s="630"/>
      <c r="E4" s="616" t="s">
        <v>581</v>
      </c>
      <c r="F4" s="616"/>
      <c r="G4" s="615" t="s">
        <v>582</v>
      </c>
      <c r="H4" s="631"/>
      <c r="I4" s="615" t="s">
        <v>583</v>
      </c>
      <c r="J4" s="631"/>
      <c r="K4" s="615" t="s">
        <v>584</v>
      </c>
      <c r="L4" s="631"/>
      <c r="M4" s="615" t="s">
        <v>585</v>
      </c>
      <c r="N4" s="616"/>
    </row>
    <row r="5" spans="2:16" ht="21" customHeight="1" thickTop="1" thickBot="1" x14ac:dyDescent="0.3">
      <c r="B5" s="282" t="s">
        <v>0</v>
      </c>
      <c r="C5" s="619">
        <f t="shared" ref="C5:C13" si="0">SUM(E5:N5)</f>
        <v>0</v>
      </c>
      <c r="D5" s="620"/>
      <c r="E5" s="621">
        <f>SUM(E6:F13)</f>
        <v>0</v>
      </c>
      <c r="F5" s="622"/>
      <c r="G5" s="623">
        <f>SUM(G6:H13)</f>
        <v>0</v>
      </c>
      <c r="H5" s="624"/>
      <c r="I5" s="623">
        <f>SUM(I6:J13)</f>
        <v>0</v>
      </c>
      <c r="J5" s="624"/>
      <c r="K5" s="623">
        <f>SUM(K6:L13)</f>
        <v>0</v>
      </c>
      <c r="L5" s="624"/>
      <c r="M5" s="623">
        <f>SUM(M6:N13)</f>
        <v>0</v>
      </c>
      <c r="N5" s="622"/>
    </row>
    <row r="6" spans="2:16" ht="21.75" customHeight="1" x14ac:dyDescent="0.25">
      <c r="B6" s="59">
        <v>12</v>
      </c>
      <c r="C6" s="625">
        <f t="shared" si="0"/>
        <v>0</v>
      </c>
      <c r="D6" s="626"/>
      <c r="E6" s="627"/>
      <c r="F6" s="618"/>
      <c r="G6" s="617"/>
      <c r="H6" s="628"/>
      <c r="I6" s="617"/>
      <c r="J6" s="628"/>
      <c r="K6" s="617"/>
      <c r="L6" s="628"/>
      <c r="M6" s="617"/>
      <c r="N6" s="618"/>
    </row>
    <row r="7" spans="2:16" ht="21.75" customHeight="1" x14ac:dyDescent="0.25">
      <c r="B7" s="59">
        <v>13</v>
      </c>
      <c r="C7" s="611">
        <f t="shared" si="0"/>
        <v>0</v>
      </c>
      <c r="D7" s="612"/>
      <c r="E7" s="613"/>
      <c r="F7" s="610"/>
      <c r="G7" s="609"/>
      <c r="H7" s="614"/>
      <c r="I7" s="609"/>
      <c r="J7" s="614"/>
      <c r="K7" s="609"/>
      <c r="L7" s="614"/>
      <c r="M7" s="609"/>
      <c r="N7" s="610"/>
    </row>
    <row r="8" spans="2:16" ht="21.75" customHeight="1" x14ac:dyDescent="0.25">
      <c r="B8" s="59">
        <v>14</v>
      </c>
      <c r="C8" s="611">
        <f t="shared" si="0"/>
        <v>0</v>
      </c>
      <c r="D8" s="612"/>
      <c r="E8" s="613"/>
      <c r="F8" s="610"/>
      <c r="G8" s="609"/>
      <c r="H8" s="614"/>
      <c r="I8" s="609"/>
      <c r="J8" s="614"/>
      <c r="K8" s="609"/>
      <c r="L8" s="614"/>
      <c r="M8" s="609"/>
      <c r="N8" s="610"/>
    </row>
    <row r="9" spans="2:16" ht="21.75" customHeight="1" x14ac:dyDescent="0.25">
      <c r="B9" s="59">
        <v>15</v>
      </c>
      <c r="C9" s="611">
        <f t="shared" si="0"/>
        <v>0</v>
      </c>
      <c r="D9" s="612"/>
      <c r="E9" s="613"/>
      <c r="F9" s="610"/>
      <c r="G9" s="609"/>
      <c r="H9" s="614"/>
      <c r="I9" s="609"/>
      <c r="J9" s="614"/>
      <c r="K9" s="609"/>
      <c r="L9" s="614"/>
      <c r="M9" s="609"/>
      <c r="N9" s="610"/>
    </row>
    <row r="10" spans="2:16" ht="21.75" customHeight="1" x14ac:dyDescent="0.25">
      <c r="B10" s="59">
        <v>16</v>
      </c>
      <c r="C10" s="611">
        <f t="shared" si="0"/>
        <v>0</v>
      </c>
      <c r="D10" s="612"/>
      <c r="E10" s="613"/>
      <c r="F10" s="610"/>
      <c r="G10" s="609"/>
      <c r="H10" s="614"/>
      <c r="I10" s="609"/>
      <c r="J10" s="614"/>
      <c r="K10" s="609"/>
      <c r="L10" s="614"/>
      <c r="M10" s="609"/>
      <c r="N10" s="610"/>
    </row>
    <row r="11" spans="2:16" ht="21.75" customHeight="1" x14ac:dyDescent="0.25">
      <c r="B11" s="59">
        <v>17</v>
      </c>
      <c r="C11" s="611">
        <f t="shared" si="0"/>
        <v>0</v>
      </c>
      <c r="D11" s="612"/>
      <c r="E11" s="613"/>
      <c r="F11" s="610"/>
      <c r="G11" s="609"/>
      <c r="H11" s="614"/>
      <c r="I11" s="609"/>
      <c r="J11" s="614"/>
      <c r="K11" s="609"/>
      <c r="L11" s="614"/>
      <c r="M11" s="609"/>
      <c r="N11" s="610"/>
    </row>
    <row r="12" spans="2:16" ht="21.75" customHeight="1" x14ac:dyDescent="0.25">
      <c r="B12" s="59">
        <v>18</v>
      </c>
      <c r="C12" s="611">
        <f t="shared" si="0"/>
        <v>0</v>
      </c>
      <c r="D12" s="612"/>
      <c r="E12" s="613"/>
      <c r="F12" s="610"/>
      <c r="G12" s="609"/>
      <c r="H12" s="614"/>
      <c r="I12" s="609"/>
      <c r="J12" s="614"/>
      <c r="K12" s="609"/>
      <c r="L12" s="614"/>
      <c r="M12" s="609"/>
      <c r="N12" s="610"/>
    </row>
    <row r="13" spans="2:16" ht="21.75" customHeight="1" thickBot="1" x14ac:dyDescent="0.3">
      <c r="B13" s="283" t="s">
        <v>60</v>
      </c>
      <c r="C13" s="602">
        <f t="shared" si="0"/>
        <v>0</v>
      </c>
      <c r="D13" s="603"/>
      <c r="E13" s="604"/>
      <c r="F13" s="605"/>
      <c r="G13" s="606"/>
      <c r="H13" s="607"/>
      <c r="I13" s="606"/>
      <c r="J13" s="607"/>
      <c r="K13" s="606"/>
      <c r="L13" s="607"/>
      <c r="M13" s="606"/>
      <c r="N13" s="605"/>
    </row>
    <row r="14" spans="2:16" ht="17.25" customHeight="1" thickTop="1" x14ac:dyDescent="0.25">
      <c r="B14" s="284"/>
      <c r="C14" s="54"/>
      <c r="D14" s="54"/>
      <c r="E14" s="345"/>
      <c r="F14" s="345"/>
      <c r="G14" s="345"/>
      <c r="H14" s="345"/>
      <c r="I14" s="345"/>
      <c r="J14" s="345"/>
      <c r="K14" s="345"/>
      <c r="L14" s="345"/>
      <c r="M14" s="345"/>
      <c r="N14" s="345"/>
    </row>
    <row r="15" spans="2:16" ht="17.25" customHeight="1" x14ac:dyDescent="0.25">
      <c r="B15" s="431" t="s">
        <v>1015</v>
      </c>
      <c r="C15" s="175"/>
      <c r="D15" s="175"/>
      <c r="E15" s="175"/>
      <c r="F15" s="175"/>
      <c r="G15" s="175"/>
      <c r="H15" s="175"/>
      <c r="I15" s="175"/>
      <c r="J15" s="175"/>
      <c r="K15" s="454"/>
      <c r="L15" s="54"/>
      <c r="M15" s="54"/>
      <c r="N15" s="54"/>
      <c r="O15" s="54"/>
      <c r="P15" s="54"/>
    </row>
    <row r="16" spans="2:16" ht="17.25" customHeight="1" x14ac:dyDescent="0.25">
      <c r="B16" s="455" t="s">
        <v>718</v>
      </c>
      <c r="C16" s="430"/>
      <c r="D16" s="54"/>
      <c r="E16" s="608" t="str">
        <f>IF(OR(C16&gt;'CUADRO 1'!E14,C17&gt;'CUADRO 1'!E14,C18&gt;'CUADRO 1'!D14),"El dato indicado es mayor a lo reportado en la línea de Exclusión del Cuadro 1, según corresponda.","")</f>
        <v/>
      </c>
      <c r="F16" s="608"/>
      <c r="G16" s="608"/>
      <c r="H16" s="608"/>
      <c r="I16" s="608"/>
      <c r="J16" s="608"/>
      <c r="K16" s="456"/>
      <c r="L16" s="54"/>
      <c r="M16" s="54"/>
      <c r="N16" s="54"/>
      <c r="O16" s="54"/>
      <c r="P16" s="54"/>
    </row>
    <row r="17" spans="2:16" ht="17.25" customHeight="1" x14ac:dyDescent="0.25">
      <c r="B17" s="455" t="s">
        <v>719</v>
      </c>
      <c r="C17" s="430"/>
      <c r="D17" s="54"/>
      <c r="E17" s="608"/>
      <c r="F17" s="608"/>
      <c r="G17" s="608"/>
      <c r="H17" s="608"/>
      <c r="I17" s="608"/>
      <c r="J17" s="608"/>
      <c r="K17" s="456"/>
      <c r="L17" s="54"/>
      <c r="M17" s="54"/>
      <c r="N17" s="54"/>
      <c r="O17" s="54"/>
      <c r="P17" s="54"/>
    </row>
    <row r="18" spans="2:16" ht="17.25" customHeight="1" x14ac:dyDescent="0.25">
      <c r="B18" s="455" t="s">
        <v>720</v>
      </c>
      <c r="C18" s="430"/>
      <c r="D18" s="54"/>
      <c r="E18" s="608"/>
      <c r="F18" s="608"/>
      <c r="G18" s="608"/>
      <c r="H18" s="608"/>
      <c r="I18" s="608"/>
      <c r="J18" s="608"/>
      <c r="K18" s="456"/>
      <c r="L18" s="54"/>
      <c r="M18" s="54"/>
      <c r="N18" s="54"/>
      <c r="O18" s="54"/>
      <c r="P18" s="54"/>
    </row>
    <row r="19" spans="2:16" ht="6.6" customHeight="1" x14ac:dyDescent="0.25">
      <c r="B19" s="457"/>
      <c r="C19" s="458"/>
      <c r="D19" s="459"/>
      <c r="E19" s="459"/>
      <c r="F19" s="459"/>
      <c r="G19" s="459"/>
      <c r="H19" s="459"/>
      <c r="I19" s="459"/>
      <c r="J19" s="459"/>
      <c r="K19" s="460"/>
      <c r="L19" s="54"/>
      <c r="M19" s="54"/>
      <c r="N19" s="54"/>
      <c r="O19" s="54"/>
      <c r="P19" s="54"/>
    </row>
    <row r="20" spans="2:16" ht="20.25" customHeight="1" x14ac:dyDescent="0.25">
      <c r="B20" s="231" t="s">
        <v>551</v>
      </c>
      <c r="I20" s="347"/>
      <c r="J20" s="347"/>
      <c r="K20" s="347"/>
      <c r="L20" s="347"/>
      <c r="M20" s="347"/>
      <c r="N20" s="347"/>
    </row>
    <row r="21" spans="2:16" ht="21" customHeight="1" x14ac:dyDescent="0.25">
      <c r="B21" s="593"/>
      <c r="C21" s="594"/>
      <c r="D21" s="594"/>
      <c r="E21" s="594"/>
      <c r="F21" s="594"/>
      <c r="G21" s="594"/>
      <c r="H21" s="594"/>
      <c r="I21" s="594"/>
      <c r="J21" s="594"/>
      <c r="K21" s="594"/>
      <c r="L21" s="594"/>
      <c r="M21" s="594"/>
      <c r="N21" s="595"/>
    </row>
    <row r="22" spans="2:16" ht="21" customHeight="1" x14ac:dyDescent="0.25">
      <c r="B22" s="596"/>
      <c r="C22" s="597"/>
      <c r="D22" s="597"/>
      <c r="E22" s="597"/>
      <c r="F22" s="597"/>
      <c r="G22" s="597"/>
      <c r="H22" s="597"/>
      <c r="I22" s="597"/>
      <c r="J22" s="597"/>
      <c r="K22" s="597"/>
      <c r="L22" s="597"/>
      <c r="M22" s="597"/>
      <c r="N22" s="598"/>
    </row>
    <row r="23" spans="2:16" ht="21" customHeight="1" x14ac:dyDescent="0.25">
      <c r="B23" s="596"/>
      <c r="C23" s="597"/>
      <c r="D23" s="597"/>
      <c r="E23" s="597"/>
      <c r="F23" s="597"/>
      <c r="G23" s="597"/>
      <c r="H23" s="597"/>
      <c r="I23" s="597"/>
      <c r="J23" s="597"/>
      <c r="K23" s="597"/>
      <c r="L23" s="597"/>
      <c r="M23" s="597"/>
      <c r="N23" s="598"/>
    </row>
    <row r="24" spans="2:16" ht="21" customHeight="1" x14ac:dyDescent="0.25">
      <c r="B24" s="599"/>
      <c r="C24" s="600"/>
      <c r="D24" s="600"/>
      <c r="E24" s="600"/>
      <c r="F24" s="600"/>
      <c r="G24" s="600"/>
      <c r="H24" s="600"/>
      <c r="I24" s="600"/>
      <c r="J24" s="600"/>
      <c r="K24" s="600"/>
      <c r="L24" s="600"/>
      <c r="M24" s="600"/>
      <c r="N24" s="601"/>
    </row>
  </sheetData>
  <sheetProtection algorithmName="SHA-512" hashValue="OJW2DWYVIZmVD4I5iW83RvboBx6CbRhSNbD0/N0FyYo5NW8QpnOHoHJL7m7xtyDLJhMsgL55XngYUPBIcDjYqA==" saltValue="Ic5JEBJYbiuFbZyYSipqnw==" spinCount="100000" sheet="1" objects="1" scenarios="1"/>
  <mergeCells count="62">
    <mergeCell ref="I4:J4"/>
    <mergeCell ref="K4:L4"/>
    <mergeCell ref="M4:N4"/>
    <mergeCell ref="M6:N6"/>
    <mergeCell ref="C5:D5"/>
    <mergeCell ref="E5:F5"/>
    <mergeCell ref="G5:H5"/>
    <mergeCell ref="I5:J5"/>
    <mergeCell ref="K5:L5"/>
    <mergeCell ref="M5:N5"/>
    <mergeCell ref="C6:D6"/>
    <mergeCell ref="E6:F6"/>
    <mergeCell ref="G6:H6"/>
    <mergeCell ref="I6:J6"/>
    <mergeCell ref="K6:L6"/>
    <mergeCell ref="C4:D4"/>
    <mergeCell ref="E4:F4"/>
    <mergeCell ref="G4:H4"/>
    <mergeCell ref="M8:N8"/>
    <mergeCell ref="C7:D7"/>
    <mergeCell ref="E7:F7"/>
    <mergeCell ref="G7:H7"/>
    <mergeCell ref="I7:J7"/>
    <mergeCell ref="K7:L7"/>
    <mergeCell ref="M7:N7"/>
    <mergeCell ref="C8:D8"/>
    <mergeCell ref="E8:F8"/>
    <mergeCell ref="G8:H8"/>
    <mergeCell ref="I8:J8"/>
    <mergeCell ref="K8:L8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B21:N24"/>
    <mergeCell ref="C13:D13"/>
    <mergeCell ref="E13:F13"/>
    <mergeCell ref="G13:H13"/>
    <mergeCell ref="I13:J13"/>
    <mergeCell ref="K13:L13"/>
    <mergeCell ref="M13:N13"/>
    <mergeCell ref="E16:J18"/>
  </mergeCells>
  <conditionalFormatting sqref="C5:C19">
    <cfRule type="cellIs" dxfId="42" priority="1" operator="equal">
      <formula>0</formula>
    </cfRule>
  </conditionalFormatting>
  <conditionalFormatting sqref="E5">
    <cfRule type="cellIs" dxfId="41" priority="8" operator="equal">
      <formula>0</formula>
    </cfRule>
  </conditionalFormatting>
  <conditionalFormatting sqref="G5">
    <cfRule type="cellIs" dxfId="40" priority="3" operator="equal">
      <formula>0</formula>
    </cfRule>
  </conditionalFormatting>
  <conditionalFormatting sqref="I5">
    <cfRule type="cellIs" dxfId="39" priority="4" operator="equal">
      <formula>0</formula>
    </cfRule>
  </conditionalFormatting>
  <conditionalFormatting sqref="K5">
    <cfRule type="cellIs" dxfId="38" priority="5" operator="equal">
      <formula>0</formula>
    </cfRule>
  </conditionalFormatting>
  <conditionalFormatting sqref="M5">
    <cfRule type="cellIs" dxfId="37" priority="7" operator="equal">
      <formula>0</formula>
    </cfRule>
  </conditionalFormatting>
  <dataValidations count="1">
    <dataValidation type="whole" allowBlank="1" showInputMessage="1" showErrorMessage="1" sqref="C16:C19" xr:uid="{00000000-0002-0000-0900-000000000000}">
      <formula1>0</formula1>
      <formula2>1000</formula2>
    </dataValidation>
  </dataValidations>
  <printOptions horizontalCentered="1"/>
  <pageMargins left="0.19685039370078741" right="0.19685039370078741" top="0.59055118110236227" bottom="0.39370078740157483" header="0.31496062992125984" footer="0.19685039370078741"/>
  <pageSetup orientation="landscape" r:id="rId1"/>
  <headerFooter>
    <oddFooter>&amp;R&amp;"+,Negrita Cursiva"Telesecundaria&amp;"+,Cursiva", página 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5">
    <pageSetUpPr fitToPage="1"/>
  </sheetPr>
  <dimension ref="B1:T21"/>
  <sheetViews>
    <sheetView showGridLines="0" zoomScale="95" zoomScaleNormal="95" workbookViewId="0">
      <selection activeCell="Z1" sqref="Z1:AD1"/>
    </sheetView>
  </sheetViews>
  <sheetFormatPr baseColWidth="10" defaultColWidth="11.44140625" defaultRowHeight="13.8" x14ac:dyDescent="0.25"/>
  <cols>
    <col min="1" max="1" width="5.88671875" style="255" customWidth="1"/>
    <col min="2" max="2" width="13.5546875" style="255" customWidth="1"/>
    <col min="3" max="16" width="7.109375" style="255" customWidth="1"/>
    <col min="17" max="17" width="6.6640625" style="255" customWidth="1"/>
    <col min="18" max="19" width="15" style="255" customWidth="1"/>
    <col min="20" max="20" width="9.6640625" style="30" customWidth="1"/>
    <col min="21" max="16384" width="11.44140625" style="255"/>
  </cols>
  <sheetData>
    <row r="1" spans="2:20" ht="20.25" customHeight="1" x14ac:dyDescent="0.3">
      <c r="B1" s="278" t="s">
        <v>704</v>
      </c>
      <c r="C1" s="279"/>
      <c r="D1" s="279"/>
      <c r="S1" s="348"/>
      <c r="T1" s="348"/>
    </row>
    <row r="2" spans="2:20" ht="18" thickBot="1" x14ac:dyDescent="0.35">
      <c r="B2" s="278" t="s">
        <v>980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</row>
    <row r="3" spans="2:20" ht="33" customHeight="1" thickTop="1" x14ac:dyDescent="0.25">
      <c r="B3" s="632" t="s">
        <v>981</v>
      </c>
      <c r="C3" s="634" t="s">
        <v>0</v>
      </c>
      <c r="D3" s="635"/>
      <c r="E3" s="636" t="s">
        <v>581</v>
      </c>
      <c r="F3" s="635"/>
      <c r="G3" s="637" t="s">
        <v>582</v>
      </c>
      <c r="H3" s="638"/>
      <c r="I3" s="637" t="s">
        <v>583</v>
      </c>
      <c r="J3" s="638"/>
      <c r="K3" s="637" t="s">
        <v>584</v>
      </c>
      <c r="L3" s="638"/>
      <c r="M3" s="635" t="s">
        <v>585</v>
      </c>
      <c r="N3" s="635"/>
      <c r="O3" s="639" t="s">
        <v>651</v>
      </c>
      <c r="P3" s="640"/>
      <c r="R3" s="521" t="s">
        <v>715</v>
      </c>
      <c r="S3" s="521"/>
      <c r="T3" s="521"/>
    </row>
    <row r="4" spans="2:20" ht="29.25" customHeight="1" thickBot="1" x14ac:dyDescent="0.3">
      <c r="B4" s="633"/>
      <c r="C4" s="349" t="s">
        <v>716</v>
      </c>
      <c r="D4" s="350" t="s">
        <v>717</v>
      </c>
      <c r="E4" s="351" t="s">
        <v>716</v>
      </c>
      <c r="F4" s="352" t="s">
        <v>717</v>
      </c>
      <c r="G4" s="353" t="s">
        <v>716</v>
      </c>
      <c r="H4" s="352" t="s">
        <v>717</v>
      </c>
      <c r="I4" s="353" t="s">
        <v>716</v>
      </c>
      <c r="J4" s="352" t="s">
        <v>717</v>
      </c>
      <c r="K4" s="353" t="s">
        <v>716</v>
      </c>
      <c r="L4" s="352" t="s">
        <v>717</v>
      </c>
      <c r="M4" s="353" t="s">
        <v>716</v>
      </c>
      <c r="N4" s="352" t="s">
        <v>717</v>
      </c>
      <c r="O4" s="354" t="s">
        <v>716</v>
      </c>
      <c r="P4" s="350" t="s">
        <v>717</v>
      </c>
      <c r="R4" s="521"/>
      <c r="S4" s="521"/>
      <c r="T4" s="521"/>
    </row>
    <row r="5" spans="2:20" ht="24" customHeight="1" thickTop="1" thickBot="1" x14ac:dyDescent="0.3">
      <c r="B5" s="282" t="s">
        <v>0</v>
      </c>
      <c r="C5" s="343">
        <f t="shared" ref="C5:P5" si="0">SUM(C6:C13)</f>
        <v>0</v>
      </c>
      <c r="D5" s="342">
        <f t="shared" si="0"/>
        <v>0</v>
      </c>
      <c r="E5" s="285">
        <f t="shared" si="0"/>
        <v>0</v>
      </c>
      <c r="F5" s="286">
        <f t="shared" si="0"/>
        <v>0</v>
      </c>
      <c r="G5" s="287">
        <f t="shared" si="0"/>
        <v>0</v>
      </c>
      <c r="H5" s="286">
        <f t="shared" si="0"/>
        <v>0</v>
      </c>
      <c r="I5" s="287">
        <f t="shared" si="0"/>
        <v>0</v>
      </c>
      <c r="J5" s="286">
        <f t="shared" si="0"/>
        <v>0</v>
      </c>
      <c r="K5" s="287">
        <f t="shared" si="0"/>
        <v>0</v>
      </c>
      <c r="L5" s="286">
        <f t="shared" si="0"/>
        <v>0</v>
      </c>
      <c r="M5" s="287">
        <f t="shared" si="0"/>
        <v>0</v>
      </c>
      <c r="N5" s="286">
        <f t="shared" si="0"/>
        <v>0</v>
      </c>
      <c r="O5" s="187">
        <f t="shared" si="0"/>
        <v>0</v>
      </c>
      <c r="P5" s="342">
        <f t="shared" si="0"/>
        <v>0</v>
      </c>
      <c r="R5" s="521"/>
      <c r="S5" s="521"/>
      <c r="T5" s="521"/>
    </row>
    <row r="6" spans="2:20" ht="21.75" customHeight="1" x14ac:dyDescent="0.25">
      <c r="B6" s="59">
        <v>12</v>
      </c>
      <c r="C6" s="161">
        <f>+E6+G6+I6+K6+M6</f>
        <v>0</v>
      </c>
      <c r="D6" s="211">
        <f>+F6+H6+J6+L6+N6</f>
        <v>0</v>
      </c>
      <c r="E6" s="288"/>
      <c r="F6" s="289"/>
      <c r="G6" s="290"/>
      <c r="H6" s="289"/>
      <c r="I6" s="290"/>
      <c r="J6" s="289"/>
      <c r="K6" s="290"/>
      <c r="L6" s="289"/>
      <c r="M6" s="290"/>
      <c r="N6" s="289"/>
      <c r="O6" s="188"/>
      <c r="P6" s="312"/>
      <c r="Q6" s="341" t="str">
        <f>IF(OR(AND(C6&gt;0,O6=""),AND(D6&gt;0,P6="")),"***",IF(OR(AND(P6&gt;0,D6=0),AND(O6&gt;0,C6=0)),"xxx",""))</f>
        <v/>
      </c>
      <c r="R6" s="521"/>
      <c r="S6" s="521"/>
      <c r="T6" s="521"/>
    </row>
    <row r="7" spans="2:20" ht="21.75" customHeight="1" x14ac:dyDescent="0.25">
      <c r="B7" s="59">
        <v>13</v>
      </c>
      <c r="C7" s="161">
        <f t="shared" ref="C7:D13" si="1">+E7+G7+I7+K7+M7</f>
        <v>0</v>
      </c>
      <c r="D7" s="211">
        <f t="shared" si="1"/>
        <v>0</v>
      </c>
      <c r="E7" s="288"/>
      <c r="F7" s="289"/>
      <c r="G7" s="290"/>
      <c r="H7" s="289"/>
      <c r="I7" s="290"/>
      <c r="J7" s="289"/>
      <c r="K7" s="290"/>
      <c r="L7" s="289"/>
      <c r="M7" s="290"/>
      <c r="N7" s="289"/>
      <c r="O7" s="188"/>
      <c r="P7" s="312"/>
      <c r="Q7" s="341" t="str">
        <f t="shared" ref="Q7:Q13" si="2">IF(OR(AND(C7&gt;0,O7=""),AND(D7&gt;0,P7="")),"***",IF(OR(AND(P7&gt;0,D7=0),AND(O7&gt;0,C7=0)),"xxx",""))</f>
        <v/>
      </c>
      <c r="R7" s="521"/>
      <c r="S7" s="521"/>
      <c r="T7" s="521"/>
    </row>
    <row r="8" spans="2:20" ht="21.75" customHeight="1" x14ac:dyDescent="0.25">
      <c r="B8" s="59">
        <v>14</v>
      </c>
      <c r="C8" s="161">
        <f t="shared" si="1"/>
        <v>0</v>
      </c>
      <c r="D8" s="211">
        <f t="shared" si="1"/>
        <v>0</v>
      </c>
      <c r="E8" s="288"/>
      <c r="F8" s="289"/>
      <c r="G8" s="290"/>
      <c r="H8" s="289"/>
      <c r="I8" s="290"/>
      <c r="J8" s="289"/>
      <c r="K8" s="290"/>
      <c r="L8" s="289"/>
      <c r="M8" s="290"/>
      <c r="N8" s="289"/>
      <c r="O8" s="188"/>
      <c r="P8" s="312"/>
      <c r="Q8" s="341" t="str">
        <f t="shared" si="2"/>
        <v/>
      </c>
      <c r="R8" s="521"/>
      <c r="S8" s="521"/>
      <c r="T8" s="521"/>
    </row>
    <row r="9" spans="2:20" ht="21.75" customHeight="1" x14ac:dyDescent="0.25">
      <c r="B9" s="59">
        <v>15</v>
      </c>
      <c r="C9" s="161">
        <f t="shared" si="1"/>
        <v>0</v>
      </c>
      <c r="D9" s="211">
        <f t="shared" si="1"/>
        <v>0</v>
      </c>
      <c r="E9" s="288"/>
      <c r="F9" s="289"/>
      <c r="G9" s="290"/>
      <c r="H9" s="289"/>
      <c r="I9" s="290"/>
      <c r="J9" s="289"/>
      <c r="K9" s="290"/>
      <c r="L9" s="289"/>
      <c r="M9" s="290"/>
      <c r="N9" s="289"/>
      <c r="O9" s="188"/>
      <c r="P9" s="312"/>
      <c r="Q9" s="341" t="str">
        <f t="shared" si="2"/>
        <v/>
      </c>
      <c r="R9" s="521"/>
      <c r="S9" s="521"/>
      <c r="T9" s="521"/>
    </row>
    <row r="10" spans="2:20" ht="21.75" customHeight="1" x14ac:dyDescent="0.25">
      <c r="B10" s="59">
        <v>16</v>
      </c>
      <c r="C10" s="161">
        <f t="shared" si="1"/>
        <v>0</v>
      </c>
      <c r="D10" s="211">
        <f t="shared" si="1"/>
        <v>0</v>
      </c>
      <c r="E10" s="288"/>
      <c r="F10" s="289"/>
      <c r="G10" s="290"/>
      <c r="H10" s="289"/>
      <c r="I10" s="290"/>
      <c r="J10" s="289"/>
      <c r="K10" s="290"/>
      <c r="L10" s="289"/>
      <c r="M10" s="290"/>
      <c r="N10" s="289"/>
      <c r="O10" s="188"/>
      <c r="P10" s="312"/>
      <c r="Q10" s="341" t="str">
        <f t="shared" si="2"/>
        <v/>
      </c>
      <c r="R10" s="521"/>
      <c r="S10" s="521"/>
      <c r="T10" s="521"/>
    </row>
    <row r="11" spans="2:20" ht="21.75" customHeight="1" x14ac:dyDescent="0.25">
      <c r="B11" s="59">
        <v>17</v>
      </c>
      <c r="C11" s="161">
        <f t="shared" si="1"/>
        <v>0</v>
      </c>
      <c r="D11" s="211">
        <f t="shared" si="1"/>
        <v>0</v>
      </c>
      <c r="E11" s="288"/>
      <c r="F11" s="289"/>
      <c r="G11" s="290"/>
      <c r="H11" s="289"/>
      <c r="I11" s="290"/>
      <c r="J11" s="289"/>
      <c r="K11" s="290"/>
      <c r="L11" s="289"/>
      <c r="M11" s="290"/>
      <c r="N11" s="289"/>
      <c r="O11" s="188"/>
      <c r="P11" s="312"/>
      <c r="Q11" s="341" t="str">
        <f t="shared" si="2"/>
        <v/>
      </c>
      <c r="R11" s="521"/>
      <c r="S11" s="521"/>
      <c r="T11" s="521"/>
    </row>
    <row r="12" spans="2:20" ht="21.75" customHeight="1" x14ac:dyDescent="0.25">
      <c r="B12" s="59">
        <v>18</v>
      </c>
      <c r="C12" s="161">
        <f t="shared" si="1"/>
        <v>0</v>
      </c>
      <c r="D12" s="211">
        <f t="shared" si="1"/>
        <v>0</v>
      </c>
      <c r="E12" s="288"/>
      <c r="F12" s="289"/>
      <c r="G12" s="290"/>
      <c r="H12" s="289"/>
      <c r="I12" s="290"/>
      <c r="J12" s="289"/>
      <c r="K12" s="290"/>
      <c r="L12" s="289"/>
      <c r="M12" s="290"/>
      <c r="N12" s="289"/>
      <c r="O12" s="188"/>
      <c r="P12" s="312"/>
      <c r="Q12" s="341" t="str">
        <f t="shared" si="2"/>
        <v/>
      </c>
      <c r="R12" s="521"/>
      <c r="S12" s="521"/>
      <c r="T12" s="521"/>
    </row>
    <row r="13" spans="2:20" ht="21.75" customHeight="1" thickBot="1" x14ac:dyDescent="0.3">
      <c r="B13" s="283" t="s">
        <v>60</v>
      </c>
      <c r="C13" s="291">
        <f t="shared" si="1"/>
        <v>0</v>
      </c>
      <c r="D13" s="292">
        <f t="shared" si="1"/>
        <v>0</v>
      </c>
      <c r="E13" s="293"/>
      <c r="F13" s="294"/>
      <c r="G13" s="295"/>
      <c r="H13" s="294"/>
      <c r="I13" s="295"/>
      <c r="J13" s="294"/>
      <c r="K13" s="295"/>
      <c r="L13" s="294"/>
      <c r="M13" s="295"/>
      <c r="N13" s="294"/>
      <c r="O13" s="190"/>
      <c r="P13" s="189"/>
      <c r="Q13" s="341" t="str">
        <f t="shared" si="2"/>
        <v/>
      </c>
      <c r="R13" s="521"/>
      <c r="S13" s="521"/>
      <c r="T13" s="521"/>
    </row>
    <row r="14" spans="2:20" ht="21" customHeight="1" thickTop="1" x14ac:dyDescent="0.25">
      <c r="B14" s="284"/>
      <c r="C14" s="641" t="str">
        <f>IF(OR(Q6="***",Q7="***",Q8="***",Q9="***",Q10="***",Q11="***",Q12="***",Q13="***"),"*** = Indique la cantidad de hijos en la columna que corresponda. Si no hay hijos que indicar, anote un 0.","")</f>
        <v/>
      </c>
      <c r="D14" s="641"/>
      <c r="E14" s="641"/>
      <c r="F14" s="641"/>
      <c r="G14" s="641"/>
      <c r="H14" s="641"/>
      <c r="I14" s="641"/>
      <c r="J14" s="641"/>
      <c r="K14" s="641"/>
      <c r="L14" s="641"/>
      <c r="M14" s="641"/>
      <c r="N14" s="641"/>
      <c r="O14" s="641"/>
      <c r="P14" s="641"/>
      <c r="Q14" s="641"/>
      <c r="R14" s="346"/>
    </row>
    <row r="15" spans="2:20" ht="21" customHeight="1" x14ac:dyDescent="0.25">
      <c r="C15" s="641" t="str">
        <f>IF(OR(Q6="xxx",Q7="xxx",Q8="xxx",Q9="xxx",Q10="xxx",Q11="xxx",Q12="xxx",Q13="xxx"),"xxx = Indique la cantidad de madres o padres en la respectiva columna.","")</f>
        <v/>
      </c>
      <c r="D15" s="641"/>
      <c r="E15" s="641"/>
      <c r="F15" s="641"/>
      <c r="G15" s="641"/>
      <c r="H15" s="641"/>
      <c r="I15" s="641"/>
      <c r="J15" s="641"/>
      <c r="K15" s="641"/>
      <c r="L15" s="641"/>
      <c r="M15" s="641"/>
      <c r="N15" s="641"/>
      <c r="O15" s="641"/>
      <c r="P15" s="641"/>
      <c r="Q15" s="641"/>
      <c r="R15" s="346"/>
    </row>
    <row r="16" spans="2:20" ht="21" customHeight="1" x14ac:dyDescent="0.25">
      <c r="B16" s="231" t="s">
        <v>551</v>
      </c>
      <c r="J16" s="432"/>
      <c r="K16" s="432"/>
      <c r="L16" s="432"/>
      <c r="M16" s="432"/>
      <c r="N16" s="432"/>
      <c r="O16" s="432"/>
      <c r="P16" s="432"/>
      <c r="Q16" s="432"/>
      <c r="R16" s="432"/>
    </row>
    <row r="17" spans="2:20" ht="22.5" customHeight="1" x14ac:dyDescent="0.25">
      <c r="B17" s="593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5"/>
      <c r="S17" s="355"/>
    </row>
    <row r="18" spans="2:20" ht="22.5" customHeight="1" x14ac:dyDescent="0.25">
      <c r="B18" s="596"/>
      <c r="C18" s="597"/>
      <c r="D18" s="597"/>
      <c r="E18" s="597"/>
      <c r="F18" s="597"/>
      <c r="G18" s="597"/>
      <c r="H18" s="597"/>
      <c r="I18" s="597"/>
      <c r="J18" s="597"/>
      <c r="K18" s="597"/>
      <c r="L18" s="597"/>
      <c r="M18" s="597"/>
      <c r="N18" s="597"/>
      <c r="O18" s="597"/>
      <c r="P18" s="597"/>
      <c r="Q18" s="597"/>
      <c r="R18" s="598"/>
      <c r="S18" s="355"/>
    </row>
    <row r="19" spans="2:20" ht="22.5" customHeight="1" x14ac:dyDescent="0.25">
      <c r="B19" s="599"/>
      <c r="C19" s="600"/>
      <c r="D19" s="600"/>
      <c r="E19" s="600"/>
      <c r="F19" s="600"/>
      <c r="G19" s="600"/>
      <c r="H19" s="600"/>
      <c r="I19" s="600"/>
      <c r="J19" s="600"/>
      <c r="K19" s="600"/>
      <c r="L19" s="600"/>
      <c r="M19" s="600"/>
      <c r="N19" s="600"/>
      <c r="O19" s="600"/>
      <c r="P19" s="600"/>
      <c r="Q19" s="600"/>
      <c r="R19" s="601"/>
      <c r="S19" s="355"/>
      <c r="T19" s="255"/>
    </row>
    <row r="20" spans="2:20" x14ac:dyDescent="0.25">
      <c r="T20" s="255"/>
    </row>
    <row r="21" spans="2:20" x14ac:dyDescent="0.25">
      <c r="T21" s="255"/>
    </row>
  </sheetData>
  <sheetProtection algorithmName="SHA-512" hashValue="RNFCHhgeVSOjf2oEo3IVDn2+1yxDlAMT6cDPkFSW5FspTchB+xJ85A2hMYiznXUDquuDEsM7tRNkMewVBOICtg==" saltValue="fhOGAllA0lw0Mah16mFL2A==" spinCount="100000" sheet="1" objects="1" scenarios="1"/>
  <mergeCells count="12">
    <mergeCell ref="B17:R19"/>
    <mergeCell ref="B3:B4"/>
    <mergeCell ref="C3:D3"/>
    <mergeCell ref="E3:F3"/>
    <mergeCell ref="G3:H3"/>
    <mergeCell ref="I3:J3"/>
    <mergeCell ref="K3:L3"/>
    <mergeCell ref="M3:N3"/>
    <mergeCell ref="O3:P3"/>
    <mergeCell ref="R3:T13"/>
    <mergeCell ref="C14:Q14"/>
    <mergeCell ref="C15:Q15"/>
  </mergeCells>
  <conditionalFormatting sqref="C5:D13">
    <cfRule type="cellIs" dxfId="36" priority="1" operator="equal">
      <formula>0</formula>
    </cfRule>
  </conditionalFormatting>
  <conditionalFormatting sqref="E5:P5">
    <cfRule type="cellIs" dxfId="35" priority="3" operator="equal">
      <formula>0</formula>
    </cfRule>
  </conditionalFormatting>
  <printOptions horizontalCentered="1"/>
  <pageMargins left="0.19685039370078741" right="0.19685039370078741" top="0.59055118110236227" bottom="0.39370078740157483" header="0.31496062992125984" footer="0.19685039370078741"/>
  <pageSetup scale="84" orientation="landscape" r:id="rId1"/>
  <headerFooter>
    <oddFooter>&amp;R&amp;"+,Negrita Cursiva"Telesecundaria&amp;"+,Cursiva", página 9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">
    <pageSetUpPr fitToPage="1"/>
  </sheetPr>
  <dimension ref="B1:I38"/>
  <sheetViews>
    <sheetView showGridLines="0" zoomScale="95" zoomScaleNormal="95" workbookViewId="0">
      <selection activeCell="R1" sqref="R1:U1"/>
    </sheetView>
  </sheetViews>
  <sheetFormatPr baseColWidth="10" defaultColWidth="11.44140625" defaultRowHeight="13.8" x14ac:dyDescent="0.25"/>
  <cols>
    <col min="1" max="1" width="8.88671875" style="1" customWidth="1"/>
    <col min="2" max="2" width="58.109375" style="1" customWidth="1"/>
    <col min="3" max="8" width="10.44140625" style="1" customWidth="1"/>
    <col min="9" max="16384" width="11.44140625" style="1"/>
  </cols>
  <sheetData>
    <row r="1" spans="2:9" ht="17.399999999999999" x14ac:dyDescent="0.3">
      <c r="B1" s="426" t="s">
        <v>1016</v>
      </c>
      <c r="C1" s="191"/>
    </row>
    <row r="2" spans="2:9" ht="18" thickBot="1" x14ac:dyDescent="0.35">
      <c r="B2" s="429" t="s">
        <v>652</v>
      </c>
      <c r="C2" s="192"/>
      <c r="D2" s="192"/>
      <c r="E2" s="192"/>
      <c r="F2" s="192"/>
      <c r="G2" s="192"/>
      <c r="H2" s="192"/>
    </row>
    <row r="3" spans="2:9" ht="30.75" customHeight="1" thickTop="1" thickBot="1" x14ac:dyDescent="0.3">
      <c r="B3" s="193" t="s">
        <v>66</v>
      </c>
      <c r="C3" s="194" t="s">
        <v>0</v>
      </c>
      <c r="D3" s="315" t="s">
        <v>581</v>
      </c>
      <c r="E3" s="316" t="s">
        <v>582</v>
      </c>
      <c r="F3" s="317" t="s">
        <v>583</v>
      </c>
      <c r="G3" s="316" t="s">
        <v>584</v>
      </c>
      <c r="H3" s="317" t="s">
        <v>585</v>
      </c>
    </row>
    <row r="4" spans="2:9" ht="19.5" customHeight="1" thickTop="1" x14ac:dyDescent="0.25">
      <c r="B4" s="195" t="s">
        <v>653</v>
      </c>
      <c r="C4" s="196">
        <f>SUM(C5:C7)</f>
        <v>0</v>
      </c>
      <c r="D4" s="197">
        <f>SUM(D5:D7)</f>
        <v>0</v>
      </c>
      <c r="E4" s="198">
        <f t="shared" ref="E4:H4" si="0">SUM(E5:E7)</f>
        <v>0</v>
      </c>
      <c r="F4" s="198">
        <f t="shared" si="0"/>
        <v>0</v>
      </c>
      <c r="G4" s="198">
        <f t="shared" si="0"/>
        <v>0</v>
      </c>
      <c r="H4" s="199">
        <f t="shared" si="0"/>
        <v>0</v>
      </c>
      <c r="I4" s="200"/>
    </row>
    <row r="5" spans="2:9" ht="19.5" customHeight="1" x14ac:dyDescent="0.25">
      <c r="B5" s="318" t="s">
        <v>68</v>
      </c>
      <c r="C5" s="161">
        <f>SUM(D5:H5)</f>
        <v>0</v>
      </c>
      <c r="D5" s="201"/>
      <c r="E5" s="202"/>
      <c r="F5" s="202"/>
      <c r="G5" s="202"/>
      <c r="H5" s="312"/>
    </row>
    <row r="6" spans="2:9" ht="19.5" customHeight="1" x14ac:dyDescent="0.25">
      <c r="B6" s="318" t="s">
        <v>654</v>
      </c>
      <c r="C6" s="161">
        <f>SUM(D6:H6)</f>
        <v>0</v>
      </c>
      <c r="D6" s="201"/>
      <c r="E6" s="202"/>
      <c r="F6" s="202"/>
      <c r="G6" s="202"/>
      <c r="H6" s="312"/>
    </row>
    <row r="7" spans="2:9" ht="19.5" customHeight="1" x14ac:dyDescent="0.25">
      <c r="B7" s="319" t="s">
        <v>655</v>
      </c>
      <c r="C7" s="165">
        <f>SUM(D7:H7)</f>
        <v>0</v>
      </c>
      <c r="D7" s="203"/>
      <c r="E7" s="204"/>
      <c r="F7" s="204"/>
      <c r="G7" s="204"/>
      <c r="H7" s="205"/>
    </row>
    <row r="8" spans="2:9" ht="19.5" customHeight="1" x14ac:dyDescent="0.25">
      <c r="B8" s="195" t="s">
        <v>656</v>
      </c>
      <c r="C8" s="206">
        <f>SUM(C9:C14)</f>
        <v>0</v>
      </c>
      <c r="D8" s="207">
        <f>SUM(D9:D14)</f>
        <v>0</v>
      </c>
      <c r="E8" s="208">
        <f>SUM(E9:E14)</f>
        <v>0</v>
      </c>
      <c r="F8" s="208">
        <f t="shared" ref="F8:H8" si="1">SUM(F9:F14)</f>
        <v>0</v>
      </c>
      <c r="G8" s="208">
        <f t="shared" si="1"/>
        <v>0</v>
      </c>
      <c r="H8" s="209">
        <f t="shared" si="1"/>
        <v>0</v>
      </c>
    </row>
    <row r="9" spans="2:9" ht="19.5" customHeight="1" x14ac:dyDescent="0.25">
      <c r="B9" s="318" t="s">
        <v>657</v>
      </c>
      <c r="C9" s="161">
        <f>SUM(D9:H9)</f>
        <v>0</v>
      </c>
      <c r="D9" s="201"/>
      <c r="E9" s="202"/>
      <c r="F9" s="202"/>
      <c r="G9" s="202"/>
      <c r="H9" s="312"/>
    </row>
    <row r="10" spans="2:9" ht="19.5" customHeight="1" x14ac:dyDescent="0.25">
      <c r="B10" s="318" t="s">
        <v>658</v>
      </c>
      <c r="C10" s="161">
        <f>SUM(D10:H10)</f>
        <v>0</v>
      </c>
      <c r="D10" s="201"/>
      <c r="E10" s="202"/>
      <c r="F10" s="202"/>
      <c r="G10" s="202"/>
      <c r="H10" s="312"/>
    </row>
    <row r="11" spans="2:9" ht="19.5" customHeight="1" x14ac:dyDescent="0.25">
      <c r="B11" s="320" t="s">
        <v>954</v>
      </c>
      <c r="C11" s="161">
        <f>SUM(D11:H11)</f>
        <v>0</v>
      </c>
      <c r="D11" s="201"/>
      <c r="E11" s="202"/>
      <c r="F11" s="202"/>
      <c r="G11" s="202"/>
      <c r="H11" s="312"/>
    </row>
    <row r="12" spans="2:9" ht="19.5" customHeight="1" x14ac:dyDescent="0.25">
      <c r="B12" s="318" t="s">
        <v>659</v>
      </c>
      <c r="C12" s="161">
        <f>SUM(D12:H12)</f>
        <v>0</v>
      </c>
      <c r="D12" s="201"/>
      <c r="E12" s="202"/>
      <c r="F12" s="202"/>
      <c r="G12" s="202"/>
      <c r="H12" s="312"/>
    </row>
    <row r="13" spans="2:9" ht="19.5" customHeight="1" x14ac:dyDescent="0.25">
      <c r="B13" s="318" t="s">
        <v>660</v>
      </c>
      <c r="C13" s="161">
        <f>SUM(D13:H13)</f>
        <v>0</v>
      </c>
      <c r="D13" s="201"/>
      <c r="E13" s="202"/>
      <c r="F13" s="202"/>
      <c r="G13" s="202"/>
      <c r="H13" s="312"/>
    </row>
    <row r="14" spans="2:9" ht="19.5" customHeight="1" x14ac:dyDescent="0.25">
      <c r="B14" s="318" t="s">
        <v>661</v>
      </c>
      <c r="C14" s="161">
        <f>SUM(C15:C17)</f>
        <v>0</v>
      </c>
      <c r="D14" s="210">
        <f>SUM(D15:D17)</f>
        <v>0</v>
      </c>
      <c r="E14" s="162">
        <f t="shared" ref="E14:H14" si="2">SUM(E15:E17)</f>
        <v>0</v>
      </c>
      <c r="F14" s="162">
        <f t="shared" si="2"/>
        <v>0</v>
      </c>
      <c r="G14" s="162">
        <f t="shared" si="2"/>
        <v>0</v>
      </c>
      <c r="H14" s="211">
        <f t="shared" si="2"/>
        <v>0</v>
      </c>
    </row>
    <row r="15" spans="2:9" ht="19.5" customHeight="1" x14ac:dyDescent="0.25">
      <c r="B15" s="321" t="s">
        <v>654</v>
      </c>
      <c r="C15" s="212">
        <f>SUM(D15:H15)</f>
        <v>0</v>
      </c>
      <c r="D15" s="213"/>
      <c r="E15" s="214"/>
      <c r="F15" s="214"/>
      <c r="G15" s="214"/>
      <c r="H15" s="215"/>
    </row>
    <row r="16" spans="2:9" ht="19.5" customHeight="1" x14ac:dyDescent="0.25">
      <c r="B16" s="321" t="s">
        <v>662</v>
      </c>
      <c r="C16" s="212">
        <f>SUM(D16:H16)</f>
        <v>0</v>
      </c>
      <c r="D16" s="213"/>
      <c r="E16" s="214"/>
      <c r="F16" s="214"/>
      <c r="G16" s="214"/>
      <c r="H16" s="215"/>
    </row>
    <row r="17" spans="2:8" ht="19.5" customHeight="1" x14ac:dyDescent="0.25">
      <c r="B17" s="322" t="s">
        <v>663</v>
      </c>
      <c r="C17" s="165">
        <f>SUM(D17:H17)</f>
        <v>0</v>
      </c>
      <c r="D17" s="203"/>
      <c r="E17" s="204"/>
      <c r="F17" s="204"/>
      <c r="G17" s="204"/>
      <c r="H17" s="205"/>
    </row>
    <row r="18" spans="2:8" ht="19.5" customHeight="1" x14ac:dyDescent="0.25">
      <c r="B18" s="323" t="s">
        <v>955</v>
      </c>
      <c r="C18" s="217">
        <f>SUM(C19:C23)</f>
        <v>0</v>
      </c>
      <c r="D18" s="324">
        <f t="shared" ref="D18:H18" si="3">SUM(D19:D23)</f>
        <v>0</v>
      </c>
      <c r="E18" s="325">
        <f t="shared" si="3"/>
        <v>0</v>
      </c>
      <c r="F18" s="325">
        <f t="shared" si="3"/>
        <v>0</v>
      </c>
      <c r="G18" s="325">
        <f t="shared" si="3"/>
        <v>0</v>
      </c>
      <c r="H18" s="326">
        <f t="shared" si="3"/>
        <v>0</v>
      </c>
    </row>
    <row r="19" spans="2:8" ht="19.5" customHeight="1" x14ac:dyDescent="0.25">
      <c r="B19" s="327" t="s">
        <v>1301</v>
      </c>
      <c r="C19" s="217">
        <f>SUM(D19:H19)</f>
        <v>0</v>
      </c>
      <c r="D19" s="218"/>
      <c r="E19" s="219"/>
      <c r="F19" s="219"/>
      <c r="G19" s="219"/>
      <c r="H19" s="220"/>
    </row>
    <row r="20" spans="2:8" ht="19.5" customHeight="1" x14ac:dyDescent="0.25">
      <c r="B20" s="320" t="s">
        <v>1302</v>
      </c>
      <c r="C20" s="217">
        <f>SUM(D20:H20)</f>
        <v>0</v>
      </c>
      <c r="D20" s="218"/>
      <c r="E20" s="219"/>
      <c r="F20" s="219"/>
      <c r="G20" s="219"/>
      <c r="H20" s="220"/>
    </row>
    <row r="21" spans="2:8" ht="19.5" customHeight="1" x14ac:dyDescent="0.25">
      <c r="B21" s="440" t="s">
        <v>1303</v>
      </c>
      <c r="C21" s="217">
        <f>SUM(D21:H21)</f>
        <v>0</v>
      </c>
      <c r="D21" s="218"/>
      <c r="E21" s="219"/>
      <c r="F21" s="219"/>
      <c r="G21" s="219"/>
      <c r="H21" s="220"/>
    </row>
    <row r="22" spans="2:8" ht="19.5" customHeight="1" x14ac:dyDescent="0.25">
      <c r="B22" s="440" t="s">
        <v>1304</v>
      </c>
      <c r="C22" s="217">
        <f>SUM(D22:H22)</f>
        <v>0</v>
      </c>
      <c r="D22" s="218"/>
      <c r="E22" s="219"/>
      <c r="F22" s="219"/>
      <c r="G22" s="219"/>
      <c r="H22" s="220"/>
    </row>
    <row r="23" spans="2:8" ht="19.5" customHeight="1" x14ac:dyDescent="0.25">
      <c r="B23" s="328" t="s">
        <v>1305</v>
      </c>
      <c r="C23" s="165">
        <f>SUM(D23:H23)</f>
        <v>0</v>
      </c>
      <c r="D23" s="203"/>
      <c r="E23" s="204"/>
      <c r="F23" s="204"/>
      <c r="G23" s="204"/>
      <c r="H23" s="205"/>
    </row>
    <row r="24" spans="2:8" ht="19.5" customHeight="1" x14ac:dyDescent="0.25">
      <c r="B24" s="216" t="s">
        <v>664</v>
      </c>
      <c r="C24" s="206">
        <f>+C25+C26</f>
        <v>0</v>
      </c>
      <c r="D24" s="207">
        <f>SUM(D25:D26)</f>
        <v>0</v>
      </c>
      <c r="E24" s="208">
        <f t="shared" ref="E24:H24" si="4">SUM(E25:E26)</f>
        <v>0</v>
      </c>
      <c r="F24" s="208">
        <f t="shared" si="4"/>
        <v>0</v>
      </c>
      <c r="G24" s="208">
        <f t="shared" si="4"/>
        <v>0</v>
      </c>
      <c r="H24" s="209">
        <f t="shared" si="4"/>
        <v>0</v>
      </c>
    </row>
    <row r="25" spans="2:8" ht="19.5" customHeight="1" x14ac:dyDescent="0.25">
      <c r="B25" s="329" t="s">
        <v>552</v>
      </c>
      <c r="C25" s="217">
        <f t="shared" ref="C25:C26" si="5">SUM(D25:H25)</f>
        <v>0</v>
      </c>
      <c r="D25" s="218"/>
      <c r="E25" s="219"/>
      <c r="F25" s="219"/>
      <c r="G25" s="219"/>
      <c r="H25" s="220"/>
    </row>
    <row r="26" spans="2:8" ht="19.5" customHeight="1" thickBot="1" x14ac:dyDescent="0.3">
      <c r="B26" s="330" t="s">
        <v>553</v>
      </c>
      <c r="C26" s="311">
        <f t="shared" si="5"/>
        <v>0</v>
      </c>
      <c r="D26" s="221"/>
      <c r="E26" s="222"/>
      <c r="F26" s="222"/>
      <c r="G26" s="222"/>
      <c r="H26" s="310"/>
    </row>
    <row r="27" spans="2:8" ht="20.25" customHeight="1" thickTop="1" x14ac:dyDescent="0.25">
      <c r="B27" s="87"/>
      <c r="C27" s="200"/>
    </row>
    <row r="28" spans="2:8" ht="20.25" customHeight="1" x14ac:dyDescent="0.25">
      <c r="B28" s="56" t="s">
        <v>551</v>
      </c>
    </row>
    <row r="29" spans="2:8" ht="18" customHeight="1" x14ac:dyDescent="0.25">
      <c r="B29" s="642"/>
      <c r="C29" s="643"/>
      <c r="D29" s="643"/>
      <c r="E29" s="643"/>
      <c r="F29" s="643"/>
      <c r="G29" s="643"/>
      <c r="H29" s="644"/>
    </row>
    <row r="30" spans="2:8" ht="18" customHeight="1" x14ac:dyDescent="0.25">
      <c r="B30" s="645"/>
      <c r="C30" s="527"/>
      <c r="D30" s="527"/>
      <c r="E30" s="527"/>
      <c r="F30" s="527"/>
      <c r="G30" s="527"/>
      <c r="H30" s="646"/>
    </row>
    <row r="31" spans="2:8" ht="18" customHeight="1" x14ac:dyDescent="0.25">
      <c r="B31" s="645"/>
      <c r="C31" s="527"/>
      <c r="D31" s="527"/>
      <c r="E31" s="527"/>
      <c r="F31" s="527"/>
      <c r="G31" s="527"/>
      <c r="H31" s="646"/>
    </row>
    <row r="32" spans="2:8" ht="18" customHeight="1" x14ac:dyDescent="0.25">
      <c r="B32" s="647"/>
      <c r="C32" s="648"/>
      <c r="D32" s="648"/>
      <c r="E32" s="648"/>
      <c r="F32" s="648"/>
      <c r="G32" s="648"/>
      <c r="H32" s="649"/>
    </row>
    <row r="35" spans="2:4" ht="15" x14ac:dyDescent="0.25">
      <c r="B35" s="223"/>
      <c r="C35" s="16"/>
      <c r="D35" s="16"/>
    </row>
    <row r="36" spans="2:4" x14ac:dyDescent="0.25">
      <c r="B36" s="224"/>
    </row>
    <row r="37" spans="2:4" x14ac:dyDescent="0.25">
      <c r="B37" s="224"/>
    </row>
    <row r="38" spans="2:4" x14ac:dyDescent="0.25">
      <c r="B38" s="224"/>
    </row>
  </sheetData>
  <sheetProtection algorithmName="SHA-512" hashValue="b05iXf7Jb9qVXyFAG8H/Eda8mTA6QVPInDJksp2aArzzLtqB3GQOqwVi2JOO0eAl0HuIauoro++jMJVfIbsyjA==" saltValue="Oyf6WQCrTe5eJ/eco7bBCQ==" spinCount="100000" sheet="1" objects="1" scenarios="1"/>
  <mergeCells count="1">
    <mergeCell ref="B29:H32"/>
  </mergeCells>
  <conditionalFormatting sqref="C5:C7 C15:C17 C25:C26">
    <cfRule type="cellIs" dxfId="34" priority="6" operator="equal">
      <formula>0</formula>
    </cfRule>
  </conditionalFormatting>
  <conditionalFormatting sqref="C9:C13">
    <cfRule type="cellIs" dxfId="33" priority="5" operator="equal">
      <formula>0</formula>
    </cfRule>
  </conditionalFormatting>
  <conditionalFormatting sqref="C19:C23">
    <cfRule type="cellIs" dxfId="32" priority="1" operator="equal">
      <formula>0</formula>
    </cfRule>
  </conditionalFormatting>
  <conditionalFormatting sqref="C4:H4 C8:H8 C14:H14 C18:H18 C24:H24">
    <cfRule type="cellIs" dxfId="31" priority="4" operator="equal">
      <formula>0</formula>
    </cfRule>
  </conditionalFormatting>
  <dataValidations disablePrompts="1" count="2">
    <dataValidation type="whole" allowBlank="1" showInputMessage="1" showErrorMessage="1" error="Debe incluir valores mayores a 0." sqref="C25:C26 C4:C7 C9:C13 C15:C17 C19:C23 D4:H4" xr:uid="{00000000-0002-0000-0B00-000000000000}">
      <formula1>1</formula1>
      <formula2>10000</formula2>
    </dataValidation>
    <dataValidation type="whole" operator="greaterThanOrEqual" allowBlank="1" showInputMessage="1" showErrorMessage="1" error="Debe incluir valores ENTEROS." sqref="D19:H23 D15:H17 D9:H13 D25:H26 D5:H7" xr:uid="{00000000-0002-0000-0B00-000001000000}">
      <formula1>0</formula1>
    </dataValidation>
  </dataValidations>
  <printOptions horizontalCentered="1"/>
  <pageMargins left="0.19685039370078741" right="0.19685039370078741" top="0.59055118110236227" bottom="0.39370078740157483" header="0.31496062992125984" footer="0.19685039370078741"/>
  <pageSetup scale="98" orientation="landscape" r:id="rId1"/>
  <headerFooter>
    <oddFooter>&amp;R&amp;"+,Negrita Cursiva"Telesecundaria&amp;"+,Cursiva", página 10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2BF34-6A97-4B4A-8D16-BA761754CF06}">
  <sheetPr codeName="Hoja17">
    <pageSetUpPr fitToPage="1"/>
  </sheetPr>
  <dimension ref="B1:G36"/>
  <sheetViews>
    <sheetView showGridLines="0" zoomScale="95" zoomScaleNormal="95" zoomScaleSheetLayoutView="100" workbookViewId="0">
      <selection activeCell="D13" sqref="D13"/>
    </sheetView>
  </sheetViews>
  <sheetFormatPr baseColWidth="10" defaultColWidth="11.44140625" defaultRowHeight="13.8" x14ac:dyDescent="0.25"/>
  <cols>
    <col min="1" max="1" width="6.44140625" style="1" customWidth="1"/>
    <col min="2" max="2" width="5.44140625" style="226" customWidth="1"/>
    <col min="3" max="3" width="81.88671875" style="231" customWidth="1"/>
    <col min="4" max="6" width="11.44140625" style="232" customWidth="1"/>
    <col min="7" max="7" width="11.6640625" style="1" customWidth="1"/>
    <col min="8" max="16384" width="11.44140625" style="1"/>
  </cols>
  <sheetData>
    <row r="1" spans="2:7" ht="19.5" customHeight="1" x14ac:dyDescent="0.3">
      <c r="B1" s="428" t="s">
        <v>1017</v>
      </c>
      <c r="C1" s="230"/>
      <c r="D1" s="230"/>
      <c r="F1" s="461" t="s">
        <v>666</v>
      </c>
    </row>
    <row r="2" spans="2:7" ht="19.5" customHeight="1" x14ac:dyDescent="0.3">
      <c r="B2" s="428" t="s">
        <v>665</v>
      </c>
      <c r="C2" s="233"/>
      <c r="D2" s="233"/>
      <c r="F2" s="461" t="s">
        <v>667</v>
      </c>
      <c r="G2" s="225" t="s">
        <v>666</v>
      </c>
    </row>
    <row r="3" spans="2:7" ht="17.399999999999999" x14ac:dyDescent="0.3">
      <c r="B3" s="428" t="s">
        <v>957</v>
      </c>
      <c r="C3" s="260"/>
      <c r="D3" s="260"/>
      <c r="F3" s="461"/>
      <c r="G3" s="225" t="s">
        <v>667</v>
      </c>
    </row>
    <row r="4" spans="2:7" ht="11.25" customHeight="1" x14ac:dyDescent="0.3">
      <c r="B4" s="331"/>
      <c r="C4" s="260"/>
      <c r="D4" s="260"/>
      <c r="E4" s="332"/>
      <c r="F4" s="1"/>
      <c r="G4" s="333"/>
    </row>
    <row r="5" spans="2:7" ht="18" customHeight="1" x14ac:dyDescent="0.3">
      <c r="B5" s="261" t="s">
        <v>668</v>
      </c>
      <c r="C5" s="228"/>
      <c r="D5" s="260"/>
      <c r="E5" s="260"/>
    </row>
    <row r="6" spans="2:7" ht="34.799999999999997" customHeight="1" x14ac:dyDescent="0.25">
      <c r="B6" s="277" t="s">
        <v>61</v>
      </c>
      <c r="C6" s="339" t="s">
        <v>1324</v>
      </c>
      <c r="D6" s="338"/>
    </row>
    <row r="7" spans="2:7" ht="18" customHeight="1" x14ac:dyDescent="0.25">
      <c r="B7" s="277" t="s">
        <v>62</v>
      </c>
      <c r="C7" s="339" t="s">
        <v>1295</v>
      </c>
      <c r="D7" s="338"/>
    </row>
    <row r="8" spans="2:7" ht="18" customHeight="1" x14ac:dyDescent="0.25">
      <c r="B8" s="462" t="s">
        <v>1325</v>
      </c>
      <c r="C8" s="463" t="str">
        <f>IF(D7="Sí","Indique cuántas acciones -------&gt;","")</f>
        <v/>
      </c>
      <c r="D8" s="340"/>
      <c r="E8" s="436" t="str">
        <f>IF(AND(D7="Sí",D8&lt;=0),"Indique la cantidad de accioness","")</f>
        <v/>
      </c>
      <c r="F8" s="235"/>
      <c r="G8" s="232"/>
    </row>
    <row r="9" spans="2:7" ht="18" customHeight="1" x14ac:dyDescent="0.25">
      <c r="B9" s="277" t="s">
        <v>1326</v>
      </c>
      <c r="C9" s="339" t="s">
        <v>669</v>
      </c>
      <c r="D9" s="338"/>
      <c r="E9" s="9"/>
      <c r="F9" s="9"/>
    </row>
    <row r="10" spans="2:7" ht="18" customHeight="1" x14ac:dyDescent="0.25">
      <c r="B10" s="464" t="s">
        <v>1327</v>
      </c>
      <c r="C10" s="465"/>
      <c r="D10" s="466" t="str">
        <f>IF($D$9="Sí","Total","")</f>
        <v/>
      </c>
      <c r="E10" s="466" t="str">
        <f>IF($D$9="Sí","Hombres","")</f>
        <v/>
      </c>
      <c r="F10" s="466" t="str">
        <f>IF($D$9="Sí","Mujeres","")</f>
        <v/>
      </c>
    </row>
    <row r="11" spans="2:7" ht="18" customHeight="1" x14ac:dyDescent="0.25">
      <c r="B11" s="464" t="s">
        <v>1328</v>
      </c>
      <c r="C11" s="463" t="str">
        <f>IF(D9="Sí","Indique cuántos estudiantes participan en el Grupo de Convivencia --&gt;","")</f>
        <v/>
      </c>
      <c r="D11" s="443" t="str">
        <f>IFERROR(IF(D10="Total",E11+F11,"*"),"")</f>
        <v>*</v>
      </c>
      <c r="E11" s="340"/>
      <c r="F11" s="340"/>
      <c r="G11" s="650" t="str">
        <f>IF(AND(D9="Sí",D11&lt;=0),"Indique la cantidad de estudiantes","")</f>
        <v/>
      </c>
    </row>
    <row r="12" spans="2:7" ht="34.799999999999997" customHeight="1" x14ac:dyDescent="0.25">
      <c r="B12" s="277" t="s">
        <v>65</v>
      </c>
      <c r="C12" s="465" t="s">
        <v>1329</v>
      </c>
      <c r="D12" s="338"/>
      <c r="E12" s="9"/>
      <c r="F12" s="9"/>
      <c r="G12" s="650"/>
    </row>
    <row r="13" spans="2:7" ht="18" customHeight="1" x14ac:dyDescent="0.25">
      <c r="B13" s="277" t="s">
        <v>565</v>
      </c>
      <c r="C13" s="465" t="s">
        <v>1299</v>
      </c>
      <c r="D13" s="338"/>
      <c r="E13" s="467"/>
      <c r="F13" s="467"/>
    </row>
    <row r="14" spans="2:7" ht="18" customHeight="1" x14ac:dyDescent="0.25">
      <c r="C14" s="228"/>
      <c r="D14" s="228"/>
      <c r="E14" s="228"/>
      <c r="F14" s="228"/>
    </row>
    <row r="15" spans="2:7" ht="18" customHeight="1" x14ac:dyDescent="0.25">
      <c r="B15" s="261" t="s">
        <v>1330</v>
      </c>
      <c r="D15" s="271" t="s">
        <v>0</v>
      </c>
      <c r="E15" s="271" t="s">
        <v>552</v>
      </c>
      <c r="F15" s="271" t="s">
        <v>553</v>
      </c>
    </row>
    <row r="16" spans="2:7" ht="18" customHeight="1" x14ac:dyDescent="0.25">
      <c r="B16" s="226" t="s">
        <v>567</v>
      </c>
      <c r="C16" s="232" t="s">
        <v>572</v>
      </c>
      <c r="D16" s="272">
        <f>E16+F16</f>
        <v>0</v>
      </c>
      <c r="E16" s="243"/>
      <c r="F16" s="243"/>
    </row>
    <row r="17" spans="2:6" ht="18" customHeight="1" x14ac:dyDescent="0.25">
      <c r="B17" s="226" t="s">
        <v>568</v>
      </c>
      <c r="C17" s="232" t="s">
        <v>573</v>
      </c>
      <c r="D17" s="272">
        <f t="shared" ref="D17:D19" si="0">E17+F17</f>
        <v>0</v>
      </c>
      <c r="E17" s="243"/>
      <c r="F17" s="243"/>
    </row>
    <row r="18" spans="2:6" ht="18" customHeight="1" x14ac:dyDescent="0.25">
      <c r="B18" s="226" t="s">
        <v>673</v>
      </c>
      <c r="C18" s="232" t="s">
        <v>674</v>
      </c>
      <c r="D18" s="272">
        <f t="shared" si="0"/>
        <v>0</v>
      </c>
      <c r="E18" s="243"/>
      <c r="F18" s="243"/>
    </row>
    <row r="19" spans="2:6" ht="18" customHeight="1" x14ac:dyDescent="0.25">
      <c r="B19" s="226" t="s">
        <v>675</v>
      </c>
      <c r="C19" s="232" t="s">
        <v>676</v>
      </c>
      <c r="D19" s="272">
        <f t="shared" si="0"/>
        <v>0</v>
      </c>
      <c r="E19" s="243"/>
      <c r="F19" s="243"/>
    </row>
    <row r="20" spans="2:6" ht="18" customHeight="1" x14ac:dyDescent="0.25">
      <c r="B20" s="226" t="s">
        <v>677</v>
      </c>
      <c r="C20" s="232" t="s">
        <v>569</v>
      </c>
      <c r="D20" s="243"/>
    </row>
    <row r="21" spans="2:6" ht="18" customHeight="1" x14ac:dyDescent="0.25">
      <c r="B21" s="226" t="s">
        <v>678</v>
      </c>
      <c r="C21" s="232" t="s">
        <v>570</v>
      </c>
      <c r="D21" s="243"/>
    </row>
    <row r="22" spans="2:6" ht="18" customHeight="1" x14ac:dyDescent="0.25">
      <c r="B22" s="226" t="s">
        <v>679</v>
      </c>
      <c r="C22" s="232" t="s">
        <v>680</v>
      </c>
      <c r="D22" s="243"/>
    </row>
    <row r="23" spans="2:6" ht="18" customHeight="1" x14ac:dyDescent="0.25">
      <c r="B23" s="226" t="s">
        <v>681</v>
      </c>
      <c r="C23" s="232" t="s">
        <v>682</v>
      </c>
      <c r="D23" s="243"/>
    </row>
    <row r="24" spans="2:6" ht="18" customHeight="1" x14ac:dyDescent="0.25">
      <c r="B24" s="226" t="s">
        <v>684</v>
      </c>
      <c r="C24" s="232" t="s">
        <v>956</v>
      </c>
      <c r="D24" s="243"/>
    </row>
    <row r="25" spans="2:6" ht="18" customHeight="1" x14ac:dyDescent="0.25"/>
    <row r="26" spans="2:6" ht="18" customHeight="1" x14ac:dyDescent="0.25">
      <c r="B26" s="261" t="s">
        <v>683</v>
      </c>
    </row>
    <row r="27" spans="2:6" ht="18" customHeight="1" x14ac:dyDescent="0.25">
      <c r="B27" s="226" t="s">
        <v>685</v>
      </c>
      <c r="C27" s="232" t="s">
        <v>566</v>
      </c>
      <c r="D27" s="271" t="s">
        <v>0</v>
      </c>
      <c r="E27" s="271" t="s">
        <v>552</v>
      </c>
      <c r="F27" s="271" t="s">
        <v>553</v>
      </c>
    </row>
    <row r="28" spans="2:6" ht="18" customHeight="1" x14ac:dyDescent="0.25">
      <c r="B28" s="468" t="s">
        <v>1331</v>
      </c>
      <c r="C28" s="273" t="s">
        <v>0</v>
      </c>
      <c r="D28" s="272">
        <f>E28+F28</f>
        <v>0</v>
      </c>
      <c r="E28" s="272">
        <f>+E29+E30</f>
        <v>0</v>
      </c>
      <c r="F28" s="272">
        <f>+F29+F30</f>
        <v>0</v>
      </c>
    </row>
    <row r="29" spans="2:6" ht="18" customHeight="1" x14ac:dyDescent="0.25">
      <c r="B29" s="468" t="s">
        <v>1332</v>
      </c>
      <c r="C29" s="273" t="s">
        <v>63</v>
      </c>
      <c r="D29" s="272">
        <f>+E29+F29</f>
        <v>0</v>
      </c>
      <c r="E29" s="243"/>
      <c r="F29" s="243"/>
    </row>
    <row r="30" spans="2:6" ht="18" customHeight="1" x14ac:dyDescent="0.25">
      <c r="B30" s="468" t="s">
        <v>1333</v>
      </c>
      <c r="C30" s="273" t="s">
        <v>64</v>
      </c>
      <c r="D30" s="272">
        <f>+E30+F30</f>
        <v>0</v>
      </c>
      <c r="E30" s="243"/>
      <c r="F30" s="243"/>
    </row>
    <row r="31" spans="2:6" ht="4.5" customHeight="1" x14ac:dyDescent="0.25">
      <c r="B31" s="274"/>
      <c r="C31" s="259"/>
      <c r="D31" s="255"/>
      <c r="E31" s="255"/>
      <c r="F31" s="255"/>
    </row>
    <row r="32" spans="2:6" x14ac:dyDescent="0.25">
      <c r="B32" s="275" t="s">
        <v>551</v>
      </c>
      <c r="C32" s="259"/>
      <c r="D32" s="255"/>
      <c r="E32" s="255"/>
      <c r="F32" s="255"/>
    </row>
    <row r="33" spans="2:6" ht="21" customHeight="1" x14ac:dyDescent="0.25">
      <c r="B33" s="523"/>
      <c r="C33" s="524"/>
      <c r="D33" s="524"/>
      <c r="E33" s="524"/>
      <c r="F33" s="525"/>
    </row>
    <row r="34" spans="2:6" ht="21" customHeight="1" x14ac:dyDescent="0.25">
      <c r="B34" s="526"/>
      <c r="C34" s="527"/>
      <c r="D34" s="527"/>
      <c r="E34" s="527"/>
      <c r="F34" s="528"/>
    </row>
    <row r="35" spans="2:6" ht="21" customHeight="1" x14ac:dyDescent="0.25">
      <c r="B35" s="526"/>
      <c r="C35" s="527"/>
      <c r="D35" s="527"/>
      <c r="E35" s="527"/>
      <c r="F35" s="528"/>
    </row>
    <row r="36" spans="2:6" ht="21" customHeight="1" x14ac:dyDescent="0.25">
      <c r="B36" s="529"/>
      <c r="C36" s="530"/>
      <c r="D36" s="530"/>
      <c r="E36" s="530"/>
      <c r="F36" s="531"/>
    </row>
  </sheetData>
  <sheetProtection algorithmName="SHA-512" hashValue="buRqTgUW6H+lKvoTAPDos5n0yPDGD25cR7MBrIqUqu94gkI4rXrSEVYO84T+XqgyaaTOPTQcBshrh70XAiXrLw==" saltValue="0DqkrIKUdq8gbklxAge8EQ==" spinCount="100000" sheet="1" objects="1" scenarios="1"/>
  <mergeCells count="2">
    <mergeCell ref="G11:G12"/>
    <mergeCell ref="B33:F36"/>
  </mergeCells>
  <conditionalFormatting sqref="D8">
    <cfRule type="expression" dxfId="30" priority="8">
      <formula>$D$7="Sí"</formula>
    </cfRule>
  </conditionalFormatting>
  <conditionalFormatting sqref="D11">
    <cfRule type="cellIs" dxfId="29" priority="1" operator="equal">
      <formula>"*"</formula>
    </cfRule>
    <cfRule type="cellIs" dxfId="28" priority="2" operator="greaterThan">
      <formula>0</formula>
    </cfRule>
    <cfRule type="cellIs" dxfId="27" priority="3" operator="equal">
      <formula>0</formula>
    </cfRule>
  </conditionalFormatting>
  <conditionalFormatting sqref="D16:D19">
    <cfRule type="cellIs" dxfId="26" priority="6" operator="equal">
      <formula>0</formula>
    </cfRule>
  </conditionalFormatting>
  <conditionalFormatting sqref="D28:D30">
    <cfRule type="cellIs" dxfId="25" priority="5" operator="equal">
      <formula>0</formula>
    </cfRule>
  </conditionalFormatting>
  <conditionalFormatting sqref="E11:F11">
    <cfRule type="expression" dxfId="24" priority="7">
      <formula>$E$10="Hombres"</formula>
    </cfRule>
  </conditionalFormatting>
  <conditionalFormatting sqref="E28:F28">
    <cfRule type="cellIs" dxfId="23" priority="4" operator="equal">
      <formula>0</formula>
    </cfRule>
  </conditionalFormatting>
  <dataValidations count="1">
    <dataValidation type="list" allowBlank="1" showInputMessage="1" showErrorMessage="1" sqref="D9 D6:D7 D12:D13" xr:uid="{E2ABB63F-AEE5-4293-90BF-D2040A42EF08}">
      <formula1>sino</formula1>
    </dataValidation>
  </dataValidations>
  <printOptions horizontalCentered="1"/>
  <pageMargins left="0.19685039370078741" right="0.19685039370078741" top="0.59055118110236227" bottom="0.6692913385826772" header="0.31496062992125984" footer="0.15748031496062992"/>
  <pageSetup scale="77" orientation="landscape" r:id="rId1"/>
  <headerFooter>
    <oddFooter>&amp;R&amp;"+,Negrita Cursiva"Telesecundaria, página 11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CB1BF-7B0D-462B-929C-06276553409C}">
  <sheetPr codeName="Hoja141">
    <pageSetUpPr fitToPage="1"/>
  </sheetPr>
  <dimension ref="B1:J47"/>
  <sheetViews>
    <sheetView showGridLines="0" zoomScale="95" zoomScaleNormal="95" workbookViewId="0">
      <selection activeCell="E5" sqref="E5"/>
    </sheetView>
  </sheetViews>
  <sheetFormatPr baseColWidth="10" defaultColWidth="11.44140625" defaultRowHeight="13.8" x14ac:dyDescent="0.25"/>
  <cols>
    <col min="1" max="1" width="4.44140625" style="1" customWidth="1"/>
    <col min="2" max="2" width="5.44140625" style="226" customWidth="1"/>
    <col min="3" max="3" width="6.77734375" style="231" customWidth="1"/>
    <col min="4" max="4" width="65.77734375" style="231" customWidth="1"/>
    <col min="5" max="8" width="11.44140625" style="232" customWidth="1"/>
    <col min="9" max="9" width="6.77734375" style="1" customWidth="1"/>
    <col min="10" max="10" width="6" style="1" customWidth="1"/>
    <col min="11" max="16384" width="11.44140625" style="1"/>
  </cols>
  <sheetData>
    <row r="1" spans="2:10" ht="19.5" customHeight="1" x14ac:dyDescent="0.3">
      <c r="B1" s="428" t="s">
        <v>1018</v>
      </c>
      <c r="C1" s="230"/>
      <c r="D1" s="230"/>
    </row>
    <row r="2" spans="2:10" ht="19.5" customHeight="1" x14ac:dyDescent="0.3">
      <c r="B2" s="428" t="s">
        <v>665</v>
      </c>
      <c r="C2" s="233"/>
      <c r="D2" s="233"/>
      <c r="H2" s="1"/>
    </row>
    <row r="3" spans="2:10" ht="17.399999999999999" x14ac:dyDescent="0.3">
      <c r="B3" s="428" t="s">
        <v>957</v>
      </c>
      <c r="C3" s="260"/>
      <c r="D3" s="260"/>
      <c r="H3" s="1"/>
    </row>
    <row r="4" spans="2:10" ht="6.75" customHeight="1" x14ac:dyDescent="0.3">
      <c r="B4" s="261"/>
      <c r="C4" s="228"/>
      <c r="D4" s="260"/>
      <c r="E4" s="260"/>
      <c r="F4" s="260"/>
    </row>
    <row r="5" spans="2:10" ht="29.4" customHeight="1" x14ac:dyDescent="0.25">
      <c r="B5" s="277" t="s">
        <v>711</v>
      </c>
      <c r="C5" s="652" t="s">
        <v>670</v>
      </c>
      <c r="D5" s="652"/>
      <c r="E5" s="338"/>
      <c r="F5" s="228"/>
      <c r="G5" s="228"/>
      <c r="I5" s="228"/>
    </row>
    <row r="6" spans="2:10" ht="15" customHeight="1" x14ac:dyDescent="0.25">
      <c r="C6" s="226"/>
      <c r="D6" s="227"/>
      <c r="E6" s="228"/>
      <c r="F6" s="228"/>
      <c r="G6" s="228"/>
      <c r="H6" s="228"/>
      <c r="I6" s="228"/>
    </row>
    <row r="7" spans="2:10" ht="36.75" customHeight="1" thickBot="1" x14ac:dyDescent="0.3">
      <c r="B7" s="277" t="s">
        <v>976</v>
      </c>
      <c r="C7" s="587" t="s">
        <v>702</v>
      </c>
      <c r="D7" s="587"/>
      <c r="E7" s="587"/>
      <c r="F7" s="587"/>
      <c r="G7" s="587"/>
      <c r="H7" s="334"/>
    </row>
    <row r="8" spans="2:10" ht="31.5" customHeight="1" thickTop="1" x14ac:dyDescent="0.25">
      <c r="C8" s="653" t="s">
        <v>722</v>
      </c>
      <c r="D8" s="653"/>
      <c r="E8" s="655" t="s">
        <v>671</v>
      </c>
      <c r="F8" s="657" t="s">
        <v>672</v>
      </c>
      <c r="G8" s="658"/>
      <c r="H8" s="658"/>
    </row>
    <row r="9" spans="2:10" ht="19.5" customHeight="1" thickBot="1" x14ac:dyDescent="0.3">
      <c r="C9" s="654"/>
      <c r="D9" s="654"/>
      <c r="E9" s="656"/>
      <c r="F9" s="262" t="s">
        <v>0</v>
      </c>
      <c r="G9" s="263" t="s">
        <v>552</v>
      </c>
      <c r="H9" s="264" t="s">
        <v>553</v>
      </c>
    </row>
    <row r="10" spans="2:10" ht="19.5" customHeight="1" thickTop="1" x14ac:dyDescent="0.25">
      <c r="C10" s="651" t="s">
        <v>958</v>
      </c>
      <c r="D10" s="651"/>
      <c r="E10" s="265"/>
      <c r="F10" s="266">
        <f t="shared" ref="F10:F24" si="0">+G10+H10</f>
        <v>0</v>
      </c>
      <c r="G10" s="267"/>
      <c r="H10" s="268"/>
      <c r="I10" s="337" t="str">
        <f>IF(AND(E10&gt;0,F10=0),"***",IF(AND(F10&gt;0,E10=0),"xxx",""))</f>
        <v/>
      </c>
      <c r="J10" s="337" t="str">
        <f>IF(E10&gt;F10,"###","")</f>
        <v/>
      </c>
    </row>
    <row r="11" spans="2:10" ht="19.5" customHeight="1" x14ac:dyDescent="0.25">
      <c r="C11" s="651" t="s">
        <v>959</v>
      </c>
      <c r="D11" s="651"/>
      <c r="E11" s="265"/>
      <c r="F11" s="266">
        <f t="shared" si="0"/>
        <v>0</v>
      </c>
      <c r="G11" s="267"/>
      <c r="H11" s="268"/>
      <c r="I11" s="337" t="str">
        <f t="shared" ref="I11:I24" si="1">IF(AND(E11&gt;0,F11=0),"***",IF(AND(F11&gt;0,E11=0),"xxx",""))</f>
        <v/>
      </c>
      <c r="J11" s="337" t="str">
        <f t="shared" ref="J11:J24" si="2">IF(E11&gt;F11,"###","")</f>
        <v/>
      </c>
    </row>
    <row r="12" spans="2:10" ht="19.5" customHeight="1" x14ac:dyDescent="0.25">
      <c r="C12" s="659" t="s">
        <v>960</v>
      </c>
      <c r="D12" s="659"/>
      <c r="E12" s="265"/>
      <c r="F12" s="266">
        <f t="shared" si="0"/>
        <v>0</v>
      </c>
      <c r="G12" s="269"/>
      <c r="H12" s="270"/>
      <c r="I12" s="337" t="str">
        <f t="shared" si="1"/>
        <v/>
      </c>
      <c r="J12" s="337" t="str">
        <f t="shared" si="2"/>
        <v/>
      </c>
    </row>
    <row r="13" spans="2:10" ht="19.5" customHeight="1" x14ac:dyDescent="0.25">
      <c r="C13" s="659" t="s">
        <v>961</v>
      </c>
      <c r="D13" s="659"/>
      <c r="E13" s="265"/>
      <c r="F13" s="266">
        <f t="shared" si="0"/>
        <v>0</v>
      </c>
      <c r="G13" s="269"/>
      <c r="H13" s="270"/>
      <c r="I13" s="337" t="str">
        <f t="shared" si="1"/>
        <v/>
      </c>
      <c r="J13" s="337" t="str">
        <f t="shared" si="2"/>
        <v/>
      </c>
    </row>
    <row r="14" spans="2:10" ht="19.5" customHeight="1" x14ac:dyDescent="0.25">
      <c r="C14" s="659" t="s">
        <v>962</v>
      </c>
      <c r="D14" s="659"/>
      <c r="E14" s="265"/>
      <c r="F14" s="266">
        <f t="shared" si="0"/>
        <v>0</v>
      </c>
      <c r="G14" s="269"/>
      <c r="H14" s="270"/>
      <c r="I14" s="337" t="str">
        <f t="shared" si="1"/>
        <v/>
      </c>
      <c r="J14" s="337" t="str">
        <f t="shared" si="2"/>
        <v/>
      </c>
    </row>
    <row r="15" spans="2:10" ht="19.5" customHeight="1" x14ac:dyDescent="0.25">
      <c r="C15" s="659" t="s">
        <v>963</v>
      </c>
      <c r="D15" s="659"/>
      <c r="E15" s="265"/>
      <c r="F15" s="266">
        <f t="shared" si="0"/>
        <v>0</v>
      </c>
      <c r="G15" s="269"/>
      <c r="H15" s="270"/>
      <c r="I15" s="337" t="str">
        <f t="shared" si="1"/>
        <v/>
      </c>
      <c r="J15" s="337" t="str">
        <f t="shared" si="2"/>
        <v/>
      </c>
    </row>
    <row r="16" spans="2:10" ht="19.5" customHeight="1" x14ac:dyDescent="0.25">
      <c r="C16" s="659" t="s">
        <v>965</v>
      </c>
      <c r="D16" s="659"/>
      <c r="E16" s="265"/>
      <c r="F16" s="266">
        <f t="shared" si="0"/>
        <v>0</v>
      </c>
      <c r="G16" s="269"/>
      <c r="H16" s="270"/>
      <c r="I16" s="337" t="str">
        <f t="shared" si="1"/>
        <v/>
      </c>
      <c r="J16" s="337" t="str">
        <f t="shared" si="2"/>
        <v/>
      </c>
    </row>
    <row r="17" spans="2:10" ht="19.5" customHeight="1" x14ac:dyDescent="0.25">
      <c r="C17" s="659" t="s">
        <v>966</v>
      </c>
      <c r="D17" s="659"/>
      <c r="E17" s="265"/>
      <c r="F17" s="266">
        <f t="shared" si="0"/>
        <v>0</v>
      </c>
      <c r="G17" s="269"/>
      <c r="H17" s="270"/>
      <c r="I17" s="337" t="str">
        <f t="shared" si="1"/>
        <v/>
      </c>
      <c r="J17" s="337" t="str">
        <f t="shared" si="2"/>
        <v/>
      </c>
    </row>
    <row r="18" spans="2:10" ht="19.5" customHeight="1" x14ac:dyDescent="0.25">
      <c r="C18" s="659" t="s">
        <v>967</v>
      </c>
      <c r="D18" s="659"/>
      <c r="E18" s="265"/>
      <c r="F18" s="266">
        <f t="shared" si="0"/>
        <v>0</v>
      </c>
      <c r="G18" s="269"/>
      <c r="H18" s="270"/>
      <c r="I18" s="337" t="str">
        <f t="shared" si="1"/>
        <v/>
      </c>
      <c r="J18" s="337" t="str">
        <f t="shared" si="2"/>
        <v/>
      </c>
    </row>
    <row r="19" spans="2:10" ht="19.5" customHeight="1" x14ac:dyDescent="0.25">
      <c r="C19" s="659" t="s">
        <v>968</v>
      </c>
      <c r="D19" s="659"/>
      <c r="E19" s="265"/>
      <c r="F19" s="266">
        <f t="shared" si="0"/>
        <v>0</v>
      </c>
      <c r="G19" s="269"/>
      <c r="H19" s="270"/>
      <c r="I19" s="337" t="str">
        <f t="shared" si="1"/>
        <v/>
      </c>
      <c r="J19" s="337" t="str">
        <f t="shared" si="2"/>
        <v/>
      </c>
    </row>
    <row r="20" spans="2:10" ht="19.5" customHeight="1" x14ac:dyDescent="0.25">
      <c r="C20" s="659" t="s">
        <v>969</v>
      </c>
      <c r="D20" s="659"/>
      <c r="E20" s="265"/>
      <c r="F20" s="266">
        <f t="shared" si="0"/>
        <v>0</v>
      </c>
      <c r="G20" s="269"/>
      <c r="H20" s="270"/>
      <c r="I20" s="337" t="str">
        <f t="shared" si="1"/>
        <v/>
      </c>
      <c r="J20" s="337" t="str">
        <f t="shared" si="2"/>
        <v/>
      </c>
    </row>
    <row r="21" spans="2:10" ht="19.5" customHeight="1" x14ac:dyDescent="0.25">
      <c r="C21" s="659" t="s">
        <v>970</v>
      </c>
      <c r="D21" s="659"/>
      <c r="E21" s="265"/>
      <c r="F21" s="266">
        <f t="shared" si="0"/>
        <v>0</v>
      </c>
      <c r="G21" s="269"/>
      <c r="H21" s="270"/>
      <c r="I21" s="337" t="str">
        <f t="shared" si="1"/>
        <v/>
      </c>
      <c r="J21" s="337" t="str">
        <f t="shared" si="2"/>
        <v/>
      </c>
    </row>
    <row r="22" spans="2:10" ht="19.5" customHeight="1" x14ac:dyDescent="0.25">
      <c r="C22" s="659" t="s">
        <v>971</v>
      </c>
      <c r="D22" s="659"/>
      <c r="E22" s="265"/>
      <c r="F22" s="266">
        <f t="shared" si="0"/>
        <v>0</v>
      </c>
      <c r="G22" s="269"/>
      <c r="H22" s="270"/>
      <c r="I22" s="337" t="str">
        <f t="shared" si="1"/>
        <v/>
      </c>
      <c r="J22" s="337" t="str">
        <f t="shared" si="2"/>
        <v/>
      </c>
    </row>
    <row r="23" spans="2:10" ht="19.5" customHeight="1" x14ac:dyDescent="0.25">
      <c r="C23" s="659" t="s">
        <v>972</v>
      </c>
      <c r="D23" s="659"/>
      <c r="E23" s="265"/>
      <c r="F23" s="266">
        <f t="shared" si="0"/>
        <v>0</v>
      </c>
      <c r="G23" s="269"/>
      <c r="H23" s="270"/>
      <c r="I23" s="337" t="str">
        <f t="shared" si="1"/>
        <v/>
      </c>
      <c r="J23" s="337" t="str">
        <f t="shared" si="2"/>
        <v/>
      </c>
    </row>
    <row r="24" spans="2:10" ht="19.5" customHeight="1" thickBot="1" x14ac:dyDescent="0.3">
      <c r="C24" s="660" t="s">
        <v>973</v>
      </c>
      <c r="D24" s="660"/>
      <c r="E24" s="305"/>
      <c r="F24" s="306">
        <f t="shared" si="0"/>
        <v>0</v>
      </c>
      <c r="G24" s="307"/>
      <c r="H24" s="308"/>
      <c r="I24" s="337" t="str">
        <f t="shared" si="1"/>
        <v/>
      </c>
      <c r="J24" s="337" t="str">
        <f t="shared" si="2"/>
        <v/>
      </c>
    </row>
    <row r="25" spans="2:10" ht="14.4" thickTop="1" x14ac:dyDescent="0.25">
      <c r="C25" s="335" t="s">
        <v>974</v>
      </c>
      <c r="D25" s="228"/>
      <c r="E25" s="228"/>
      <c r="F25" s="228"/>
      <c r="G25" s="228"/>
      <c r="H25" s="228"/>
      <c r="I25" s="337"/>
    </row>
    <row r="26" spans="2:10" x14ac:dyDescent="0.25">
      <c r="C26" s="661" t="s">
        <v>975</v>
      </c>
      <c r="D26" s="661"/>
      <c r="E26" s="661"/>
      <c r="F26" s="661"/>
      <c r="G26" s="661"/>
      <c r="H26" s="661"/>
      <c r="I26" s="337"/>
    </row>
    <row r="27" spans="2:10" x14ac:dyDescent="0.25">
      <c r="C27" s="661"/>
      <c r="D27" s="661"/>
      <c r="E27" s="661"/>
      <c r="F27" s="661"/>
      <c r="G27" s="661"/>
      <c r="H27" s="661"/>
      <c r="I27" s="337"/>
    </row>
    <row r="28" spans="2:10" ht="15" customHeight="1" x14ac:dyDescent="0.25">
      <c r="C28" s="336"/>
      <c r="D28" s="662" t="str">
        <f>IF(OR(I10="***",I11="***",I12="***",I13="***",I14="***",I15="***",I16="***",I17="***",I18="***",I19="***",I20="***",I21="***",I22="***",I23="***",I24="***"),"*** = Indique la cantidad de estudiantes involucrados","")</f>
        <v/>
      </c>
      <c r="E28" s="662"/>
      <c r="F28" s="662"/>
      <c r="G28" s="662"/>
      <c r="H28" s="662"/>
      <c r="I28" s="337"/>
    </row>
    <row r="29" spans="2:10" ht="15" customHeight="1" x14ac:dyDescent="0.25">
      <c r="C29" s="336"/>
      <c r="D29" s="662" t="str">
        <f>IF(OR(I10="xxx",I11="xxx",I12="xxx",I13="xxx",I14="xxx",I15="xxx",I16="xxx",I17="xxx",I18="xxx",I19="xxx",I20="xxx",I21="xxx",I22="xxx",I23="xxx",I24="xxx"),"xxx = Indique la cantidad de casos","")</f>
        <v/>
      </c>
      <c r="E29" s="662"/>
      <c r="F29" s="662"/>
      <c r="G29" s="662"/>
      <c r="H29" s="662"/>
      <c r="I29" s="337"/>
    </row>
    <row r="30" spans="2:10" ht="15" customHeight="1" x14ac:dyDescent="0.25">
      <c r="C30" s="336"/>
      <c r="D30" s="662" t="str">
        <f>IF(OR(J10="###",J11="###",J12="###",J13="###",J14="###",J15="###",J16="###",J17="###",J18="###",J19="###",J20="###",J21="###",J22="###",J23="###",J24="###"),"### = La cantidad de casos no puede ser mayor al total de estudiantes involucrados","")</f>
        <v/>
      </c>
      <c r="E30" s="662"/>
      <c r="F30" s="662"/>
      <c r="G30" s="662"/>
      <c r="H30" s="662"/>
      <c r="I30" s="337"/>
    </row>
    <row r="31" spans="2:10" x14ac:dyDescent="0.25">
      <c r="B31" s="275" t="s">
        <v>551</v>
      </c>
      <c r="C31" s="259"/>
      <c r="D31" s="259"/>
      <c r="E31" s="255"/>
      <c r="F31" s="255"/>
      <c r="G31" s="259"/>
      <c r="H31" s="259"/>
      <c r="I31" s="337"/>
    </row>
    <row r="32" spans="2:10" ht="21" customHeight="1" x14ac:dyDescent="0.25">
      <c r="B32" s="593"/>
      <c r="C32" s="594"/>
      <c r="D32" s="594"/>
      <c r="E32" s="594"/>
      <c r="F32" s="594"/>
      <c r="G32" s="594"/>
      <c r="H32" s="595"/>
    </row>
    <row r="33" spans="2:8" x14ac:dyDescent="0.25">
      <c r="B33" s="596"/>
      <c r="C33" s="597"/>
      <c r="D33" s="597"/>
      <c r="E33" s="597"/>
      <c r="F33" s="597"/>
      <c r="G33" s="597"/>
      <c r="H33" s="598"/>
    </row>
    <row r="34" spans="2:8" x14ac:dyDescent="0.25">
      <c r="B34" s="596"/>
      <c r="C34" s="597"/>
      <c r="D34" s="597"/>
      <c r="E34" s="597"/>
      <c r="F34" s="597"/>
      <c r="G34" s="597"/>
      <c r="H34" s="598"/>
    </row>
    <row r="35" spans="2:8" x14ac:dyDescent="0.25">
      <c r="B35" s="599"/>
      <c r="C35" s="600"/>
      <c r="D35" s="600"/>
      <c r="E35" s="600"/>
      <c r="F35" s="600"/>
      <c r="G35" s="600"/>
      <c r="H35" s="601"/>
    </row>
    <row r="36" spans="2:8" x14ac:dyDescent="0.25">
      <c r="B36" s="1"/>
      <c r="C36" s="1"/>
      <c r="D36" s="1"/>
      <c r="E36" s="1"/>
      <c r="F36" s="1"/>
      <c r="G36" s="1"/>
      <c r="H36" s="1"/>
    </row>
    <row r="37" spans="2:8" x14ac:dyDescent="0.25">
      <c r="B37" s="1"/>
      <c r="C37" s="1"/>
      <c r="D37" s="1"/>
      <c r="E37" s="1"/>
      <c r="F37" s="1"/>
      <c r="G37" s="1"/>
      <c r="H37" s="1"/>
    </row>
    <row r="38" spans="2:8" x14ac:dyDescent="0.25">
      <c r="B38" s="1"/>
      <c r="C38" s="1"/>
      <c r="D38" s="1"/>
      <c r="E38" s="1"/>
      <c r="F38" s="1"/>
      <c r="G38" s="1"/>
      <c r="H38" s="1"/>
    </row>
    <row r="39" spans="2:8" x14ac:dyDescent="0.25">
      <c r="B39" s="1"/>
      <c r="C39" s="1"/>
      <c r="D39" s="1"/>
      <c r="E39" s="1"/>
      <c r="F39" s="1"/>
      <c r="G39" s="1"/>
      <c r="H39" s="1"/>
    </row>
    <row r="40" spans="2:8" x14ac:dyDescent="0.25">
      <c r="B40" s="1"/>
      <c r="C40" s="1"/>
      <c r="D40" s="1"/>
      <c r="E40" s="1"/>
      <c r="F40" s="1"/>
      <c r="G40" s="1"/>
      <c r="H40" s="1"/>
    </row>
    <row r="41" spans="2:8" x14ac:dyDescent="0.25">
      <c r="B41" s="1"/>
      <c r="C41" s="1"/>
      <c r="D41" s="1"/>
      <c r="E41" s="1"/>
      <c r="F41" s="1"/>
      <c r="G41" s="1"/>
      <c r="H41" s="1"/>
    </row>
    <row r="42" spans="2:8" x14ac:dyDescent="0.25">
      <c r="B42" s="1"/>
      <c r="C42" s="1"/>
      <c r="D42" s="1"/>
      <c r="E42" s="1"/>
      <c r="F42" s="1"/>
      <c r="G42" s="1"/>
      <c r="H42" s="1"/>
    </row>
    <row r="43" spans="2:8" x14ac:dyDescent="0.25">
      <c r="B43" s="1"/>
      <c r="C43" s="1"/>
      <c r="D43" s="1"/>
      <c r="E43" s="1"/>
      <c r="F43" s="1"/>
      <c r="G43" s="1"/>
      <c r="H43" s="1"/>
    </row>
    <row r="44" spans="2:8" x14ac:dyDescent="0.25">
      <c r="B44" s="1"/>
      <c r="C44" s="1"/>
      <c r="D44" s="1"/>
      <c r="E44" s="1"/>
      <c r="F44" s="1"/>
      <c r="G44" s="1"/>
      <c r="H44" s="1"/>
    </row>
    <row r="45" spans="2:8" x14ac:dyDescent="0.25">
      <c r="B45" s="1"/>
      <c r="C45" s="1"/>
      <c r="D45" s="1"/>
      <c r="E45" s="1"/>
      <c r="F45" s="1"/>
      <c r="G45" s="1"/>
      <c r="H45" s="1"/>
    </row>
    <row r="46" spans="2:8" x14ac:dyDescent="0.25">
      <c r="B46" s="1"/>
      <c r="C46" s="1"/>
      <c r="D46" s="1"/>
      <c r="E46" s="1"/>
      <c r="F46" s="1"/>
      <c r="G46" s="1"/>
      <c r="H46" s="1"/>
    </row>
    <row r="47" spans="2:8" x14ac:dyDescent="0.25">
      <c r="B47" s="1"/>
      <c r="C47" s="1"/>
      <c r="D47" s="1"/>
      <c r="E47" s="1"/>
      <c r="F47" s="1"/>
      <c r="G47" s="1"/>
      <c r="H47" s="1"/>
    </row>
  </sheetData>
  <sheetProtection algorithmName="SHA-512" hashValue="jpC6qeYbunrjSpb7H49ev5oEw47c0wZpADv8Hn7YeQY6sosuIe2/+iYQdB4J5IA41G1iWJQsqKq5KI3g7uaBCQ==" saltValue="2yOxnCvhPtiV7cBccoeF0g==" spinCount="100000" sheet="1" objects="1" scenarios="1"/>
  <mergeCells count="25">
    <mergeCell ref="B32:H35"/>
    <mergeCell ref="C23:D23"/>
    <mergeCell ref="C24:D24"/>
    <mergeCell ref="C26:H27"/>
    <mergeCell ref="D28:H28"/>
    <mergeCell ref="D29:H29"/>
    <mergeCell ref="D30:H30"/>
    <mergeCell ref="C22:D22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10:D10"/>
    <mergeCell ref="C5:D5"/>
    <mergeCell ref="C7:G7"/>
    <mergeCell ref="C8:D9"/>
    <mergeCell ref="E8:E9"/>
    <mergeCell ref="F8:H8"/>
  </mergeCells>
  <conditionalFormatting sqref="F10:F24">
    <cfRule type="cellIs" dxfId="22" priority="1" operator="equal">
      <formula>0</formula>
    </cfRule>
  </conditionalFormatting>
  <dataValidations count="1">
    <dataValidation type="list" allowBlank="1" showInputMessage="1" showErrorMessage="1" sqref="E5" xr:uid="{5C9CC369-5783-4AB4-8413-FD8937586A01}">
      <formula1>sino</formula1>
    </dataValidation>
  </dataValidations>
  <printOptions horizontalCentered="1"/>
  <pageMargins left="0.15748031496062992" right="0.15748031496062992" top="0.35433070866141736" bottom="0.35433070866141736" header="0.15748031496062992" footer="0.15748031496062992"/>
  <pageSetup scale="86" fitToWidth="0" orientation="landscape" r:id="rId1"/>
  <headerFooter>
    <oddFooter>&amp;R&amp;"+,Negrita Cursiva"Telesecundaria, página 12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54745-AA8C-4682-B844-E8C6E3AD2DF1}">
  <sheetPr codeName="Hoja10">
    <pageSetUpPr fitToPage="1"/>
  </sheetPr>
  <dimension ref="A1:H40"/>
  <sheetViews>
    <sheetView showGridLines="0" zoomScale="95" zoomScaleNormal="95" workbookViewId="0">
      <selection activeCell="B1" sqref="B1:B3"/>
    </sheetView>
  </sheetViews>
  <sheetFormatPr baseColWidth="10" defaultColWidth="11.44140625" defaultRowHeight="13.8" x14ac:dyDescent="0.25"/>
  <cols>
    <col min="1" max="1" width="4.44140625" style="1" customWidth="1"/>
    <col min="2" max="2" width="4.77734375" style="231" customWidth="1"/>
    <col min="3" max="3" width="50.77734375" style="231" customWidth="1"/>
    <col min="4" max="6" width="15.21875" style="232" customWidth="1"/>
    <col min="7" max="7" width="17.5546875" style="232" customWidth="1"/>
    <col min="8" max="8" width="15.21875" style="232" customWidth="1"/>
    <col min="9" max="16384" width="11.44140625" style="1"/>
  </cols>
  <sheetData>
    <row r="1" spans="1:8" ht="20.25" customHeight="1" x14ac:dyDescent="0.3">
      <c r="B1" s="428" t="s">
        <v>1019</v>
      </c>
      <c r="C1" s="230"/>
    </row>
    <row r="2" spans="1:8" ht="20.25" customHeight="1" x14ac:dyDescent="0.3">
      <c r="B2" s="428" t="s">
        <v>665</v>
      </c>
      <c r="C2" s="233"/>
    </row>
    <row r="3" spans="1:8" ht="20.25" customHeight="1" x14ac:dyDescent="0.3">
      <c r="B3" s="428" t="s">
        <v>957</v>
      </c>
    </row>
    <row r="4" spans="1:8" s="9" customFormat="1" ht="22.5" customHeight="1" thickBot="1" x14ac:dyDescent="0.3">
      <c r="A4" s="1"/>
      <c r="B4" s="234" t="s">
        <v>1294</v>
      </c>
      <c r="C4" s="235" t="s">
        <v>705</v>
      </c>
      <c r="D4" s="235"/>
      <c r="E4" s="235"/>
      <c r="F4" s="235"/>
      <c r="G4" s="235"/>
      <c r="H4" s="235"/>
    </row>
    <row r="5" spans="1:8" ht="32.25" customHeight="1" thickTop="1" x14ac:dyDescent="0.25">
      <c r="B5" s="668" t="s">
        <v>66</v>
      </c>
      <c r="C5" s="668"/>
      <c r="D5" s="670" t="s">
        <v>686</v>
      </c>
      <c r="E5" s="672" t="s">
        <v>687</v>
      </c>
      <c r="F5" s="672" t="s">
        <v>688</v>
      </c>
      <c r="G5" s="672" t="s">
        <v>706</v>
      </c>
      <c r="H5" s="653" t="s">
        <v>707</v>
      </c>
    </row>
    <row r="6" spans="1:8" ht="32.25" customHeight="1" thickBot="1" x14ac:dyDescent="0.3">
      <c r="B6" s="669"/>
      <c r="C6" s="669"/>
      <c r="D6" s="671"/>
      <c r="E6" s="673"/>
      <c r="F6" s="673"/>
      <c r="G6" s="673"/>
      <c r="H6" s="654"/>
    </row>
    <row r="7" spans="1:8" ht="24" customHeight="1" thickTop="1" thickBot="1" x14ac:dyDescent="0.3">
      <c r="B7" s="469" t="s">
        <v>1334</v>
      </c>
      <c r="C7" s="470" t="s">
        <v>0</v>
      </c>
      <c r="D7" s="236">
        <f>SUM(D8:D28)</f>
        <v>0</v>
      </c>
      <c r="E7" s="237">
        <f t="shared" ref="E7:H7" si="0">SUM(E8:E28)</f>
        <v>0</v>
      </c>
      <c r="F7" s="237">
        <f t="shared" si="0"/>
        <v>0</v>
      </c>
      <c r="G7" s="237">
        <f t="shared" si="0"/>
        <v>0</v>
      </c>
      <c r="H7" s="238">
        <f t="shared" si="0"/>
        <v>0</v>
      </c>
    </row>
    <row r="8" spans="1:8" ht="24" customHeight="1" x14ac:dyDescent="0.25">
      <c r="B8" s="471" t="s">
        <v>61</v>
      </c>
      <c r="C8" s="472" t="s">
        <v>68</v>
      </c>
      <c r="D8" s="239"/>
      <c r="E8" s="240"/>
      <c r="F8" s="240"/>
      <c r="G8" s="240"/>
      <c r="H8" s="241"/>
    </row>
    <row r="9" spans="1:8" ht="24" customHeight="1" x14ac:dyDescent="0.25">
      <c r="B9" s="473" t="s">
        <v>62</v>
      </c>
      <c r="C9" s="472" t="s">
        <v>689</v>
      </c>
      <c r="D9" s="242"/>
      <c r="E9" s="243"/>
      <c r="F9" s="243"/>
      <c r="G9" s="243"/>
      <c r="H9" s="244"/>
    </row>
    <row r="10" spans="1:8" ht="24" customHeight="1" x14ac:dyDescent="0.25">
      <c r="B10" s="473" t="s">
        <v>1326</v>
      </c>
      <c r="C10" s="472" t="s">
        <v>67</v>
      </c>
      <c r="D10" s="242"/>
      <c r="E10" s="243"/>
      <c r="F10" s="243"/>
      <c r="G10" s="243"/>
      <c r="H10" s="244"/>
    </row>
    <row r="11" spans="1:8" ht="24" customHeight="1" x14ac:dyDescent="0.25">
      <c r="B11" s="473" t="s">
        <v>65</v>
      </c>
      <c r="C11" s="472" t="s">
        <v>69</v>
      </c>
      <c r="D11" s="239"/>
      <c r="E11" s="240"/>
      <c r="F11" s="240"/>
      <c r="G11" s="240"/>
      <c r="H11" s="241"/>
    </row>
    <row r="12" spans="1:8" ht="24" customHeight="1" x14ac:dyDescent="0.25">
      <c r="B12" s="473" t="s">
        <v>565</v>
      </c>
      <c r="C12" s="472" t="s">
        <v>654</v>
      </c>
      <c r="D12" s="239"/>
      <c r="E12" s="240"/>
      <c r="F12" s="240"/>
      <c r="G12" s="240"/>
      <c r="H12" s="241"/>
    </row>
    <row r="13" spans="1:8" ht="24" customHeight="1" x14ac:dyDescent="0.25">
      <c r="B13" s="473" t="s">
        <v>567</v>
      </c>
      <c r="C13" s="472" t="s">
        <v>657</v>
      </c>
      <c r="D13" s="239"/>
      <c r="E13" s="240"/>
      <c r="F13" s="240"/>
      <c r="G13" s="240"/>
      <c r="H13" s="241"/>
    </row>
    <row r="14" spans="1:8" ht="24" customHeight="1" x14ac:dyDescent="0.25">
      <c r="B14" s="473" t="s">
        <v>568</v>
      </c>
      <c r="C14" s="472" t="s">
        <v>658</v>
      </c>
      <c r="D14" s="239"/>
      <c r="E14" s="240"/>
      <c r="F14" s="240"/>
      <c r="G14" s="240"/>
      <c r="H14" s="241"/>
    </row>
    <row r="15" spans="1:8" ht="24" customHeight="1" x14ac:dyDescent="0.25">
      <c r="B15" s="473" t="s">
        <v>673</v>
      </c>
      <c r="C15" s="472" t="s">
        <v>659</v>
      </c>
      <c r="D15" s="239"/>
      <c r="E15" s="240"/>
      <c r="F15" s="240"/>
      <c r="G15" s="240"/>
      <c r="H15" s="241"/>
    </row>
    <row r="16" spans="1:8" ht="24" customHeight="1" x14ac:dyDescent="0.25">
      <c r="B16" s="473" t="s">
        <v>675</v>
      </c>
      <c r="C16" s="472" t="s">
        <v>660</v>
      </c>
      <c r="D16" s="239"/>
      <c r="E16" s="240"/>
      <c r="F16" s="240"/>
      <c r="G16" s="240"/>
      <c r="H16" s="241"/>
    </row>
    <row r="17" spans="2:8" ht="24" customHeight="1" x14ac:dyDescent="0.25">
      <c r="B17" s="473" t="s">
        <v>677</v>
      </c>
      <c r="C17" s="472" t="s">
        <v>690</v>
      </c>
      <c r="D17" s="239"/>
      <c r="E17" s="240"/>
      <c r="F17" s="240"/>
      <c r="G17" s="240"/>
      <c r="H17" s="241"/>
    </row>
    <row r="18" spans="2:8" ht="24" customHeight="1" x14ac:dyDescent="0.25">
      <c r="B18" s="473" t="s">
        <v>678</v>
      </c>
      <c r="C18" s="472" t="s">
        <v>1300</v>
      </c>
      <c r="D18" s="239"/>
      <c r="E18" s="663"/>
      <c r="F18" s="664"/>
      <c r="G18" s="664"/>
      <c r="H18" s="664"/>
    </row>
    <row r="19" spans="2:8" ht="24" customHeight="1" x14ac:dyDescent="0.25">
      <c r="B19" s="473" t="s">
        <v>679</v>
      </c>
      <c r="C19" s="472" t="s">
        <v>977</v>
      </c>
      <c r="D19" s="239"/>
      <c r="E19" s="665"/>
      <c r="F19" s="666"/>
      <c r="G19" s="666"/>
      <c r="H19" s="666"/>
    </row>
    <row r="20" spans="2:8" ht="24" customHeight="1" x14ac:dyDescent="0.25">
      <c r="B20" s="473" t="s">
        <v>681</v>
      </c>
      <c r="C20" s="472" t="s">
        <v>1335</v>
      </c>
      <c r="D20" s="239"/>
      <c r="E20" s="240"/>
      <c r="F20" s="240"/>
      <c r="G20" s="240"/>
      <c r="H20" s="241"/>
    </row>
    <row r="21" spans="2:8" ht="25.8" customHeight="1" x14ac:dyDescent="0.25">
      <c r="B21" s="473" t="s">
        <v>684</v>
      </c>
      <c r="C21" s="472" t="s">
        <v>964</v>
      </c>
      <c r="D21" s="239"/>
      <c r="E21" s="240"/>
      <c r="F21" s="240"/>
      <c r="G21" s="240"/>
      <c r="H21" s="241"/>
    </row>
    <row r="22" spans="2:8" ht="24" customHeight="1" x14ac:dyDescent="0.25">
      <c r="B22" s="473" t="s">
        <v>685</v>
      </c>
      <c r="C22" s="472" t="s">
        <v>70</v>
      </c>
      <c r="D22" s="239"/>
      <c r="E22" s="240"/>
      <c r="F22" s="240"/>
      <c r="G22" s="240"/>
      <c r="H22" s="241"/>
    </row>
    <row r="23" spans="2:8" ht="24" customHeight="1" x14ac:dyDescent="0.25">
      <c r="B23" s="473" t="s">
        <v>711</v>
      </c>
      <c r="C23" s="472" t="s">
        <v>71</v>
      </c>
      <c r="D23" s="239"/>
      <c r="E23" s="240"/>
      <c r="F23" s="240"/>
      <c r="G23" s="240"/>
      <c r="H23" s="241"/>
    </row>
    <row r="24" spans="2:8" ht="24" customHeight="1" x14ac:dyDescent="0.25">
      <c r="B24" s="473" t="s">
        <v>976</v>
      </c>
      <c r="C24" s="472" t="s">
        <v>691</v>
      </c>
      <c r="D24" s="239"/>
      <c r="E24" s="240"/>
      <c r="F24" s="240"/>
      <c r="G24" s="240"/>
      <c r="H24" s="241"/>
    </row>
    <row r="25" spans="2:8" ht="24" customHeight="1" x14ac:dyDescent="0.25">
      <c r="B25" s="473" t="s">
        <v>1294</v>
      </c>
      <c r="C25" s="472" t="s">
        <v>692</v>
      </c>
      <c r="D25" s="239"/>
      <c r="E25" s="240"/>
      <c r="F25" s="240"/>
      <c r="G25" s="240"/>
      <c r="H25" s="241"/>
    </row>
    <row r="26" spans="2:8" ht="24" customHeight="1" x14ac:dyDescent="0.25">
      <c r="B26" s="473" t="s">
        <v>1336</v>
      </c>
      <c r="C26" s="472" t="s">
        <v>693</v>
      </c>
      <c r="D26" s="239"/>
      <c r="E26" s="240"/>
      <c r="F26" s="240"/>
      <c r="G26" s="240"/>
      <c r="H26" s="241"/>
    </row>
    <row r="27" spans="2:8" ht="24" customHeight="1" x14ac:dyDescent="0.25">
      <c r="B27" s="473" t="s">
        <v>1337</v>
      </c>
      <c r="C27" s="472" t="s">
        <v>1338</v>
      </c>
      <c r="D27" s="242"/>
      <c r="E27" s="243"/>
      <c r="F27" s="243"/>
      <c r="G27" s="243"/>
      <c r="H27" s="244"/>
    </row>
    <row r="28" spans="2:8" ht="24" customHeight="1" x14ac:dyDescent="0.25">
      <c r="B28" s="468" t="s">
        <v>1339</v>
      </c>
      <c r="C28" s="474" t="s">
        <v>1340</v>
      </c>
      <c r="D28" s="245">
        <f>SUM(D29:D31)</f>
        <v>0</v>
      </c>
      <c r="E28" s="246">
        <f>SUM(E29:E31)</f>
        <v>0</v>
      </c>
      <c r="F28" s="246">
        <f>SUM(F29:F31)</f>
        <v>0</v>
      </c>
      <c r="G28" s="246">
        <f>SUM(G29:G31)</f>
        <v>0</v>
      </c>
      <c r="H28" s="247">
        <f>SUM(H29:H31)</f>
        <v>0</v>
      </c>
    </row>
    <row r="29" spans="2:8" ht="24" customHeight="1" x14ac:dyDescent="0.25">
      <c r="B29" s="248" t="s">
        <v>712</v>
      </c>
      <c r="C29" s="442"/>
      <c r="D29" s="242"/>
      <c r="E29" s="243"/>
      <c r="F29" s="243"/>
      <c r="G29" s="243"/>
      <c r="H29" s="244"/>
    </row>
    <row r="30" spans="2:8" ht="24" customHeight="1" x14ac:dyDescent="0.25">
      <c r="B30" s="249" t="s">
        <v>713</v>
      </c>
      <c r="C30" s="442"/>
      <c r="D30" s="242"/>
      <c r="E30" s="243"/>
      <c r="F30" s="243"/>
      <c r="G30" s="243"/>
      <c r="H30" s="244"/>
    </row>
    <row r="31" spans="2:8" ht="24" customHeight="1" thickBot="1" x14ac:dyDescent="0.3">
      <c r="B31" s="250" t="s">
        <v>714</v>
      </c>
      <c r="C31" s="441"/>
      <c r="D31" s="251"/>
      <c r="E31" s="252"/>
      <c r="F31" s="252"/>
      <c r="G31" s="252"/>
      <c r="H31" s="253"/>
    </row>
    <row r="32" spans="2:8" ht="14.4" thickTop="1" x14ac:dyDescent="0.25">
      <c r="B32" s="254" t="s">
        <v>55</v>
      </c>
      <c r="C32" s="254"/>
      <c r="D32" s="256"/>
      <c r="E32" s="256"/>
      <c r="F32" s="256"/>
      <c r="G32" s="256"/>
      <c r="H32" s="256"/>
    </row>
    <row r="33" spans="2:8" x14ac:dyDescent="0.25">
      <c r="B33" s="257" t="s">
        <v>72</v>
      </c>
      <c r="C33" s="257"/>
      <c r="D33" s="258"/>
      <c r="E33" s="258"/>
      <c r="F33" s="258"/>
      <c r="G33" s="258"/>
      <c r="H33" s="258"/>
    </row>
    <row r="34" spans="2:8" x14ac:dyDescent="0.25">
      <c r="B34" s="667" t="s">
        <v>73</v>
      </c>
      <c r="C34" s="667"/>
      <c r="D34" s="667"/>
      <c r="E34" s="667"/>
      <c r="F34" s="667"/>
      <c r="G34" s="667"/>
      <c r="H34" s="667"/>
    </row>
    <row r="35" spans="2:8" x14ac:dyDescent="0.25">
      <c r="B35" s="259"/>
      <c r="C35" s="259"/>
      <c r="D35" s="259"/>
      <c r="E35" s="259"/>
      <c r="F35" s="259"/>
      <c r="G35" s="259"/>
      <c r="H35" s="259"/>
    </row>
    <row r="36" spans="2:8" x14ac:dyDescent="0.25">
      <c r="B36" s="259" t="s">
        <v>551</v>
      </c>
      <c r="C36" s="259"/>
      <c r="D36" s="259"/>
      <c r="E36" s="259"/>
      <c r="F36" s="259"/>
      <c r="G36" s="259"/>
      <c r="H36" s="259"/>
    </row>
    <row r="37" spans="2:8" ht="19.5" customHeight="1" x14ac:dyDescent="0.25">
      <c r="B37" s="593"/>
      <c r="C37" s="594"/>
      <c r="D37" s="594"/>
      <c r="E37" s="594"/>
      <c r="F37" s="594"/>
      <c r="G37" s="594"/>
      <c r="H37" s="595"/>
    </row>
    <row r="38" spans="2:8" ht="19.5" customHeight="1" x14ac:dyDescent="0.25">
      <c r="B38" s="596"/>
      <c r="C38" s="597"/>
      <c r="D38" s="597"/>
      <c r="E38" s="597"/>
      <c r="F38" s="597"/>
      <c r="G38" s="597"/>
      <c r="H38" s="598"/>
    </row>
    <row r="39" spans="2:8" ht="19.5" customHeight="1" x14ac:dyDescent="0.25">
      <c r="B39" s="596"/>
      <c r="C39" s="597"/>
      <c r="D39" s="597"/>
      <c r="E39" s="597"/>
      <c r="F39" s="597"/>
      <c r="G39" s="597"/>
      <c r="H39" s="598"/>
    </row>
    <row r="40" spans="2:8" ht="19.5" customHeight="1" x14ac:dyDescent="0.25">
      <c r="B40" s="599"/>
      <c r="C40" s="600"/>
      <c r="D40" s="600"/>
      <c r="E40" s="600"/>
      <c r="F40" s="600"/>
      <c r="G40" s="600"/>
      <c r="H40" s="601"/>
    </row>
  </sheetData>
  <sheetProtection algorithmName="SHA-512" hashValue="J5McF9JP/n4L9ty4Rcj9v6f4YPg8LGL+Raw9ppxcX8GL08qDAC/dxp+nmVMbW7J24ZN0FGaUJ3N41FdQZ0c+gw==" saltValue="kJM4BwiMuzTk1zPuvJAofQ==" spinCount="100000" sheet="1" objects="1" scenarios="1"/>
  <mergeCells count="9">
    <mergeCell ref="E18:H19"/>
    <mergeCell ref="B34:H34"/>
    <mergeCell ref="B37:H40"/>
    <mergeCell ref="B5:C6"/>
    <mergeCell ref="D5:D6"/>
    <mergeCell ref="E5:E6"/>
    <mergeCell ref="F5:F6"/>
    <mergeCell ref="G5:G6"/>
    <mergeCell ref="H5:H6"/>
  </mergeCells>
  <conditionalFormatting sqref="D7:H7">
    <cfRule type="cellIs" dxfId="21" priority="1" operator="equal">
      <formula>0</formula>
    </cfRule>
  </conditionalFormatting>
  <conditionalFormatting sqref="D28:H28">
    <cfRule type="cellIs" dxfId="20" priority="2" operator="equal">
      <formula>0</formula>
    </cfRule>
  </conditionalFormatting>
  <printOptions horizontalCentered="1"/>
  <pageMargins left="0.19685039370078741" right="0.19685039370078741" top="0.35433070866141736" bottom="0.55118110236220474" header="0.19685039370078741" footer="0.15748031496062992"/>
  <pageSetup scale="61" fitToWidth="0" orientation="landscape" r:id="rId1"/>
  <headerFooter>
    <oddFooter>&amp;R&amp;"+,Negrita Cursiva"Telesecundaria, página 13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>
    <pageSetUpPr fitToPage="1"/>
  </sheetPr>
  <dimension ref="B1:T20"/>
  <sheetViews>
    <sheetView showGridLines="0" zoomScale="95" zoomScaleNormal="95" workbookViewId="0">
      <selection activeCell="Z1" sqref="Z1:AF1"/>
    </sheetView>
  </sheetViews>
  <sheetFormatPr baseColWidth="10" defaultRowHeight="13.8" x14ac:dyDescent="0.3"/>
  <cols>
    <col min="1" max="1" width="7.44140625" style="9" customWidth="1"/>
    <col min="2" max="2" width="32.109375" style="9" customWidth="1"/>
    <col min="3" max="20" width="7" style="9" customWidth="1"/>
    <col min="21" max="256" width="11.44140625" style="9"/>
    <col min="257" max="257" width="32.33203125" style="9" customWidth="1"/>
    <col min="258" max="269" width="8.5546875" style="9" customWidth="1"/>
    <col min="270" max="512" width="11.44140625" style="9"/>
    <col min="513" max="513" width="32.33203125" style="9" customWidth="1"/>
    <col min="514" max="525" width="8.5546875" style="9" customWidth="1"/>
    <col min="526" max="768" width="11.44140625" style="9"/>
    <col min="769" max="769" width="32.33203125" style="9" customWidth="1"/>
    <col min="770" max="781" width="8.5546875" style="9" customWidth="1"/>
    <col min="782" max="1024" width="11.44140625" style="9"/>
    <col min="1025" max="1025" width="32.33203125" style="9" customWidth="1"/>
    <col min="1026" max="1037" width="8.5546875" style="9" customWidth="1"/>
    <col min="1038" max="1280" width="11.44140625" style="9"/>
    <col min="1281" max="1281" width="32.33203125" style="9" customWidth="1"/>
    <col min="1282" max="1293" width="8.5546875" style="9" customWidth="1"/>
    <col min="1294" max="1536" width="11.44140625" style="9"/>
    <col min="1537" max="1537" width="32.33203125" style="9" customWidth="1"/>
    <col min="1538" max="1549" width="8.5546875" style="9" customWidth="1"/>
    <col min="1550" max="1792" width="11.44140625" style="9"/>
    <col min="1793" max="1793" width="32.33203125" style="9" customWidth="1"/>
    <col min="1794" max="1805" width="8.5546875" style="9" customWidth="1"/>
    <col min="1806" max="2048" width="11.44140625" style="9"/>
    <col min="2049" max="2049" width="32.33203125" style="9" customWidth="1"/>
    <col min="2050" max="2061" width="8.5546875" style="9" customWidth="1"/>
    <col min="2062" max="2304" width="11.44140625" style="9"/>
    <col min="2305" max="2305" width="32.33203125" style="9" customWidth="1"/>
    <col min="2306" max="2317" width="8.5546875" style="9" customWidth="1"/>
    <col min="2318" max="2560" width="11.44140625" style="9"/>
    <col min="2561" max="2561" width="32.33203125" style="9" customWidth="1"/>
    <col min="2562" max="2573" width="8.5546875" style="9" customWidth="1"/>
    <col min="2574" max="2816" width="11.44140625" style="9"/>
    <col min="2817" max="2817" width="32.33203125" style="9" customWidth="1"/>
    <col min="2818" max="2829" width="8.5546875" style="9" customWidth="1"/>
    <col min="2830" max="3072" width="11.44140625" style="9"/>
    <col min="3073" max="3073" width="32.33203125" style="9" customWidth="1"/>
    <col min="3074" max="3085" width="8.5546875" style="9" customWidth="1"/>
    <col min="3086" max="3328" width="11.44140625" style="9"/>
    <col min="3329" max="3329" width="32.33203125" style="9" customWidth="1"/>
    <col min="3330" max="3341" width="8.5546875" style="9" customWidth="1"/>
    <col min="3342" max="3584" width="11.44140625" style="9"/>
    <col min="3585" max="3585" width="32.33203125" style="9" customWidth="1"/>
    <col min="3586" max="3597" width="8.5546875" style="9" customWidth="1"/>
    <col min="3598" max="3840" width="11.44140625" style="9"/>
    <col min="3841" max="3841" width="32.33203125" style="9" customWidth="1"/>
    <col min="3842" max="3853" width="8.5546875" style="9" customWidth="1"/>
    <col min="3854" max="4096" width="11.44140625" style="9"/>
    <col min="4097" max="4097" width="32.33203125" style="9" customWidth="1"/>
    <col min="4098" max="4109" width="8.5546875" style="9" customWidth="1"/>
    <col min="4110" max="4352" width="11.44140625" style="9"/>
    <col min="4353" max="4353" width="32.33203125" style="9" customWidth="1"/>
    <col min="4354" max="4365" width="8.5546875" style="9" customWidth="1"/>
    <col min="4366" max="4608" width="11.44140625" style="9"/>
    <col min="4609" max="4609" width="32.33203125" style="9" customWidth="1"/>
    <col min="4610" max="4621" width="8.5546875" style="9" customWidth="1"/>
    <col min="4622" max="4864" width="11.44140625" style="9"/>
    <col min="4865" max="4865" width="32.33203125" style="9" customWidth="1"/>
    <col min="4866" max="4877" width="8.5546875" style="9" customWidth="1"/>
    <col min="4878" max="5120" width="11.44140625" style="9"/>
    <col min="5121" max="5121" width="32.33203125" style="9" customWidth="1"/>
    <col min="5122" max="5133" width="8.5546875" style="9" customWidth="1"/>
    <col min="5134" max="5376" width="11.44140625" style="9"/>
    <col min="5377" max="5377" width="32.33203125" style="9" customWidth="1"/>
    <col min="5378" max="5389" width="8.5546875" style="9" customWidth="1"/>
    <col min="5390" max="5632" width="11.44140625" style="9"/>
    <col min="5633" max="5633" width="32.33203125" style="9" customWidth="1"/>
    <col min="5634" max="5645" width="8.5546875" style="9" customWidth="1"/>
    <col min="5646" max="5888" width="11.44140625" style="9"/>
    <col min="5889" max="5889" width="32.33203125" style="9" customWidth="1"/>
    <col min="5890" max="5901" width="8.5546875" style="9" customWidth="1"/>
    <col min="5902" max="6144" width="11.44140625" style="9"/>
    <col min="6145" max="6145" width="32.33203125" style="9" customWidth="1"/>
    <col min="6146" max="6157" width="8.5546875" style="9" customWidth="1"/>
    <col min="6158" max="6400" width="11.44140625" style="9"/>
    <col min="6401" max="6401" width="32.33203125" style="9" customWidth="1"/>
    <col min="6402" max="6413" width="8.5546875" style="9" customWidth="1"/>
    <col min="6414" max="6656" width="11.44140625" style="9"/>
    <col min="6657" max="6657" width="32.33203125" style="9" customWidth="1"/>
    <col min="6658" max="6669" width="8.5546875" style="9" customWidth="1"/>
    <col min="6670" max="6912" width="11.44140625" style="9"/>
    <col min="6913" max="6913" width="32.33203125" style="9" customWidth="1"/>
    <col min="6914" max="6925" width="8.5546875" style="9" customWidth="1"/>
    <col min="6926" max="7168" width="11.44140625" style="9"/>
    <col min="7169" max="7169" width="32.33203125" style="9" customWidth="1"/>
    <col min="7170" max="7181" width="8.5546875" style="9" customWidth="1"/>
    <col min="7182" max="7424" width="11.44140625" style="9"/>
    <col min="7425" max="7425" width="32.33203125" style="9" customWidth="1"/>
    <col min="7426" max="7437" width="8.5546875" style="9" customWidth="1"/>
    <col min="7438" max="7680" width="11.44140625" style="9"/>
    <col min="7681" max="7681" width="32.33203125" style="9" customWidth="1"/>
    <col min="7682" max="7693" width="8.5546875" style="9" customWidth="1"/>
    <col min="7694" max="7936" width="11.44140625" style="9"/>
    <col min="7937" max="7937" width="32.33203125" style="9" customWidth="1"/>
    <col min="7938" max="7949" width="8.5546875" style="9" customWidth="1"/>
    <col min="7950" max="8192" width="11.44140625" style="9"/>
    <col min="8193" max="8193" width="32.33203125" style="9" customWidth="1"/>
    <col min="8194" max="8205" width="8.5546875" style="9" customWidth="1"/>
    <col min="8206" max="8448" width="11.44140625" style="9"/>
    <col min="8449" max="8449" width="32.33203125" style="9" customWidth="1"/>
    <col min="8450" max="8461" width="8.5546875" style="9" customWidth="1"/>
    <col min="8462" max="8704" width="11.44140625" style="9"/>
    <col min="8705" max="8705" width="32.33203125" style="9" customWidth="1"/>
    <col min="8706" max="8717" width="8.5546875" style="9" customWidth="1"/>
    <col min="8718" max="8960" width="11.44140625" style="9"/>
    <col min="8961" max="8961" width="32.33203125" style="9" customWidth="1"/>
    <col min="8962" max="8973" width="8.5546875" style="9" customWidth="1"/>
    <col min="8974" max="9216" width="11.44140625" style="9"/>
    <col min="9217" max="9217" width="32.33203125" style="9" customWidth="1"/>
    <col min="9218" max="9229" width="8.5546875" style="9" customWidth="1"/>
    <col min="9230" max="9472" width="11.44140625" style="9"/>
    <col min="9473" max="9473" width="32.33203125" style="9" customWidth="1"/>
    <col min="9474" max="9485" width="8.5546875" style="9" customWidth="1"/>
    <col min="9486" max="9728" width="11.44140625" style="9"/>
    <col min="9729" max="9729" width="32.33203125" style="9" customWidth="1"/>
    <col min="9730" max="9741" width="8.5546875" style="9" customWidth="1"/>
    <col min="9742" max="9984" width="11.44140625" style="9"/>
    <col min="9985" max="9985" width="32.33203125" style="9" customWidth="1"/>
    <col min="9986" max="9997" width="8.5546875" style="9" customWidth="1"/>
    <col min="9998" max="10240" width="11.44140625" style="9"/>
    <col min="10241" max="10241" width="32.33203125" style="9" customWidth="1"/>
    <col min="10242" max="10253" width="8.5546875" style="9" customWidth="1"/>
    <col min="10254" max="10496" width="11.44140625" style="9"/>
    <col min="10497" max="10497" width="32.33203125" style="9" customWidth="1"/>
    <col min="10498" max="10509" width="8.5546875" style="9" customWidth="1"/>
    <col min="10510" max="10752" width="11.44140625" style="9"/>
    <col min="10753" max="10753" width="32.33203125" style="9" customWidth="1"/>
    <col min="10754" max="10765" width="8.5546875" style="9" customWidth="1"/>
    <col min="10766" max="11008" width="11.44140625" style="9"/>
    <col min="11009" max="11009" width="32.33203125" style="9" customWidth="1"/>
    <col min="11010" max="11021" width="8.5546875" style="9" customWidth="1"/>
    <col min="11022" max="11264" width="11.44140625" style="9"/>
    <col min="11265" max="11265" width="32.33203125" style="9" customWidth="1"/>
    <col min="11266" max="11277" width="8.5546875" style="9" customWidth="1"/>
    <col min="11278" max="11520" width="11.44140625" style="9"/>
    <col min="11521" max="11521" width="32.33203125" style="9" customWidth="1"/>
    <col min="11522" max="11533" width="8.5546875" style="9" customWidth="1"/>
    <col min="11534" max="11776" width="11.44140625" style="9"/>
    <col min="11777" max="11777" width="32.33203125" style="9" customWidth="1"/>
    <col min="11778" max="11789" width="8.5546875" style="9" customWidth="1"/>
    <col min="11790" max="12032" width="11.44140625" style="9"/>
    <col min="12033" max="12033" width="32.33203125" style="9" customWidth="1"/>
    <col min="12034" max="12045" width="8.5546875" style="9" customWidth="1"/>
    <col min="12046" max="12288" width="11.44140625" style="9"/>
    <col min="12289" max="12289" width="32.33203125" style="9" customWidth="1"/>
    <col min="12290" max="12301" width="8.5546875" style="9" customWidth="1"/>
    <col min="12302" max="12544" width="11.44140625" style="9"/>
    <col min="12545" max="12545" width="32.33203125" style="9" customWidth="1"/>
    <col min="12546" max="12557" width="8.5546875" style="9" customWidth="1"/>
    <col min="12558" max="12800" width="11.44140625" style="9"/>
    <col min="12801" max="12801" width="32.33203125" style="9" customWidth="1"/>
    <col min="12802" max="12813" width="8.5546875" style="9" customWidth="1"/>
    <col min="12814" max="13056" width="11.44140625" style="9"/>
    <col min="13057" max="13057" width="32.33203125" style="9" customWidth="1"/>
    <col min="13058" max="13069" width="8.5546875" style="9" customWidth="1"/>
    <col min="13070" max="13312" width="11.44140625" style="9"/>
    <col min="13313" max="13313" width="32.33203125" style="9" customWidth="1"/>
    <col min="13314" max="13325" width="8.5546875" style="9" customWidth="1"/>
    <col min="13326" max="13568" width="11.44140625" style="9"/>
    <col min="13569" max="13569" width="32.33203125" style="9" customWidth="1"/>
    <col min="13570" max="13581" width="8.5546875" style="9" customWidth="1"/>
    <col min="13582" max="13824" width="11.44140625" style="9"/>
    <col min="13825" max="13825" width="32.33203125" style="9" customWidth="1"/>
    <col min="13826" max="13837" width="8.5546875" style="9" customWidth="1"/>
    <col min="13838" max="14080" width="11.44140625" style="9"/>
    <col min="14081" max="14081" width="32.33203125" style="9" customWidth="1"/>
    <col min="14082" max="14093" width="8.5546875" style="9" customWidth="1"/>
    <col min="14094" max="14336" width="11.44140625" style="9"/>
    <col min="14337" max="14337" width="32.33203125" style="9" customWidth="1"/>
    <col min="14338" max="14349" width="8.5546875" style="9" customWidth="1"/>
    <col min="14350" max="14592" width="11.44140625" style="9"/>
    <col min="14593" max="14593" width="32.33203125" style="9" customWidth="1"/>
    <col min="14594" max="14605" width="8.5546875" style="9" customWidth="1"/>
    <col min="14606" max="14848" width="11.44140625" style="9"/>
    <col min="14849" max="14849" width="32.33203125" style="9" customWidth="1"/>
    <col min="14850" max="14861" width="8.5546875" style="9" customWidth="1"/>
    <col min="14862" max="15104" width="11.44140625" style="9"/>
    <col min="15105" max="15105" width="32.33203125" style="9" customWidth="1"/>
    <col min="15106" max="15117" width="8.5546875" style="9" customWidth="1"/>
    <col min="15118" max="15360" width="11.44140625" style="9"/>
    <col min="15361" max="15361" width="32.33203125" style="9" customWidth="1"/>
    <col min="15362" max="15373" width="8.5546875" style="9" customWidth="1"/>
    <col min="15374" max="15616" width="11.44140625" style="9"/>
    <col min="15617" max="15617" width="32.33203125" style="9" customWidth="1"/>
    <col min="15618" max="15629" width="8.5546875" style="9" customWidth="1"/>
    <col min="15630" max="15872" width="11.44140625" style="9"/>
    <col min="15873" max="15873" width="32.33203125" style="9" customWidth="1"/>
    <col min="15874" max="15885" width="8.5546875" style="9" customWidth="1"/>
    <col min="15886" max="16128" width="11.44140625" style="9"/>
    <col min="16129" max="16129" width="32.33203125" style="9" customWidth="1"/>
    <col min="16130" max="16141" width="8.5546875" style="9" customWidth="1"/>
    <col min="16142" max="16377" width="11.44140625" style="9"/>
    <col min="16378" max="16384" width="11.44140625" style="9" customWidth="1"/>
  </cols>
  <sheetData>
    <row r="1" spans="2:20" ht="17.399999999999999" x14ac:dyDescent="0.3">
      <c r="B1" s="356" t="s">
        <v>982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</row>
    <row r="2" spans="2:20" ht="19.8" thickBot="1" x14ac:dyDescent="0.35">
      <c r="B2" s="356" t="s">
        <v>1020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</row>
    <row r="3" spans="2:20" ht="24.75" customHeight="1" thickTop="1" x14ac:dyDescent="0.3">
      <c r="B3" s="688" t="s">
        <v>983</v>
      </c>
      <c r="C3" s="557" t="s">
        <v>0</v>
      </c>
      <c r="D3" s="557"/>
      <c r="E3" s="557"/>
      <c r="F3" s="556" t="s">
        <v>581</v>
      </c>
      <c r="G3" s="557"/>
      <c r="H3" s="558"/>
      <c r="I3" s="556" t="s">
        <v>582</v>
      </c>
      <c r="J3" s="557"/>
      <c r="K3" s="558"/>
      <c r="L3" s="557" t="s">
        <v>583</v>
      </c>
      <c r="M3" s="557"/>
      <c r="N3" s="557"/>
      <c r="O3" s="556" t="s">
        <v>584</v>
      </c>
      <c r="P3" s="557"/>
      <c r="Q3" s="558"/>
      <c r="R3" s="556" t="s">
        <v>585</v>
      </c>
      <c r="S3" s="557"/>
      <c r="T3" s="557"/>
    </row>
    <row r="4" spans="2:20" ht="28.5" customHeight="1" thickBot="1" x14ac:dyDescent="0.3">
      <c r="B4" s="689"/>
      <c r="C4" s="153" t="s">
        <v>0</v>
      </c>
      <c r="D4" s="32" t="s">
        <v>24</v>
      </c>
      <c r="E4" s="153" t="s">
        <v>984</v>
      </c>
      <c r="F4" s="359" t="s">
        <v>0</v>
      </c>
      <c r="G4" s="32" t="s">
        <v>24</v>
      </c>
      <c r="H4" s="360" t="s">
        <v>984</v>
      </c>
      <c r="I4" s="153" t="s">
        <v>0</v>
      </c>
      <c r="J4" s="32" t="s">
        <v>24</v>
      </c>
      <c r="K4" s="153" t="s">
        <v>984</v>
      </c>
      <c r="L4" s="359" t="s">
        <v>0</v>
      </c>
      <c r="M4" s="32" t="s">
        <v>24</v>
      </c>
      <c r="N4" s="360" t="s">
        <v>984</v>
      </c>
      <c r="O4" s="359" t="s">
        <v>0</v>
      </c>
      <c r="P4" s="32" t="s">
        <v>24</v>
      </c>
      <c r="Q4" s="360" t="s">
        <v>984</v>
      </c>
      <c r="R4" s="153" t="s">
        <v>0</v>
      </c>
      <c r="S4" s="32" t="s">
        <v>24</v>
      </c>
      <c r="T4" s="153" t="s">
        <v>984</v>
      </c>
    </row>
    <row r="5" spans="2:20" ht="28.5" customHeight="1" thickTop="1" thickBot="1" x14ac:dyDescent="0.35">
      <c r="B5" s="361" t="s">
        <v>985</v>
      </c>
      <c r="C5" s="362">
        <f>+D5+E5</f>
        <v>0</v>
      </c>
      <c r="D5" s="363">
        <f>SUM(D6:D8)</f>
        <v>0</v>
      </c>
      <c r="E5" s="364">
        <f>SUM(E6:E8)</f>
        <v>0</v>
      </c>
      <c r="F5" s="365">
        <f>+G5+H5</f>
        <v>0</v>
      </c>
      <c r="G5" s="363">
        <f>SUM(G6:G8)</f>
        <v>0</v>
      </c>
      <c r="H5" s="366">
        <f>SUM(H6:H8)</f>
        <v>0</v>
      </c>
      <c r="I5" s="365">
        <f>+J5+K5</f>
        <v>0</v>
      </c>
      <c r="J5" s="363">
        <f>SUM(J6:J8)</f>
        <v>0</v>
      </c>
      <c r="K5" s="366">
        <f>SUM(K6:K8)</f>
        <v>0</v>
      </c>
      <c r="L5" s="365">
        <f>+M5+N5</f>
        <v>0</v>
      </c>
      <c r="M5" s="363">
        <f>SUM(M6:M8)</f>
        <v>0</v>
      </c>
      <c r="N5" s="366">
        <f>SUM(N6:N8)</f>
        <v>0</v>
      </c>
      <c r="O5" s="365">
        <f>+P5+Q5</f>
        <v>0</v>
      </c>
      <c r="P5" s="363">
        <f>SUM(P6:P8)</f>
        <v>0</v>
      </c>
      <c r="Q5" s="366">
        <f>SUM(Q6:Q8)</f>
        <v>0</v>
      </c>
      <c r="R5" s="364">
        <f>+S5+T5</f>
        <v>0</v>
      </c>
      <c r="S5" s="363">
        <f>SUM(S6:S8)</f>
        <v>0</v>
      </c>
      <c r="T5" s="364">
        <f>SUM(T6:T8)</f>
        <v>0</v>
      </c>
    </row>
    <row r="6" spans="2:20" ht="28.5" customHeight="1" x14ac:dyDescent="0.3">
      <c r="B6" s="367" t="s">
        <v>986</v>
      </c>
      <c r="C6" s="368">
        <f>+D6+E6</f>
        <v>0</v>
      </c>
      <c r="D6" s="369">
        <f t="shared" ref="D6:E8" si="0">+G6+J6+M6+P6+S6</f>
        <v>0</v>
      </c>
      <c r="E6" s="370">
        <f t="shared" si="0"/>
        <v>0</v>
      </c>
      <c r="F6" s="371">
        <f>+G6+H6</f>
        <v>0</v>
      </c>
      <c r="G6" s="372"/>
      <c r="H6" s="373"/>
      <c r="I6" s="683"/>
      <c r="J6" s="684"/>
      <c r="K6" s="685"/>
      <c r="L6" s="683"/>
      <c r="M6" s="684"/>
      <c r="N6" s="685"/>
      <c r="O6" s="683"/>
      <c r="P6" s="684"/>
      <c r="Q6" s="685"/>
      <c r="R6" s="683"/>
      <c r="S6" s="684"/>
      <c r="T6" s="684"/>
    </row>
    <row r="7" spans="2:20" ht="28.5" customHeight="1" x14ac:dyDescent="0.3">
      <c r="B7" s="367" t="s">
        <v>987</v>
      </c>
      <c r="C7" s="374">
        <f t="shared" ref="C7:C8" si="1">+D7+E7</f>
        <v>0</v>
      </c>
      <c r="D7" s="375">
        <f t="shared" si="0"/>
        <v>0</v>
      </c>
      <c r="E7" s="376">
        <f t="shared" si="0"/>
        <v>0</v>
      </c>
      <c r="F7" s="377">
        <f t="shared" ref="F7:F8" si="2">+G7+H7</f>
        <v>0</v>
      </c>
      <c r="G7" s="378"/>
      <c r="H7" s="379"/>
      <c r="I7" s="377">
        <f t="shared" ref="I7:I8" si="3">+J7+K7</f>
        <v>0</v>
      </c>
      <c r="J7" s="378"/>
      <c r="K7" s="379"/>
      <c r="L7" s="377">
        <f t="shared" ref="L7:L8" si="4">+M7+N7</f>
        <v>0</v>
      </c>
      <c r="M7" s="378"/>
      <c r="N7" s="379"/>
      <c r="O7" s="377">
        <f t="shared" ref="O7:O8" si="5">+P7+Q7</f>
        <v>0</v>
      </c>
      <c r="P7" s="378"/>
      <c r="Q7" s="379"/>
      <c r="R7" s="377">
        <f t="shared" ref="R7:R8" si="6">+S7+T7</f>
        <v>0</v>
      </c>
      <c r="S7" s="378"/>
      <c r="T7" s="380"/>
    </row>
    <row r="8" spans="2:20" ht="28.5" customHeight="1" thickBot="1" x14ac:dyDescent="0.35">
      <c r="B8" s="381" t="s">
        <v>988</v>
      </c>
      <c r="C8" s="382">
        <f t="shared" si="1"/>
        <v>0</v>
      </c>
      <c r="D8" s="383">
        <f t="shared" si="0"/>
        <v>0</v>
      </c>
      <c r="E8" s="384">
        <f t="shared" si="0"/>
        <v>0</v>
      </c>
      <c r="F8" s="385">
        <f t="shared" si="2"/>
        <v>0</v>
      </c>
      <c r="G8" s="386"/>
      <c r="H8" s="387"/>
      <c r="I8" s="385">
        <f t="shared" si="3"/>
        <v>0</v>
      </c>
      <c r="J8" s="386"/>
      <c r="K8" s="387"/>
      <c r="L8" s="385">
        <f t="shared" si="4"/>
        <v>0</v>
      </c>
      <c r="M8" s="386"/>
      <c r="N8" s="387"/>
      <c r="O8" s="385">
        <f t="shared" si="5"/>
        <v>0</v>
      </c>
      <c r="P8" s="386"/>
      <c r="Q8" s="387"/>
      <c r="R8" s="385">
        <f t="shared" si="6"/>
        <v>0</v>
      </c>
      <c r="S8" s="386"/>
      <c r="T8" s="388"/>
    </row>
    <row r="9" spans="2:20" ht="17.25" customHeight="1" thickTop="1" x14ac:dyDescent="0.3">
      <c r="B9" s="195" t="s">
        <v>59</v>
      </c>
      <c r="C9" s="370"/>
      <c r="D9" s="370"/>
      <c r="E9" s="370"/>
      <c r="F9" s="389"/>
      <c r="G9" s="390" t="str">
        <f>IF(G5&gt;'CUADRO 1'!G14,"XX","")</f>
        <v/>
      </c>
      <c r="H9" s="390" t="str">
        <f>IF(H5&gt;'CUADRO 1'!H14,"XX","")</f>
        <v/>
      </c>
      <c r="I9" s="389"/>
      <c r="J9" s="390" t="str">
        <f>IF(J5&gt;'CUADRO 1'!J14,"XX","")</f>
        <v/>
      </c>
      <c r="K9" s="390" t="str">
        <f>IF(K5&gt;'CUADRO 1'!K14,"XX","")</f>
        <v/>
      </c>
      <c r="L9" s="389"/>
      <c r="M9" s="390" t="str">
        <f>IF(M5&gt;'CUADRO 1'!M14,"XX","")</f>
        <v/>
      </c>
      <c r="N9" s="390" t="str">
        <f>IF(N5&gt;'CUADRO 1'!N14,"XX","")</f>
        <v/>
      </c>
      <c r="O9" s="389"/>
      <c r="P9" s="390" t="str">
        <f>IF(P5&gt;'CUADRO 1'!P14,"XX","")</f>
        <v/>
      </c>
      <c r="Q9" s="390" t="str">
        <f>IF(Q5&gt;'CUADRO 1'!Q14,"XX","")</f>
        <v/>
      </c>
      <c r="R9" s="389"/>
      <c r="S9" s="390" t="str">
        <f>IF(S5&gt;'CUADRO 1'!S14,"XX","")</f>
        <v/>
      </c>
      <c r="T9" s="390" t="str">
        <f>IF(T5&gt;'CUADRO 1'!T14,"XX","")</f>
        <v/>
      </c>
    </row>
    <row r="10" spans="2:20" ht="15.75" customHeight="1" x14ac:dyDescent="0.3">
      <c r="B10" s="686" t="s">
        <v>989</v>
      </c>
      <c r="C10" s="686"/>
      <c r="D10" s="686"/>
      <c r="E10" s="686"/>
      <c r="F10" s="687" t="str">
        <f>IF(OR(G9="XX",H9="XX",J9="XX",K9="XX",M9="XX",N9="XX",P9="XX",Q9="XX",S9="XX",T9="XX"),"XX = El dato de excluidos por motivo de trabajo, no puede ser mayor a lo reportado en la línea de Exclusión del Cuadro 1.","")</f>
        <v/>
      </c>
      <c r="G10" s="687"/>
      <c r="H10" s="687"/>
      <c r="I10" s="687"/>
      <c r="J10" s="687"/>
      <c r="K10" s="687"/>
      <c r="L10" s="687"/>
      <c r="M10" s="687"/>
      <c r="N10" s="687"/>
      <c r="O10" s="687"/>
      <c r="P10" s="687"/>
      <c r="Q10" s="687"/>
      <c r="R10" s="687"/>
      <c r="S10" s="687"/>
      <c r="T10" s="687"/>
    </row>
    <row r="11" spans="2:20" ht="15.75" customHeight="1" x14ac:dyDescent="0.3">
      <c r="B11" s="686"/>
      <c r="C11" s="686"/>
      <c r="D11" s="686"/>
      <c r="E11" s="686"/>
      <c r="F11" s="687"/>
      <c r="G11" s="687"/>
      <c r="H11" s="687"/>
      <c r="I11" s="687"/>
      <c r="J11" s="687"/>
      <c r="K11" s="687"/>
      <c r="L11" s="687"/>
      <c r="M11" s="687"/>
      <c r="N11" s="687"/>
      <c r="O11" s="687"/>
      <c r="P11" s="687"/>
      <c r="Q11" s="687"/>
      <c r="R11" s="687"/>
      <c r="S11" s="687"/>
      <c r="T11" s="687"/>
    </row>
    <row r="12" spans="2:20" ht="15.75" customHeight="1" x14ac:dyDescent="0.3">
      <c r="B12" s="686"/>
      <c r="C12" s="686"/>
      <c r="D12" s="686"/>
      <c r="E12" s="686"/>
      <c r="R12" s="391"/>
      <c r="S12" s="391"/>
      <c r="T12" s="391"/>
    </row>
    <row r="13" spans="2:20" x14ac:dyDescent="0.3">
      <c r="B13" s="392"/>
      <c r="C13" s="392"/>
      <c r="D13" s="392"/>
      <c r="E13" s="392"/>
      <c r="R13" s="391"/>
      <c r="S13" s="391"/>
      <c r="T13" s="391"/>
    </row>
    <row r="14" spans="2:20" ht="18.75" customHeight="1" x14ac:dyDescent="0.25">
      <c r="B14" s="393" t="s">
        <v>990</v>
      </c>
      <c r="C14" s="7"/>
      <c r="D14" s="394"/>
      <c r="E14" s="39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2:20" ht="22.5" customHeight="1" x14ac:dyDescent="0.3">
      <c r="B15" s="674"/>
      <c r="C15" s="675"/>
      <c r="D15" s="675"/>
      <c r="E15" s="675"/>
      <c r="F15" s="675"/>
      <c r="G15" s="675"/>
      <c r="H15" s="675"/>
      <c r="I15" s="675"/>
      <c r="J15" s="675"/>
      <c r="K15" s="675"/>
      <c r="L15" s="675"/>
      <c r="M15" s="675"/>
      <c r="N15" s="675"/>
      <c r="O15" s="675"/>
      <c r="P15" s="675"/>
      <c r="Q15" s="675"/>
      <c r="R15" s="675"/>
      <c r="S15" s="675"/>
      <c r="T15" s="676"/>
    </row>
    <row r="16" spans="2:20" s="1" customFormat="1" ht="22.5" customHeight="1" x14ac:dyDescent="0.25">
      <c r="B16" s="677"/>
      <c r="C16" s="678"/>
      <c r="D16" s="678"/>
      <c r="E16" s="678"/>
      <c r="F16" s="678"/>
      <c r="G16" s="678"/>
      <c r="H16" s="678"/>
      <c r="I16" s="678"/>
      <c r="J16" s="678"/>
      <c r="K16" s="678"/>
      <c r="L16" s="678"/>
      <c r="M16" s="678"/>
      <c r="N16" s="678"/>
      <c r="O16" s="678"/>
      <c r="P16" s="678"/>
      <c r="Q16" s="678"/>
      <c r="R16" s="678"/>
      <c r="S16" s="678"/>
      <c r="T16" s="679"/>
    </row>
    <row r="17" spans="2:20" s="1" customFormat="1" ht="22.5" customHeight="1" x14ac:dyDescent="0.25">
      <c r="B17" s="677"/>
      <c r="C17" s="678"/>
      <c r="D17" s="678"/>
      <c r="E17" s="678"/>
      <c r="F17" s="678"/>
      <c r="G17" s="678"/>
      <c r="H17" s="678"/>
      <c r="I17" s="678"/>
      <c r="J17" s="678"/>
      <c r="K17" s="678"/>
      <c r="L17" s="678"/>
      <c r="M17" s="678"/>
      <c r="N17" s="678"/>
      <c r="O17" s="678"/>
      <c r="P17" s="678"/>
      <c r="Q17" s="678"/>
      <c r="R17" s="678"/>
      <c r="S17" s="678"/>
      <c r="T17" s="679"/>
    </row>
    <row r="18" spans="2:20" s="1" customFormat="1" ht="22.5" customHeight="1" x14ac:dyDescent="0.25">
      <c r="B18" s="680"/>
      <c r="C18" s="681"/>
      <c r="D18" s="681"/>
      <c r="E18" s="681"/>
      <c r="F18" s="681"/>
      <c r="G18" s="681"/>
      <c r="H18" s="681"/>
      <c r="I18" s="681"/>
      <c r="J18" s="681"/>
      <c r="K18" s="681"/>
      <c r="L18" s="681"/>
      <c r="M18" s="681"/>
      <c r="N18" s="681"/>
      <c r="O18" s="681"/>
      <c r="P18" s="681"/>
      <c r="Q18" s="681"/>
      <c r="R18" s="681"/>
      <c r="S18" s="681"/>
      <c r="T18" s="682"/>
    </row>
    <row r="19" spans="2:20" s="1" customFormat="1" ht="18" customHeight="1" x14ac:dyDescent="0.2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2:20" s="1" customFormat="1" ht="18" customHeight="1" x14ac:dyDescent="0.2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</sheetData>
  <sheetProtection algorithmName="SHA-512" hashValue="3jnXmGJ93Va+VgOUmHLSBFA+ROiJYlpJnp8gqPv/O/IwQQ+SVdgOnHO/JxbIJ5arU6Au+0iVCuk1PVrRfmlA/A==" saltValue="621djkLaVMVPHnoGL7wj/g==" spinCount="100000" sheet="1" objects="1" scenarios="1"/>
  <protectedRanges>
    <protectedRange sqref="S6:T8 G6:H8 J6:K8 M6:N8 P6:Q8" name="Rango1_3"/>
  </protectedRanges>
  <mergeCells count="14">
    <mergeCell ref="O3:Q3"/>
    <mergeCell ref="R3:T3"/>
    <mergeCell ref="B15:T18"/>
    <mergeCell ref="I6:K6"/>
    <mergeCell ref="L6:N6"/>
    <mergeCell ref="O6:Q6"/>
    <mergeCell ref="R6:T6"/>
    <mergeCell ref="B10:E12"/>
    <mergeCell ref="F10:T11"/>
    <mergeCell ref="B3:B4"/>
    <mergeCell ref="C3:E3"/>
    <mergeCell ref="F3:H3"/>
    <mergeCell ref="I3:K3"/>
    <mergeCell ref="L3:N3"/>
  </mergeCells>
  <conditionalFormatting sqref="C5:E9">
    <cfRule type="cellIs" dxfId="19" priority="17" operator="equal">
      <formula>0</formula>
    </cfRule>
  </conditionalFormatting>
  <conditionalFormatting sqref="F6:F8">
    <cfRule type="cellIs" dxfId="18" priority="10" operator="equal">
      <formula>0</formula>
    </cfRule>
  </conditionalFormatting>
  <conditionalFormatting sqref="F5:T5">
    <cfRule type="cellIs" dxfId="17" priority="9" operator="equal">
      <formula>0</formula>
    </cfRule>
  </conditionalFormatting>
  <conditionalFormatting sqref="F10:T11">
    <cfRule type="notContainsBlanks" dxfId="16" priority="16">
      <formula>LEN(TRIM(F10))&gt;0</formula>
    </cfRule>
  </conditionalFormatting>
  <conditionalFormatting sqref="I6:I8">
    <cfRule type="cellIs" dxfId="15" priority="7" operator="equal">
      <formula>0</formula>
    </cfRule>
  </conditionalFormatting>
  <conditionalFormatting sqref="L6:L8">
    <cfRule type="cellIs" dxfId="14" priority="5" operator="equal">
      <formula>0</formula>
    </cfRule>
  </conditionalFormatting>
  <conditionalFormatting sqref="O6:O8">
    <cfRule type="cellIs" dxfId="13" priority="3" operator="equal">
      <formula>0</formula>
    </cfRule>
  </conditionalFormatting>
  <conditionalFormatting sqref="R6:R8">
    <cfRule type="cellIs" dxfId="12" priority="1" operator="equal">
      <formula>0</formula>
    </cfRule>
  </conditionalFormatting>
  <dataValidations count="2">
    <dataValidation allowBlank="1" showErrorMessage="1" prompt="Sólo para Instituciones PRIVADAS." sqref="F5:T8" xr:uid="{00000000-0002-0000-0F00-000000000000}"/>
    <dataValidation allowBlank="1" showInputMessage="1" showErrorMessage="1" prompt="Sólo para Instituciones PRIVADAS." sqref="JB65533:JC65534 SX65533:SY65534 ACT65533:ACU65534 AMP65533:AMQ65534 AWL65533:AWM65534 BGH65533:BGI65534 BQD65533:BQE65534 BZZ65533:CAA65534 CJV65533:CJW65534 CTR65533:CTS65534 DDN65533:DDO65534 DNJ65533:DNK65534 DXF65533:DXG65534 EHB65533:EHC65534 EQX65533:EQY65534 FAT65533:FAU65534 FKP65533:FKQ65534 FUL65533:FUM65534 GEH65533:GEI65534 GOD65533:GOE65534 GXZ65533:GYA65534 HHV65533:HHW65534 HRR65533:HRS65534 IBN65533:IBO65534 ILJ65533:ILK65534 IVF65533:IVG65534 JFB65533:JFC65534 JOX65533:JOY65534 JYT65533:JYU65534 KIP65533:KIQ65534 KSL65533:KSM65534 LCH65533:LCI65534 LMD65533:LME65534 LVZ65533:LWA65534 MFV65533:MFW65534 MPR65533:MPS65534 MZN65533:MZO65534 NJJ65533:NJK65534 NTF65533:NTG65534 ODB65533:ODC65534 OMX65533:OMY65534 OWT65533:OWU65534 PGP65533:PGQ65534 PQL65533:PQM65534 QAH65533:QAI65534 QKD65533:QKE65534 QTZ65533:QUA65534 RDV65533:RDW65534 RNR65533:RNS65534 RXN65533:RXO65534 SHJ65533:SHK65534 SRF65533:SRG65534 TBB65533:TBC65534 TKX65533:TKY65534 TUT65533:TUU65534 UEP65533:UEQ65534 UOL65533:UOM65534 UYH65533:UYI65534 VID65533:VIE65534 VRZ65533:VSA65534 WBV65533:WBW65534 WLR65533:WLS65534 WVN65533:WVO65534 JB131069:JC131070 SX131069:SY131070 ACT131069:ACU131070 AMP131069:AMQ131070 AWL131069:AWM131070 BGH131069:BGI131070 BQD131069:BQE131070 BZZ131069:CAA131070 CJV131069:CJW131070 CTR131069:CTS131070 DDN131069:DDO131070 DNJ131069:DNK131070 DXF131069:DXG131070 EHB131069:EHC131070 EQX131069:EQY131070 FAT131069:FAU131070 FKP131069:FKQ131070 FUL131069:FUM131070 GEH131069:GEI131070 GOD131069:GOE131070 GXZ131069:GYA131070 HHV131069:HHW131070 HRR131069:HRS131070 IBN131069:IBO131070 ILJ131069:ILK131070 IVF131069:IVG131070 JFB131069:JFC131070 JOX131069:JOY131070 JYT131069:JYU131070 KIP131069:KIQ131070 KSL131069:KSM131070 LCH131069:LCI131070 LMD131069:LME131070 LVZ131069:LWA131070 MFV131069:MFW131070 MPR131069:MPS131070 MZN131069:MZO131070 NJJ131069:NJK131070 NTF131069:NTG131070 ODB131069:ODC131070 OMX131069:OMY131070 OWT131069:OWU131070 PGP131069:PGQ131070 PQL131069:PQM131070 QAH131069:QAI131070 QKD131069:QKE131070 QTZ131069:QUA131070 RDV131069:RDW131070 RNR131069:RNS131070 RXN131069:RXO131070 SHJ131069:SHK131070 SRF131069:SRG131070 TBB131069:TBC131070 TKX131069:TKY131070 TUT131069:TUU131070 UEP131069:UEQ131070 UOL131069:UOM131070 UYH131069:UYI131070 VID131069:VIE131070 VRZ131069:VSA131070 WBV131069:WBW131070 WLR131069:WLS131070 WVN131069:WVO131070 JB196605:JC196606 SX196605:SY196606 ACT196605:ACU196606 AMP196605:AMQ196606 AWL196605:AWM196606 BGH196605:BGI196606 BQD196605:BQE196606 BZZ196605:CAA196606 CJV196605:CJW196606 CTR196605:CTS196606 DDN196605:DDO196606 DNJ196605:DNK196606 DXF196605:DXG196606 EHB196605:EHC196606 EQX196605:EQY196606 FAT196605:FAU196606 FKP196605:FKQ196606 FUL196605:FUM196606 GEH196605:GEI196606 GOD196605:GOE196606 GXZ196605:GYA196606 HHV196605:HHW196606 HRR196605:HRS196606 IBN196605:IBO196606 ILJ196605:ILK196606 IVF196605:IVG196606 JFB196605:JFC196606 JOX196605:JOY196606 JYT196605:JYU196606 KIP196605:KIQ196606 KSL196605:KSM196606 LCH196605:LCI196606 LMD196605:LME196606 LVZ196605:LWA196606 MFV196605:MFW196606 MPR196605:MPS196606 MZN196605:MZO196606 NJJ196605:NJK196606 NTF196605:NTG196606 ODB196605:ODC196606 OMX196605:OMY196606 OWT196605:OWU196606 PGP196605:PGQ196606 PQL196605:PQM196606 QAH196605:QAI196606 QKD196605:QKE196606 QTZ196605:QUA196606 RDV196605:RDW196606 RNR196605:RNS196606 RXN196605:RXO196606 SHJ196605:SHK196606 SRF196605:SRG196606 TBB196605:TBC196606 TKX196605:TKY196606 TUT196605:TUU196606 UEP196605:UEQ196606 UOL196605:UOM196606 UYH196605:UYI196606 VID196605:VIE196606 VRZ196605:VSA196606 WBV196605:WBW196606 WLR196605:WLS196606 WVN196605:WVO196606 JB262141:JC262142 SX262141:SY262142 ACT262141:ACU262142 AMP262141:AMQ262142 AWL262141:AWM262142 BGH262141:BGI262142 BQD262141:BQE262142 BZZ262141:CAA262142 CJV262141:CJW262142 CTR262141:CTS262142 DDN262141:DDO262142 DNJ262141:DNK262142 DXF262141:DXG262142 EHB262141:EHC262142 EQX262141:EQY262142 FAT262141:FAU262142 FKP262141:FKQ262142 FUL262141:FUM262142 GEH262141:GEI262142 GOD262141:GOE262142 GXZ262141:GYA262142 HHV262141:HHW262142 HRR262141:HRS262142 IBN262141:IBO262142 ILJ262141:ILK262142 IVF262141:IVG262142 JFB262141:JFC262142 JOX262141:JOY262142 JYT262141:JYU262142 KIP262141:KIQ262142 KSL262141:KSM262142 LCH262141:LCI262142 LMD262141:LME262142 LVZ262141:LWA262142 MFV262141:MFW262142 MPR262141:MPS262142 MZN262141:MZO262142 NJJ262141:NJK262142 NTF262141:NTG262142 ODB262141:ODC262142 OMX262141:OMY262142 OWT262141:OWU262142 PGP262141:PGQ262142 PQL262141:PQM262142 QAH262141:QAI262142 QKD262141:QKE262142 QTZ262141:QUA262142 RDV262141:RDW262142 RNR262141:RNS262142 RXN262141:RXO262142 SHJ262141:SHK262142 SRF262141:SRG262142 TBB262141:TBC262142 TKX262141:TKY262142 TUT262141:TUU262142 UEP262141:UEQ262142 UOL262141:UOM262142 UYH262141:UYI262142 VID262141:VIE262142 VRZ262141:VSA262142 WBV262141:WBW262142 WLR262141:WLS262142 WVN262141:WVO262142 JB327677:JC327678 SX327677:SY327678 ACT327677:ACU327678 AMP327677:AMQ327678 AWL327677:AWM327678 BGH327677:BGI327678 BQD327677:BQE327678 BZZ327677:CAA327678 CJV327677:CJW327678 CTR327677:CTS327678 DDN327677:DDO327678 DNJ327677:DNK327678 DXF327677:DXG327678 EHB327677:EHC327678 EQX327677:EQY327678 FAT327677:FAU327678 FKP327677:FKQ327678 FUL327677:FUM327678 GEH327677:GEI327678 GOD327677:GOE327678 GXZ327677:GYA327678 HHV327677:HHW327678 HRR327677:HRS327678 IBN327677:IBO327678 ILJ327677:ILK327678 IVF327677:IVG327678 JFB327677:JFC327678 JOX327677:JOY327678 JYT327677:JYU327678 KIP327677:KIQ327678 KSL327677:KSM327678 LCH327677:LCI327678 LMD327677:LME327678 LVZ327677:LWA327678 MFV327677:MFW327678 MPR327677:MPS327678 MZN327677:MZO327678 NJJ327677:NJK327678 NTF327677:NTG327678 ODB327677:ODC327678 OMX327677:OMY327678 OWT327677:OWU327678 PGP327677:PGQ327678 PQL327677:PQM327678 QAH327677:QAI327678 QKD327677:QKE327678 QTZ327677:QUA327678 RDV327677:RDW327678 RNR327677:RNS327678 RXN327677:RXO327678 SHJ327677:SHK327678 SRF327677:SRG327678 TBB327677:TBC327678 TKX327677:TKY327678 TUT327677:TUU327678 UEP327677:UEQ327678 UOL327677:UOM327678 UYH327677:UYI327678 VID327677:VIE327678 VRZ327677:VSA327678 WBV327677:WBW327678 WLR327677:WLS327678 WVN327677:WVO327678 JB393213:JC393214 SX393213:SY393214 ACT393213:ACU393214 AMP393213:AMQ393214 AWL393213:AWM393214 BGH393213:BGI393214 BQD393213:BQE393214 BZZ393213:CAA393214 CJV393213:CJW393214 CTR393213:CTS393214 DDN393213:DDO393214 DNJ393213:DNK393214 DXF393213:DXG393214 EHB393213:EHC393214 EQX393213:EQY393214 FAT393213:FAU393214 FKP393213:FKQ393214 FUL393213:FUM393214 GEH393213:GEI393214 GOD393213:GOE393214 GXZ393213:GYA393214 HHV393213:HHW393214 HRR393213:HRS393214 IBN393213:IBO393214 ILJ393213:ILK393214 IVF393213:IVG393214 JFB393213:JFC393214 JOX393213:JOY393214 JYT393213:JYU393214 KIP393213:KIQ393214 KSL393213:KSM393214 LCH393213:LCI393214 LMD393213:LME393214 LVZ393213:LWA393214 MFV393213:MFW393214 MPR393213:MPS393214 MZN393213:MZO393214 NJJ393213:NJK393214 NTF393213:NTG393214 ODB393213:ODC393214 OMX393213:OMY393214 OWT393213:OWU393214 PGP393213:PGQ393214 PQL393213:PQM393214 QAH393213:QAI393214 QKD393213:QKE393214 QTZ393213:QUA393214 RDV393213:RDW393214 RNR393213:RNS393214 RXN393213:RXO393214 SHJ393213:SHK393214 SRF393213:SRG393214 TBB393213:TBC393214 TKX393213:TKY393214 TUT393213:TUU393214 UEP393213:UEQ393214 UOL393213:UOM393214 UYH393213:UYI393214 VID393213:VIE393214 VRZ393213:VSA393214 WBV393213:WBW393214 WLR393213:WLS393214 WVN393213:WVO393214 JB458749:JC458750 SX458749:SY458750 ACT458749:ACU458750 AMP458749:AMQ458750 AWL458749:AWM458750 BGH458749:BGI458750 BQD458749:BQE458750 BZZ458749:CAA458750 CJV458749:CJW458750 CTR458749:CTS458750 DDN458749:DDO458750 DNJ458749:DNK458750 DXF458749:DXG458750 EHB458749:EHC458750 EQX458749:EQY458750 FAT458749:FAU458750 FKP458749:FKQ458750 FUL458749:FUM458750 GEH458749:GEI458750 GOD458749:GOE458750 GXZ458749:GYA458750 HHV458749:HHW458750 HRR458749:HRS458750 IBN458749:IBO458750 ILJ458749:ILK458750 IVF458749:IVG458750 JFB458749:JFC458750 JOX458749:JOY458750 JYT458749:JYU458750 KIP458749:KIQ458750 KSL458749:KSM458750 LCH458749:LCI458750 LMD458749:LME458750 LVZ458749:LWA458750 MFV458749:MFW458750 MPR458749:MPS458750 MZN458749:MZO458750 NJJ458749:NJK458750 NTF458749:NTG458750 ODB458749:ODC458750 OMX458749:OMY458750 OWT458749:OWU458750 PGP458749:PGQ458750 PQL458749:PQM458750 QAH458749:QAI458750 QKD458749:QKE458750 QTZ458749:QUA458750 RDV458749:RDW458750 RNR458749:RNS458750 RXN458749:RXO458750 SHJ458749:SHK458750 SRF458749:SRG458750 TBB458749:TBC458750 TKX458749:TKY458750 TUT458749:TUU458750 UEP458749:UEQ458750 UOL458749:UOM458750 UYH458749:UYI458750 VID458749:VIE458750 VRZ458749:VSA458750 WBV458749:WBW458750 WLR458749:WLS458750 WVN458749:WVO458750 JB524285:JC524286 SX524285:SY524286 ACT524285:ACU524286 AMP524285:AMQ524286 AWL524285:AWM524286 BGH524285:BGI524286 BQD524285:BQE524286 BZZ524285:CAA524286 CJV524285:CJW524286 CTR524285:CTS524286 DDN524285:DDO524286 DNJ524285:DNK524286 DXF524285:DXG524286 EHB524285:EHC524286 EQX524285:EQY524286 FAT524285:FAU524286 FKP524285:FKQ524286 FUL524285:FUM524286 GEH524285:GEI524286 GOD524285:GOE524286 GXZ524285:GYA524286 HHV524285:HHW524286 HRR524285:HRS524286 IBN524285:IBO524286 ILJ524285:ILK524286 IVF524285:IVG524286 JFB524285:JFC524286 JOX524285:JOY524286 JYT524285:JYU524286 KIP524285:KIQ524286 KSL524285:KSM524286 LCH524285:LCI524286 LMD524285:LME524286 LVZ524285:LWA524286 MFV524285:MFW524286 MPR524285:MPS524286 MZN524285:MZO524286 NJJ524285:NJK524286 NTF524285:NTG524286 ODB524285:ODC524286 OMX524285:OMY524286 OWT524285:OWU524286 PGP524285:PGQ524286 PQL524285:PQM524286 QAH524285:QAI524286 QKD524285:QKE524286 QTZ524285:QUA524286 RDV524285:RDW524286 RNR524285:RNS524286 RXN524285:RXO524286 SHJ524285:SHK524286 SRF524285:SRG524286 TBB524285:TBC524286 TKX524285:TKY524286 TUT524285:TUU524286 UEP524285:UEQ524286 UOL524285:UOM524286 UYH524285:UYI524286 VID524285:VIE524286 VRZ524285:VSA524286 WBV524285:WBW524286 WLR524285:WLS524286 WVN524285:WVO524286 JB589821:JC589822 SX589821:SY589822 ACT589821:ACU589822 AMP589821:AMQ589822 AWL589821:AWM589822 BGH589821:BGI589822 BQD589821:BQE589822 BZZ589821:CAA589822 CJV589821:CJW589822 CTR589821:CTS589822 DDN589821:DDO589822 DNJ589821:DNK589822 DXF589821:DXG589822 EHB589821:EHC589822 EQX589821:EQY589822 FAT589821:FAU589822 FKP589821:FKQ589822 FUL589821:FUM589822 GEH589821:GEI589822 GOD589821:GOE589822 GXZ589821:GYA589822 HHV589821:HHW589822 HRR589821:HRS589822 IBN589821:IBO589822 ILJ589821:ILK589822 IVF589821:IVG589822 JFB589821:JFC589822 JOX589821:JOY589822 JYT589821:JYU589822 KIP589821:KIQ589822 KSL589821:KSM589822 LCH589821:LCI589822 LMD589821:LME589822 LVZ589821:LWA589822 MFV589821:MFW589822 MPR589821:MPS589822 MZN589821:MZO589822 NJJ589821:NJK589822 NTF589821:NTG589822 ODB589821:ODC589822 OMX589821:OMY589822 OWT589821:OWU589822 PGP589821:PGQ589822 PQL589821:PQM589822 QAH589821:QAI589822 QKD589821:QKE589822 QTZ589821:QUA589822 RDV589821:RDW589822 RNR589821:RNS589822 RXN589821:RXO589822 SHJ589821:SHK589822 SRF589821:SRG589822 TBB589821:TBC589822 TKX589821:TKY589822 TUT589821:TUU589822 UEP589821:UEQ589822 UOL589821:UOM589822 UYH589821:UYI589822 VID589821:VIE589822 VRZ589821:VSA589822 WBV589821:WBW589822 WLR589821:WLS589822 WVN589821:WVO589822 JB655357:JC655358 SX655357:SY655358 ACT655357:ACU655358 AMP655357:AMQ655358 AWL655357:AWM655358 BGH655357:BGI655358 BQD655357:BQE655358 BZZ655357:CAA655358 CJV655357:CJW655358 CTR655357:CTS655358 DDN655357:DDO655358 DNJ655357:DNK655358 DXF655357:DXG655358 EHB655357:EHC655358 EQX655357:EQY655358 FAT655357:FAU655358 FKP655357:FKQ655358 FUL655357:FUM655358 GEH655357:GEI655358 GOD655357:GOE655358 GXZ655357:GYA655358 HHV655357:HHW655358 HRR655357:HRS655358 IBN655357:IBO655358 ILJ655357:ILK655358 IVF655357:IVG655358 JFB655357:JFC655358 JOX655357:JOY655358 JYT655357:JYU655358 KIP655357:KIQ655358 KSL655357:KSM655358 LCH655357:LCI655358 LMD655357:LME655358 LVZ655357:LWA655358 MFV655357:MFW655358 MPR655357:MPS655358 MZN655357:MZO655358 NJJ655357:NJK655358 NTF655357:NTG655358 ODB655357:ODC655358 OMX655357:OMY655358 OWT655357:OWU655358 PGP655357:PGQ655358 PQL655357:PQM655358 QAH655357:QAI655358 QKD655357:QKE655358 QTZ655357:QUA655358 RDV655357:RDW655358 RNR655357:RNS655358 RXN655357:RXO655358 SHJ655357:SHK655358 SRF655357:SRG655358 TBB655357:TBC655358 TKX655357:TKY655358 TUT655357:TUU655358 UEP655357:UEQ655358 UOL655357:UOM655358 UYH655357:UYI655358 VID655357:VIE655358 VRZ655357:VSA655358 WBV655357:WBW655358 WLR655357:WLS655358 WVN655357:WVO655358 JB720893:JC720894 SX720893:SY720894 ACT720893:ACU720894 AMP720893:AMQ720894 AWL720893:AWM720894 BGH720893:BGI720894 BQD720893:BQE720894 BZZ720893:CAA720894 CJV720893:CJW720894 CTR720893:CTS720894 DDN720893:DDO720894 DNJ720893:DNK720894 DXF720893:DXG720894 EHB720893:EHC720894 EQX720893:EQY720894 FAT720893:FAU720894 FKP720893:FKQ720894 FUL720893:FUM720894 GEH720893:GEI720894 GOD720893:GOE720894 GXZ720893:GYA720894 HHV720893:HHW720894 HRR720893:HRS720894 IBN720893:IBO720894 ILJ720893:ILK720894 IVF720893:IVG720894 JFB720893:JFC720894 JOX720893:JOY720894 JYT720893:JYU720894 KIP720893:KIQ720894 KSL720893:KSM720894 LCH720893:LCI720894 LMD720893:LME720894 LVZ720893:LWA720894 MFV720893:MFW720894 MPR720893:MPS720894 MZN720893:MZO720894 NJJ720893:NJK720894 NTF720893:NTG720894 ODB720893:ODC720894 OMX720893:OMY720894 OWT720893:OWU720894 PGP720893:PGQ720894 PQL720893:PQM720894 QAH720893:QAI720894 QKD720893:QKE720894 QTZ720893:QUA720894 RDV720893:RDW720894 RNR720893:RNS720894 RXN720893:RXO720894 SHJ720893:SHK720894 SRF720893:SRG720894 TBB720893:TBC720894 TKX720893:TKY720894 TUT720893:TUU720894 UEP720893:UEQ720894 UOL720893:UOM720894 UYH720893:UYI720894 VID720893:VIE720894 VRZ720893:VSA720894 WBV720893:WBW720894 WLR720893:WLS720894 WVN720893:WVO720894 JB786429:JC786430 SX786429:SY786430 ACT786429:ACU786430 AMP786429:AMQ786430 AWL786429:AWM786430 BGH786429:BGI786430 BQD786429:BQE786430 BZZ786429:CAA786430 CJV786429:CJW786430 CTR786429:CTS786430 DDN786429:DDO786430 DNJ786429:DNK786430 DXF786429:DXG786430 EHB786429:EHC786430 EQX786429:EQY786430 FAT786429:FAU786430 FKP786429:FKQ786430 FUL786429:FUM786430 GEH786429:GEI786430 GOD786429:GOE786430 GXZ786429:GYA786430 HHV786429:HHW786430 HRR786429:HRS786430 IBN786429:IBO786430 ILJ786429:ILK786430 IVF786429:IVG786430 JFB786429:JFC786430 JOX786429:JOY786430 JYT786429:JYU786430 KIP786429:KIQ786430 KSL786429:KSM786430 LCH786429:LCI786430 LMD786429:LME786430 LVZ786429:LWA786430 MFV786429:MFW786430 MPR786429:MPS786430 MZN786429:MZO786430 NJJ786429:NJK786430 NTF786429:NTG786430 ODB786429:ODC786430 OMX786429:OMY786430 OWT786429:OWU786430 PGP786429:PGQ786430 PQL786429:PQM786430 QAH786429:QAI786430 QKD786429:QKE786430 QTZ786429:QUA786430 RDV786429:RDW786430 RNR786429:RNS786430 RXN786429:RXO786430 SHJ786429:SHK786430 SRF786429:SRG786430 TBB786429:TBC786430 TKX786429:TKY786430 TUT786429:TUU786430 UEP786429:UEQ786430 UOL786429:UOM786430 UYH786429:UYI786430 VID786429:VIE786430 VRZ786429:VSA786430 WBV786429:WBW786430 WLR786429:WLS786430 WVN786429:WVO786430 JB851965:JC851966 SX851965:SY851966 ACT851965:ACU851966 AMP851965:AMQ851966 AWL851965:AWM851966 BGH851965:BGI851966 BQD851965:BQE851966 BZZ851965:CAA851966 CJV851965:CJW851966 CTR851965:CTS851966 DDN851965:DDO851966 DNJ851965:DNK851966 DXF851965:DXG851966 EHB851965:EHC851966 EQX851965:EQY851966 FAT851965:FAU851966 FKP851965:FKQ851966 FUL851965:FUM851966 GEH851965:GEI851966 GOD851965:GOE851966 GXZ851965:GYA851966 HHV851965:HHW851966 HRR851965:HRS851966 IBN851965:IBO851966 ILJ851965:ILK851966 IVF851965:IVG851966 JFB851965:JFC851966 JOX851965:JOY851966 JYT851965:JYU851966 KIP851965:KIQ851966 KSL851965:KSM851966 LCH851965:LCI851966 LMD851965:LME851966 LVZ851965:LWA851966 MFV851965:MFW851966 MPR851965:MPS851966 MZN851965:MZO851966 NJJ851965:NJK851966 NTF851965:NTG851966 ODB851965:ODC851966 OMX851965:OMY851966 OWT851965:OWU851966 PGP851965:PGQ851966 PQL851965:PQM851966 QAH851965:QAI851966 QKD851965:QKE851966 QTZ851965:QUA851966 RDV851965:RDW851966 RNR851965:RNS851966 RXN851965:RXO851966 SHJ851965:SHK851966 SRF851965:SRG851966 TBB851965:TBC851966 TKX851965:TKY851966 TUT851965:TUU851966 UEP851965:UEQ851966 UOL851965:UOM851966 UYH851965:UYI851966 VID851965:VIE851966 VRZ851965:VSA851966 WBV851965:WBW851966 WLR851965:WLS851966 WVN851965:WVO851966 JB917501:JC917502 SX917501:SY917502 ACT917501:ACU917502 AMP917501:AMQ917502 AWL917501:AWM917502 BGH917501:BGI917502 BQD917501:BQE917502 BZZ917501:CAA917502 CJV917501:CJW917502 CTR917501:CTS917502 DDN917501:DDO917502 DNJ917501:DNK917502 DXF917501:DXG917502 EHB917501:EHC917502 EQX917501:EQY917502 FAT917501:FAU917502 FKP917501:FKQ917502 FUL917501:FUM917502 GEH917501:GEI917502 GOD917501:GOE917502 GXZ917501:GYA917502 HHV917501:HHW917502 HRR917501:HRS917502 IBN917501:IBO917502 ILJ917501:ILK917502 IVF917501:IVG917502 JFB917501:JFC917502 JOX917501:JOY917502 JYT917501:JYU917502 KIP917501:KIQ917502 KSL917501:KSM917502 LCH917501:LCI917502 LMD917501:LME917502 LVZ917501:LWA917502 MFV917501:MFW917502 MPR917501:MPS917502 MZN917501:MZO917502 NJJ917501:NJK917502 NTF917501:NTG917502 ODB917501:ODC917502 OMX917501:OMY917502 OWT917501:OWU917502 PGP917501:PGQ917502 PQL917501:PQM917502 QAH917501:QAI917502 QKD917501:QKE917502 QTZ917501:QUA917502 RDV917501:RDW917502 RNR917501:RNS917502 RXN917501:RXO917502 SHJ917501:SHK917502 SRF917501:SRG917502 TBB917501:TBC917502 TKX917501:TKY917502 TUT917501:TUU917502 UEP917501:UEQ917502 UOL917501:UOM917502 UYH917501:UYI917502 VID917501:VIE917502 VRZ917501:VSA917502 WBV917501:WBW917502 WLR917501:WLS917502 WVN917501:WVO917502 JB983037:JC983038 SX983037:SY983038 ACT983037:ACU983038 AMP983037:AMQ983038 AWL983037:AWM983038 BGH983037:BGI983038 BQD983037:BQE983038 BZZ983037:CAA983038 CJV983037:CJW983038 CTR983037:CTS983038 DDN983037:DDO983038 DNJ983037:DNK983038 DXF983037:DXG983038 EHB983037:EHC983038 EQX983037:EQY983038 FAT983037:FAU983038 FKP983037:FKQ983038 FUL983037:FUM983038 GEH983037:GEI983038 GOD983037:GOE983038 GXZ983037:GYA983038 HHV983037:HHW983038 HRR983037:HRS983038 IBN983037:IBO983038 ILJ983037:ILK983038 IVF983037:IVG983038 JFB983037:JFC983038 JOX983037:JOY983038 JYT983037:JYU983038 KIP983037:KIQ983038 KSL983037:KSM983038 LCH983037:LCI983038 LMD983037:LME983038 LVZ983037:LWA983038 MFV983037:MFW983038 MPR983037:MPS983038 MZN983037:MZO983038 NJJ983037:NJK983038 NTF983037:NTG983038 ODB983037:ODC983038 OMX983037:OMY983038 OWT983037:OWU983038 PGP983037:PGQ983038 PQL983037:PQM983038 QAH983037:QAI983038 QKD983037:QKE983038 QTZ983037:QUA983038 RDV983037:RDW983038 RNR983037:RNS983038 RXN983037:RXO983038 SHJ983037:SHK983038 SRF983037:SRG983038 TBB983037:TBC983038 TKX983037:TKY983038 TUT983037:TUU983038 UEP983037:UEQ983038 UOL983037:UOM983038 UYH983037:UYI983038 VID983037:VIE983038 VRZ983037:VSA983038 WBV983037:WBW983038 WLR983037:WLS983038 WVN983037:WVO983038 WBY983043:WBZ983044 JH65539:JI65540 TD65539:TE65540 ACZ65539:ADA65540 AMV65539:AMW65540 AWR65539:AWS65540 BGN65539:BGO65540 BQJ65539:BQK65540 CAF65539:CAG65540 CKB65539:CKC65540 CTX65539:CTY65540 DDT65539:DDU65540 DNP65539:DNQ65540 DXL65539:DXM65540 EHH65539:EHI65540 ERD65539:ERE65540 FAZ65539:FBA65540 FKV65539:FKW65540 FUR65539:FUS65540 GEN65539:GEO65540 GOJ65539:GOK65540 GYF65539:GYG65540 HIB65539:HIC65540 HRX65539:HRY65540 IBT65539:IBU65540 ILP65539:ILQ65540 IVL65539:IVM65540 JFH65539:JFI65540 JPD65539:JPE65540 JYZ65539:JZA65540 KIV65539:KIW65540 KSR65539:KSS65540 LCN65539:LCO65540 LMJ65539:LMK65540 LWF65539:LWG65540 MGB65539:MGC65540 MPX65539:MPY65540 MZT65539:MZU65540 NJP65539:NJQ65540 NTL65539:NTM65540 ODH65539:ODI65540 OND65539:ONE65540 OWZ65539:OXA65540 PGV65539:PGW65540 PQR65539:PQS65540 QAN65539:QAO65540 QKJ65539:QKK65540 QUF65539:QUG65540 REB65539:REC65540 RNX65539:RNY65540 RXT65539:RXU65540 SHP65539:SHQ65540 SRL65539:SRM65540 TBH65539:TBI65540 TLD65539:TLE65540 TUZ65539:TVA65540 UEV65539:UEW65540 UOR65539:UOS65540 UYN65539:UYO65540 VIJ65539:VIK65540 VSF65539:VSG65540 WCB65539:WCC65540 WLX65539:WLY65540 WVT65539:WVU65540 JH131075:JI131076 TD131075:TE131076 ACZ131075:ADA131076 AMV131075:AMW131076 AWR131075:AWS131076 BGN131075:BGO131076 BQJ131075:BQK131076 CAF131075:CAG131076 CKB131075:CKC131076 CTX131075:CTY131076 DDT131075:DDU131076 DNP131075:DNQ131076 DXL131075:DXM131076 EHH131075:EHI131076 ERD131075:ERE131076 FAZ131075:FBA131076 FKV131075:FKW131076 FUR131075:FUS131076 GEN131075:GEO131076 GOJ131075:GOK131076 GYF131075:GYG131076 HIB131075:HIC131076 HRX131075:HRY131076 IBT131075:IBU131076 ILP131075:ILQ131076 IVL131075:IVM131076 JFH131075:JFI131076 JPD131075:JPE131076 JYZ131075:JZA131076 KIV131075:KIW131076 KSR131075:KSS131076 LCN131075:LCO131076 LMJ131075:LMK131076 LWF131075:LWG131076 MGB131075:MGC131076 MPX131075:MPY131076 MZT131075:MZU131076 NJP131075:NJQ131076 NTL131075:NTM131076 ODH131075:ODI131076 OND131075:ONE131076 OWZ131075:OXA131076 PGV131075:PGW131076 PQR131075:PQS131076 QAN131075:QAO131076 QKJ131075:QKK131076 QUF131075:QUG131076 REB131075:REC131076 RNX131075:RNY131076 RXT131075:RXU131076 SHP131075:SHQ131076 SRL131075:SRM131076 TBH131075:TBI131076 TLD131075:TLE131076 TUZ131075:TVA131076 UEV131075:UEW131076 UOR131075:UOS131076 UYN131075:UYO131076 VIJ131075:VIK131076 VSF131075:VSG131076 WCB131075:WCC131076 WLX131075:WLY131076 WVT131075:WVU131076 JH196611:JI196612 TD196611:TE196612 ACZ196611:ADA196612 AMV196611:AMW196612 AWR196611:AWS196612 BGN196611:BGO196612 BQJ196611:BQK196612 CAF196611:CAG196612 CKB196611:CKC196612 CTX196611:CTY196612 DDT196611:DDU196612 DNP196611:DNQ196612 DXL196611:DXM196612 EHH196611:EHI196612 ERD196611:ERE196612 FAZ196611:FBA196612 FKV196611:FKW196612 FUR196611:FUS196612 GEN196611:GEO196612 GOJ196611:GOK196612 GYF196611:GYG196612 HIB196611:HIC196612 HRX196611:HRY196612 IBT196611:IBU196612 ILP196611:ILQ196612 IVL196611:IVM196612 JFH196611:JFI196612 JPD196611:JPE196612 JYZ196611:JZA196612 KIV196611:KIW196612 KSR196611:KSS196612 LCN196611:LCO196612 LMJ196611:LMK196612 LWF196611:LWG196612 MGB196611:MGC196612 MPX196611:MPY196612 MZT196611:MZU196612 NJP196611:NJQ196612 NTL196611:NTM196612 ODH196611:ODI196612 OND196611:ONE196612 OWZ196611:OXA196612 PGV196611:PGW196612 PQR196611:PQS196612 QAN196611:QAO196612 QKJ196611:QKK196612 QUF196611:QUG196612 REB196611:REC196612 RNX196611:RNY196612 RXT196611:RXU196612 SHP196611:SHQ196612 SRL196611:SRM196612 TBH196611:TBI196612 TLD196611:TLE196612 TUZ196611:TVA196612 UEV196611:UEW196612 UOR196611:UOS196612 UYN196611:UYO196612 VIJ196611:VIK196612 VSF196611:VSG196612 WCB196611:WCC196612 WLX196611:WLY196612 WVT196611:WVU196612 JH262147:JI262148 TD262147:TE262148 ACZ262147:ADA262148 AMV262147:AMW262148 AWR262147:AWS262148 BGN262147:BGO262148 BQJ262147:BQK262148 CAF262147:CAG262148 CKB262147:CKC262148 CTX262147:CTY262148 DDT262147:DDU262148 DNP262147:DNQ262148 DXL262147:DXM262148 EHH262147:EHI262148 ERD262147:ERE262148 FAZ262147:FBA262148 FKV262147:FKW262148 FUR262147:FUS262148 GEN262147:GEO262148 GOJ262147:GOK262148 GYF262147:GYG262148 HIB262147:HIC262148 HRX262147:HRY262148 IBT262147:IBU262148 ILP262147:ILQ262148 IVL262147:IVM262148 JFH262147:JFI262148 JPD262147:JPE262148 JYZ262147:JZA262148 KIV262147:KIW262148 KSR262147:KSS262148 LCN262147:LCO262148 LMJ262147:LMK262148 LWF262147:LWG262148 MGB262147:MGC262148 MPX262147:MPY262148 MZT262147:MZU262148 NJP262147:NJQ262148 NTL262147:NTM262148 ODH262147:ODI262148 OND262147:ONE262148 OWZ262147:OXA262148 PGV262147:PGW262148 PQR262147:PQS262148 QAN262147:QAO262148 QKJ262147:QKK262148 QUF262147:QUG262148 REB262147:REC262148 RNX262147:RNY262148 RXT262147:RXU262148 SHP262147:SHQ262148 SRL262147:SRM262148 TBH262147:TBI262148 TLD262147:TLE262148 TUZ262147:TVA262148 UEV262147:UEW262148 UOR262147:UOS262148 UYN262147:UYO262148 VIJ262147:VIK262148 VSF262147:VSG262148 WCB262147:WCC262148 WLX262147:WLY262148 WVT262147:WVU262148 JH327683:JI327684 TD327683:TE327684 ACZ327683:ADA327684 AMV327683:AMW327684 AWR327683:AWS327684 BGN327683:BGO327684 BQJ327683:BQK327684 CAF327683:CAG327684 CKB327683:CKC327684 CTX327683:CTY327684 DDT327683:DDU327684 DNP327683:DNQ327684 DXL327683:DXM327684 EHH327683:EHI327684 ERD327683:ERE327684 FAZ327683:FBA327684 FKV327683:FKW327684 FUR327683:FUS327684 GEN327683:GEO327684 GOJ327683:GOK327684 GYF327683:GYG327684 HIB327683:HIC327684 HRX327683:HRY327684 IBT327683:IBU327684 ILP327683:ILQ327684 IVL327683:IVM327684 JFH327683:JFI327684 JPD327683:JPE327684 JYZ327683:JZA327684 KIV327683:KIW327684 KSR327683:KSS327684 LCN327683:LCO327684 LMJ327683:LMK327684 LWF327683:LWG327684 MGB327683:MGC327684 MPX327683:MPY327684 MZT327683:MZU327684 NJP327683:NJQ327684 NTL327683:NTM327684 ODH327683:ODI327684 OND327683:ONE327684 OWZ327683:OXA327684 PGV327683:PGW327684 PQR327683:PQS327684 QAN327683:QAO327684 QKJ327683:QKK327684 QUF327683:QUG327684 REB327683:REC327684 RNX327683:RNY327684 RXT327683:RXU327684 SHP327683:SHQ327684 SRL327683:SRM327684 TBH327683:TBI327684 TLD327683:TLE327684 TUZ327683:TVA327684 UEV327683:UEW327684 UOR327683:UOS327684 UYN327683:UYO327684 VIJ327683:VIK327684 VSF327683:VSG327684 WCB327683:WCC327684 WLX327683:WLY327684 WVT327683:WVU327684 JH393219:JI393220 TD393219:TE393220 ACZ393219:ADA393220 AMV393219:AMW393220 AWR393219:AWS393220 BGN393219:BGO393220 BQJ393219:BQK393220 CAF393219:CAG393220 CKB393219:CKC393220 CTX393219:CTY393220 DDT393219:DDU393220 DNP393219:DNQ393220 DXL393219:DXM393220 EHH393219:EHI393220 ERD393219:ERE393220 FAZ393219:FBA393220 FKV393219:FKW393220 FUR393219:FUS393220 GEN393219:GEO393220 GOJ393219:GOK393220 GYF393219:GYG393220 HIB393219:HIC393220 HRX393219:HRY393220 IBT393219:IBU393220 ILP393219:ILQ393220 IVL393219:IVM393220 JFH393219:JFI393220 JPD393219:JPE393220 JYZ393219:JZA393220 KIV393219:KIW393220 KSR393219:KSS393220 LCN393219:LCO393220 LMJ393219:LMK393220 LWF393219:LWG393220 MGB393219:MGC393220 MPX393219:MPY393220 MZT393219:MZU393220 NJP393219:NJQ393220 NTL393219:NTM393220 ODH393219:ODI393220 OND393219:ONE393220 OWZ393219:OXA393220 PGV393219:PGW393220 PQR393219:PQS393220 QAN393219:QAO393220 QKJ393219:QKK393220 QUF393219:QUG393220 REB393219:REC393220 RNX393219:RNY393220 RXT393219:RXU393220 SHP393219:SHQ393220 SRL393219:SRM393220 TBH393219:TBI393220 TLD393219:TLE393220 TUZ393219:TVA393220 UEV393219:UEW393220 UOR393219:UOS393220 UYN393219:UYO393220 VIJ393219:VIK393220 VSF393219:VSG393220 WCB393219:WCC393220 WLX393219:WLY393220 WVT393219:WVU393220 JH458755:JI458756 TD458755:TE458756 ACZ458755:ADA458756 AMV458755:AMW458756 AWR458755:AWS458756 BGN458755:BGO458756 BQJ458755:BQK458756 CAF458755:CAG458756 CKB458755:CKC458756 CTX458755:CTY458756 DDT458755:DDU458756 DNP458755:DNQ458756 DXL458755:DXM458756 EHH458755:EHI458756 ERD458755:ERE458756 FAZ458755:FBA458756 FKV458755:FKW458756 FUR458755:FUS458756 GEN458755:GEO458756 GOJ458755:GOK458756 GYF458755:GYG458756 HIB458755:HIC458756 HRX458755:HRY458756 IBT458755:IBU458756 ILP458755:ILQ458756 IVL458755:IVM458756 JFH458755:JFI458756 JPD458755:JPE458756 JYZ458755:JZA458756 KIV458755:KIW458756 KSR458755:KSS458756 LCN458755:LCO458756 LMJ458755:LMK458756 LWF458755:LWG458756 MGB458755:MGC458756 MPX458755:MPY458756 MZT458755:MZU458756 NJP458755:NJQ458756 NTL458755:NTM458756 ODH458755:ODI458756 OND458755:ONE458756 OWZ458755:OXA458756 PGV458755:PGW458756 PQR458755:PQS458756 QAN458755:QAO458756 QKJ458755:QKK458756 QUF458755:QUG458756 REB458755:REC458756 RNX458755:RNY458756 RXT458755:RXU458756 SHP458755:SHQ458756 SRL458755:SRM458756 TBH458755:TBI458756 TLD458755:TLE458756 TUZ458755:TVA458756 UEV458755:UEW458756 UOR458755:UOS458756 UYN458755:UYO458756 VIJ458755:VIK458756 VSF458755:VSG458756 WCB458755:WCC458756 WLX458755:WLY458756 WVT458755:WVU458756 JH524291:JI524292 TD524291:TE524292 ACZ524291:ADA524292 AMV524291:AMW524292 AWR524291:AWS524292 BGN524291:BGO524292 BQJ524291:BQK524292 CAF524291:CAG524292 CKB524291:CKC524292 CTX524291:CTY524292 DDT524291:DDU524292 DNP524291:DNQ524292 DXL524291:DXM524292 EHH524291:EHI524292 ERD524291:ERE524292 FAZ524291:FBA524292 FKV524291:FKW524292 FUR524291:FUS524292 GEN524291:GEO524292 GOJ524291:GOK524292 GYF524291:GYG524292 HIB524291:HIC524292 HRX524291:HRY524292 IBT524291:IBU524292 ILP524291:ILQ524292 IVL524291:IVM524292 JFH524291:JFI524292 JPD524291:JPE524292 JYZ524291:JZA524292 KIV524291:KIW524292 KSR524291:KSS524292 LCN524291:LCO524292 LMJ524291:LMK524292 LWF524291:LWG524292 MGB524291:MGC524292 MPX524291:MPY524292 MZT524291:MZU524292 NJP524291:NJQ524292 NTL524291:NTM524292 ODH524291:ODI524292 OND524291:ONE524292 OWZ524291:OXA524292 PGV524291:PGW524292 PQR524291:PQS524292 QAN524291:QAO524292 QKJ524291:QKK524292 QUF524291:QUG524292 REB524291:REC524292 RNX524291:RNY524292 RXT524291:RXU524292 SHP524291:SHQ524292 SRL524291:SRM524292 TBH524291:TBI524292 TLD524291:TLE524292 TUZ524291:TVA524292 UEV524291:UEW524292 UOR524291:UOS524292 UYN524291:UYO524292 VIJ524291:VIK524292 VSF524291:VSG524292 WCB524291:WCC524292 WLX524291:WLY524292 WVT524291:WVU524292 JH589827:JI589828 TD589827:TE589828 ACZ589827:ADA589828 AMV589827:AMW589828 AWR589827:AWS589828 BGN589827:BGO589828 BQJ589827:BQK589828 CAF589827:CAG589828 CKB589827:CKC589828 CTX589827:CTY589828 DDT589827:DDU589828 DNP589827:DNQ589828 DXL589827:DXM589828 EHH589827:EHI589828 ERD589827:ERE589828 FAZ589827:FBA589828 FKV589827:FKW589828 FUR589827:FUS589828 GEN589827:GEO589828 GOJ589827:GOK589828 GYF589827:GYG589828 HIB589827:HIC589828 HRX589827:HRY589828 IBT589827:IBU589828 ILP589827:ILQ589828 IVL589827:IVM589828 JFH589827:JFI589828 JPD589827:JPE589828 JYZ589827:JZA589828 KIV589827:KIW589828 KSR589827:KSS589828 LCN589827:LCO589828 LMJ589827:LMK589828 LWF589827:LWG589828 MGB589827:MGC589828 MPX589827:MPY589828 MZT589827:MZU589828 NJP589827:NJQ589828 NTL589827:NTM589828 ODH589827:ODI589828 OND589827:ONE589828 OWZ589827:OXA589828 PGV589827:PGW589828 PQR589827:PQS589828 QAN589827:QAO589828 QKJ589827:QKK589828 QUF589827:QUG589828 REB589827:REC589828 RNX589827:RNY589828 RXT589827:RXU589828 SHP589827:SHQ589828 SRL589827:SRM589828 TBH589827:TBI589828 TLD589827:TLE589828 TUZ589827:TVA589828 UEV589827:UEW589828 UOR589827:UOS589828 UYN589827:UYO589828 VIJ589827:VIK589828 VSF589827:VSG589828 WCB589827:WCC589828 WLX589827:WLY589828 WVT589827:WVU589828 JH655363:JI655364 TD655363:TE655364 ACZ655363:ADA655364 AMV655363:AMW655364 AWR655363:AWS655364 BGN655363:BGO655364 BQJ655363:BQK655364 CAF655363:CAG655364 CKB655363:CKC655364 CTX655363:CTY655364 DDT655363:DDU655364 DNP655363:DNQ655364 DXL655363:DXM655364 EHH655363:EHI655364 ERD655363:ERE655364 FAZ655363:FBA655364 FKV655363:FKW655364 FUR655363:FUS655364 GEN655363:GEO655364 GOJ655363:GOK655364 GYF655363:GYG655364 HIB655363:HIC655364 HRX655363:HRY655364 IBT655363:IBU655364 ILP655363:ILQ655364 IVL655363:IVM655364 JFH655363:JFI655364 JPD655363:JPE655364 JYZ655363:JZA655364 KIV655363:KIW655364 KSR655363:KSS655364 LCN655363:LCO655364 LMJ655363:LMK655364 LWF655363:LWG655364 MGB655363:MGC655364 MPX655363:MPY655364 MZT655363:MZU655364 NJP655363:NJQ655364 NTL655363:NTM655364 ODH655363:ODI655364 OND655363:ONE655364 OWZ655363:OXA655364 PGV655363:PGW655364 PQR655363:PQS655364 QAN655363:QAO655364 QKJ655363:QKK655364 QUF655363:QUG655364 REB655363:REC655364 RNX655363:RNY655364 RXT655363:RXU655364 SHP655363:SHQ655364 SRL655363:SRM655364 TBH655363:TBI655364 TLD655363:TLE655364 TUZ655363:TVA655364 UEV655363:UEW655364 UOR655363:UOS655364 UYN655363:UYO655364 VIJ655363:VIK655364 VSF655363:VSG655364 WCB655363:WCC655364 WLX655363:WLY655364 WVT655363:WVU655364 JH720899:JI720900 TD720899:TE720900 ACZ720899:ADA720900 AMV720899:AMW720900 AWR720899:AWS720900 BGN720899:BGO720900 BQJ720899:BQK720900 CAF720899:CAG720900 CKB720899:CKC720900 CTX720899:CTY720900 DDT720899:DDU720900 DNP720899:DNQ720900 DXL720899:DXM720900 EHH720899:EHI720900 ERD720899:ERE720900 FAZ720899:FBA720900 FKV720899:FKW720900 FUR720899:FUS720900 GEN720899:GEO720900 GOJ720899:GOK720900 GYF720899:GYG720900 HIB720899:HIC720900 HRX720899:HRY720900 IBT720899:IBU720900 ILP720899:ILQ720900 IVL720899:IVM720900 JFH720899:JFI720900 JPD720899:JPE720900 JYZ720899:JZA720900 KIV720899:KIW720900 KSR720899:KSS720900 LCN720899:LCO720900 LMJ720899:LMK720900 LWF720899:LWG720900 MGB720899:MGC720900 MPX720899:MPY720900 MZT720899:MZU720900 NJP720899:NJQ720900 NTL720899:NTM720900 ODH720899:ODI720900 OND720899:ONE720900 OWZ720899:OXA720900 PGV720899:PGW720900 PQR720899:PQS720900 QAN720899:QAO720900 QKJ720899:QKK720900 QUF720899:QUG720900 REB720899:REC720900 RNX720899:RNY720900 RXT720899:RXU720900 SHP720899:SHQ720900 SRL720899:SRM720900 TBH720899:TBI720900 TLD720899:TLE720900 TUZ720899:TVA720900 UEV720899:UEW720900 UOR720899:UOS720900 UYN720899:UYO720900 VIJ720899:VIK720900 VSF720899:VSG720900 WCB720899:WCC720900 WLX720899:WLY720900 WVT720899:WVU720900 JH786435:JI786436 TD786435:TE786436 ACZ786435:ADA786436 AMV786435:AMW786436 AWR786435:AWS786436 BGN786435:BGO786436 BQJ786435:BQK786436 CAF786435:CAG786436 CKB786435:CKC786436 CTX786435:CTY786436 DDT786435:DDU786436 DNP786435:DNQ786436 DXL786435:DXM786436 EHH786435:EHI786436 ERD786435:ERE786436 FAZ786435:FBA786436 FKV786435:FKW786436 FUR786435:FUS786436 GEN786435:GEO786436 GOJ786435:GOK786436 GYF786435:GYG786436 HIB786435:HIC786436 HRX786435:HRY786436 IBT786435:IBU786436 ILP786435:ILQ786436 IVL786435:IVM786436 JFH786435:JFI786436 JPD786435:JPE786436 JYZ786435:JZA786436 KIV786435:KIW786436 KSR786435:KSS786436 LCN786435:LCO786436 LMJ786435:LMK786436 LWF786435:LWG786436 MGB786435:MGC786436 MPX786435:MPY786436 MZT786435:MZU786436 NJP786435:NJQ786436 NTL786435:NTM786436 ODH786435:ODI786436 OND786435:ONE786436 OWZ786435:OXA786436 PGV786435:PGW786436 PQR786435:PQS786436 QAN786435:QAO786436 QKJ786435:QKK786436 QUF786435:QUG786436 REB786435:REC786436 RNX786435:RNY786436 RXT786435:RXU786436 SHP786435:SHQ786436 SRL786435:SRM786436 TBH786435:TBI786436 TLD786435:TLE786436 TUZ786435:TVA786436 UEV786435:UEW786436 UOR786435:UOS786436 UYN786435:UYO786436 VIJ786435:VIK786436 VSF786435:VSG786436 WCB786435:WCC786436 WLX786435:WLY786436 WVT786435:WVU786436 JH851971:JI851972 TD851971:TE851972 ACZ851971:ADA851972 AMV851971:AMW851972 AWR851971:AWS851972 BGN851971:BGO851972 BQJ851971:BQK851972 CAF851971:CAG851972 CKB851971:CKC851972 CTX851971:CTY851972 DDT851971:DDU851972 DNP851971:DNQ851972 DXL851971:DXM851972 EHH851971:EHI851972 ERD851971:ERE851972 FAZ851971:FBA851972 FKV851971:FKW851972 FUR851971:FUS851972 GEN851971:GEO851972 GOJ851971:GOK851972 GYF851971:GYG851972 HIB851971:HIC851972 HRX851971:HRY851972 IBT851971:IBU851972 ILP851971:ILQ851972 IVL851971:IVM851972 JFH851971:JFI851972 JPD851971:JPE851972 JYZ851971:JZA851972 KIV851971:KIW851972 KSR851971:KSS851972 LCN851971:LCO851972 LMJ851971:LMK851972 LWF851971:LWG851972 MGB851971:MGC851972 MPX851971:MPY851972 MZT851971:MZU851972 NJP851971:NJQ851972 NTL851971:NTM851972 ODH851971:ODI851972 OND851971:ONE851972 OWZ851971:OXA851972 PGV851971:PGW851972 PQR851971:PQS851972 QAN851971:QAO851972 QKJ851971:QKK851972 QUF851971:QUG851972 REB851971:REC851972 RNX851971:RNY851972 RXT851971:RXU851972 SHP851971:SHQ851972 SRL851971:SRM851972 TBH851971:TBI851972 TLD851971:TLE851972 TUZ851971:TVA851972 UEV851971:UEW851972 UOR851971:UOS851972 UYN851971:UYO851972 VIJ851971:VIK851972 VSF851971:VSG851972 WCB851971:WCC851972 WLX851971:WLY851972 WVT851971:WVU851972 JH917507:JI917508 TD917507:TE917508 ACZ917507:ADA917508 AMV917507:AMW917508 AWR917507:AWS917508 BGN917507:BGO917508 BQJ917507:BQK917508 CAF917507:CAG917508 CKB917507:CKC917508 CTX917507:CTY917508 DDT917507:DDU917508 DNP917507:DNQ917508 DXL917507:DXM917508 EHH917507:EHI917508 ERD917507:ERE917508 FAZ917507:FBA917508 FKV917507:FKW917508 FUR917507:FUS917508 GEN917507:GEO917508 GOJ917507:GOK917508 GYF917507:GYG917508 HIB917507:HIC917508 HRX917507:HRY917508 IBT917507:IBU917508 ILP917507:ILQ917508 IVL917507:IVM917508 JFH917507:JFI917508 JPD917507:JPE917508 JYZ917507:JZA917508 KIV917507:KIW917508 KSR917507:KSS917508 LCN917507:LCO917508 LMJ917507:LMK917508 LWF917507:LWG917508 MGB917507:MGC917508 MPX917507:MPY917508 MZT917507:MZU917508 NJP917507:NJQ917508 NTL917507:NTM917508 ODH917507:ODI917508 OND917507:ONE917508 OWZ917507:OXA917508 PGV917507:PGW917508 PQR917507:PQS917508 QAN917507:QAO917508 QKJ917507:QKK917508 QUF917507:QUG917508 REB917507:REC917508 RNX917507:RNY917508 RXT917507:RXU917508 SHP917507:SHQ917508 SRL917507:SRM917508 TBH917507:TBI917508 TLD917507:TLE917508 TUZ917507:TVA917508 UEV917507:UEW917508 UOR917507:UOS917508 UYN917507:UYO917508 VIJ917507:VIK917508 VSF917507:VSG917508 WCB917507:WCC917508 WLX917507:WLY917508 WVT917507:WVU917508 JH983043:JI983044 TD983043:TE983044 ACZ983043:ADA983044 AMV983043:AMW983044 AWR983043:AWS983044 BGN983043:BGO983044 BQJ983043:BQK983044 CAF983043:CAG983044 CKB983043:CKC983044 CTX983043:CTY983044 DDT983043:DDU983044 DNP983043:DNQ983044 DXL983043:DXM983044 EHH983043:EHI983044 ERD983043:ERE983044 FAZ983043:FBA983044 FKV983043:FKW983044 FUR983043:FUS983044 GEN983043:GEO983044 GOJ983043:GOK983044 GYF983043:GYG983044 HIB983043:HIC983044 HRX983043:HRY983044 IBT983043:IBU983044 ILP983043:ILQ983044 IVL983043:IVM983044 JFH983043:JFI983044 JPD983043:JPE983044 JYZ983043:JZA983044 KIV983043:KIW983044 KSR983043:KSS983044 LCN983043:LCO983044 LMJ983043:LMK983044 LWF983043:LWG983044 MGB983043:MGC983044 MPX983043:MPY983044 MZT983043:MZU983044 NJP983043:NJQ983044 NTL983043:NTM983044 ODH983043:ODI983044 OND983043:ONE983044 OWZ983043:OXA983044 PGV983043:PGW983044 PQR983043:PQS983044 QAN983043:QAO983044 QKJ983043:QKK983044 QUF983043:QUG983044 REB983043:REC983044 RNX983043:RNY983044 RXT983043:RXU983044 SHP983043:SHQ983044 SRL983043:SRM983044 TBH983043:TBI983044 TLD983043:TLE983044 TUZ983043:TVA983044 UEV983043:UEW983044 UOR983043:UOS983044 UYN983043:UYO983044 VIJ983043:VIK983044 VSF983043:VSG983044 WCB983043:WCC983044 WLX983043:WLY983044 WVT983043:WVU983044 WVQ983043:WVR983044 JE65533:JF65534 TA65533:TB65534 ACW65533:ACX65534 AMS65533:AMT65534 AWO65533:AWP65534 BGK65533:BGL65534 BQG65533:BQH65534 CAC65533:CAD65534 CJY65533:CJZ65534 CTU65533:CTV65534 DDQ65533:DDR65534 DNM65533:DNN65534 DXI65533:DXJ65534 EHE65533:EHF65534 ERA65533:ERB65534 FAW65533:FAX65534 FKS65533:FKT65534 FUO65533:FUP65534 GEK65533:GEL65534 GOG65533:GOH65534 GYC65533:GYD65534 HHY65533:HHZ65534 HRU65533:HRV65534 IBQ65533:IBR65534 ILM65533:ILN65534 IVI65533:IVJ65534 JFE65533:JFF65534 JPA65533:JPB65534 JYW65533:JYX65534 KIS65533:KIT65534 KSO65533:KSP65534 LCK65533:LCL65534 LMG65533:LMH65534 LWC65533:LWD65534 MFY65533:MFZ65534 MPU65533:MPV65534 MZQ65533:MZR65534 NJM65533:NJN65534 NTI65533:NTJ65534 ODE65533:ODF65534 ONA65533:ONB65534 OWW65533:OWX65534 PGS65533:PGT65534 PQO65533:PQP65534 QAK65533:QAL65534 QKG65533:QKH65534 QUC65533:QUD65534 RDY65533:RDZ65534 RNU65533:RNV65534 RXQ65533:RXR65534 SHM65533:SHN65534 SRI65533:SRJ65534 TBE65533:TBF65534 TLA65533:TLB65534 TUW65533:TUX65534 UES65533:UET65534 UOO65533:UOP65534 UYK65533:UYL65534 VIG65533:VIH65534 VSC65533:VSD65534 WBY65533:WBZ65534 WLU65533:WLV65534 WVQ65533:WVR65534 JE131069:JF131070 TA131069:TB131070 ACW131069:ACX131070 AMS131069:AMT131070 AWO131069:AWP131070 BGK131069:BGL131070 BQG131069:BQH131070 CAC131069:CAD131070 CJY131069:CJZ131070 CTU131069:CTV131070 DDQ131069:DDR131070 DNM131069:DNN131070 DXI131069:DXJ131070 EHE131069:EHF131070 ERA131069:ERB131070 FAW131069:FAX131070 FKS131069:FKT131070 FUO131069:FUP131070 GEK131069:GEL131070 GOG131069:GOH131070 GYC131069:GYD131070 HHY131069:HHZ131070 HRU131069:HRV131070 IBQ131069:IBR131070 ILM131069:ILN131070 IVI131069:IVJ131070 JFE131069:JFF131070 JPA131069:JPB131070 JYW131069:JYX131070 KIS131069:KIT131070 KSO131069:KSP131070 LCK131069:LCL131070 LMG131069:LMH131070 LWC131069:LWD131070 MFY131069:MFZ131070 MPU131069:MPV131070 MZQ131069:MZR131070 NJM131069:NJN131070 NTI131069:NTJ131070 ODE131069:ODF131070 ONA131069:ONB131070 OWW131069:OWX131070 PGS131069:PGT131070 PQO131069:PQP131070 QAK131069:QAL131070 QKG131069:QKH131070 QUC131069:QUD131070 RDY131069:RDZ131070 RNU131069:RNV131070 RXQ131069:RXR131070 SHM131069:SHN131070 SRI131069:SRJ131070 TBE131069:TBF131070 TLA131069:TLB131070 TUW131069:TUX131070 UES131069:UET131070 UOO131069:UOP131070 UYK131069:UYL131070 VIG131069:VIH131070 VSC131069:VSD131070 WBY131069:WBZ131070 WLU131069:WLV131070 WVQ131069:WVR131070 JE196605:JF196606 TA196605:TB196606 ACW196605:ACX196606 AMS196605:AMT196606 AWO196605:AWP196606 BGK196605:BGL196606 BQG196605:BQH196606 CAC196605:CAD196606 CJY196605:CJZ196606 CTU196605:CTV196606 DDQ196605:DDR196606 DNM196605:DNN196606 DXI196605:DXJ196606 EHE196605:EHF196606 ERA196605:ERB196606 FAW196605:FAX196606 FKS196605:FKT196606 FUO196605:FUP196606 GEK196605:GEL196606 GOG196605:GOH196606 GYC196605:GYD196606 HHY196605:HHZ196606 HRU196605:HRV196606 IBQ196605:IBR196606 ILM196605:ILN196606 IVI196605:IVJ196606 JFE196605:JFF196606 JPA196605:JPB196606 JYW196605:JYX196606 KIS196605:KIT196606 KSO196605:KSP196606 LCK196605:LCL196606 LMG196605:LMH196606 LWC196605:LWD196606 MFY196605:MFZ196606 MPU196605:MPV196606 MZQ196605:MZR196606 NJM196605:NJN196606 NTI196605:NTJ196606 ODE196605:ODF196606 ONA196605:ONB196606 OWW196605:OWX196606 PGS196605:PGT196606 PQO196605:PQP196606 QAK196605:QAL196606 QKG196605:QKH196606 QUC196605:QUD196606 RDY196605:RDZ196606 RNU196605:RNV196606 RXQ196605:RXR196606 SHM196605:SHN196606 SRI196605:SRJ196606 TBE196605:TBF196606 TLA196605:TLB196606 TUW196605:TUX196606 UES196605:UET196606 UOO196605:UOP196606 UYK196605:UYL196606 VIG196605:VIH196606 VSC196605:VSD196606 WBY196605:WBZ196606 WLU196605:WLV196606 WVQ196605:WVR196606 JE262141:JF262142 TA262141:TB262142 ACW262141:ACX262142 AMS262141:AMT262142 AWO262141:AWP262142 BGK262141:BGL262142 BQG262141:BQH262142 CAC262141:CAD262142 CJY262141:CJZ262142 CTU262141:CTV262142 DDQ262141:DDR262142 DNM262141:DNN262142 DXI262141:DXJ262142 EHE262141:EHF262142 ERA262141:ERB262142 FAW262141:FAX262142 FKS262141:FKT262142 FUO262141:FUP262142 GEK262141:GEL262142 GOG262141:GOH262142 GYC262141:GYD262142 HHY262141:HHZ262142 HRU262141:HRV262142 IBQ262141:IBR262142 ILM262141:ILN262142 IVI262141:IVJ262142 JFE262141:JFF262142 JPA262141:JPB262142 JYW262141:JYX262142 KIS262141:KIT262142 KSO262141:KSP262142 LCK262141:LCL262142 LMG262141:LMH262142 LWC262141:LWD262142 MFY262141:MFZ262142 MPU262141:MPV262142 MZQ262141:MZR262142 NJM262141:NJN262142 NTI262141:NTJ262142 ODE262141:ODF262142 ONA262141:ONB262142 OWW262141:OWX262142 PGS262141:PGT262142 PQO262141:PQP262142 QAK262141:QAL262142 QKG262141:QKH262142 QUC262141:QUD262142 RDY262141:RDZ262142 RNU262141:RNV262142 RXQ262141:RXR262142 SHM262141:SHN262142 SRI262141:SRJ262142 TBE262141:TBF262142 TLA262141:TLB262142 TUW262141:TUX262142 UES262141:UET262142 UOO262141:UOP262142 UYK262141:UYL262142 VIG262141:VIH262142 VSC262141:VSD262142 WBY262141:WBZ262142 WLU262141:WLV262142 WVQ262141:WVR262142 JE327677:JF327678 TA327677:TB327678 ACW327677:ACX327678 AMS327677:AMT327678 AWO327677:AWP327678 BGK327677:BGL327678 BQG327677:BQH327678 CAC327677:CAD327678 CJY327677:CJZ327678 CTU327677:CTV327678 DDQ327677:DDR327678 DNM327677:DNN327678 DXI327677:DXJ327678 EHE327677:EHF327678 ERA327677:ERB327678 FAW327677:FAX327678 FKS327677:FKT327678 FUO327677:FUP327678 GEK327677:GEL327678 GOG327677:GOH327678 GYC327677:GYD327678 HHY327677:HHZ327678 HRU327677:HRV327678 IBQ327677:IBR327678 ILM327677:ILN327678 IVI327677:IVJ327678 JFE327677:JFF327678 JPA327677:JPB327678 JYW327677:JYX327678 KIS327677:KIT327678 KSO327677:KSP327678 LCK327677:LCL327678 LMG327677:LMH327678 LWC327677:LWD327678 MFY327677:MFZ327678 MPU327677:MPV327678 MZQ327677:MZR327678 NJM327677:NJN327678 NTI327677:NTJ327678 ODE327677:ODF327678 ONA327677:ONB327678 OWW327677:OWX327678 PGS327677:PGT327678 PQO327677:PQP327678 QAK327677:QAL327678 QKG327677:QKH327678 QUC327677:QUD327678 RDY327677:RDZ327678 RNU327677:RNV327678 RXQ327677:RXR327678 SHM327677:SHN327678 SRI327677:SRJ327678 TBE327677:TBF327678 TLA327677:TLB327678 TUW327677:TUX327678 UES327677:UET327678 UOO327677:UOP327678 UYK327677:UYL327678 VIG327677:VIH327678 VSC327677:VSD327678 WBY327677:WBZ327678 WLU327677:WLV327678 WVQ327677:WVR327678 JE393213:JF393214 TA393213:TB393214 ACW393213:ACX393214 AMS393213:AMT393214 AWO393213:AWP393214 BGK393213:BGL393214 BQG393213:BQH393214 CAC393213:CAD393214 CJY393213:CJZ393214 CTU393213:CTV393214 DDQ393213:DDR393214 DNM393213:DNN393214 DXI393213:DXJ393214 EHE393213:EHF393214 ERA393213:ERB393214 FAW393213:FAX393214 FKS393213:FKT393214 FUO393213:FUP393214 GEK393213:GEL393214 GOG393213:GOH393214 GYC393213:GYD393214 HHY393213:HHZ393214 HRU393213:HRV393214 IBQ393213:IBR393214 ILM393213:ILN393214 IVI393213:IVJ393214 JFE393213:JFF393214 JPA393213:JPB393214 JYW393213:JYX393214 KIS393213:KIT393214 KSO393213:KSP393214 LCK393213:LCL393214 LMG393213:LMH393214 LWC393213:LWD393214 MFY393213:MFZ393214 MPU393213:MPV393214 MZQ393213:MZR393214 NJM393213:NJN393214 NTI393213:NTJ393214 ODE393213:ODF393214 ONA393213:ONB393214 OWW393213:OWX393214 PGS393213:PGT393214 PQO393213:PQP393214 QAK393213:QAL393214 QKG393213:QKH393214 QUC393213:QUD393214 RDY393213:RDZ393214 RNU393213:RNV393214 RXQ393213:RXR393214 SHM393213:SHN393214 SRI393213:SRJ393214 TBE393213:TBF393214 TLA393213:TLB393214 TUW393213:TUX393214 UES393213:UET393214 UOO393213:UOP393214 UYK393213:UYL393214 VIG393213:VIH393214 VSC393213:VSD393214 WBY393213:WBZ393214 WLU393213:WLV393214 WVQ393213:WVR393214 JE458749:JF458750 TA458749:TB458750 ACW458749:ACX458750 AMS458749:AMT458750 AWO458749:AWP458750 BGK458749:BGL458750 BQG458749:BQH458750 CAC458749:CAD458750 CJY458749:CJZ458750 CTU458749:CTV458750 DDQ458749:DDR458750 DNM458749:DNN458750 DXI458749:DXJ458750 EHE458749:EHF458750 ERA458749:ERB458750 FAW458749:FAX458750 FKS458749:FKT458750 FUO458749:FUP458750 GEK458749:GEL458750 GOG458749:GOH458750 GYC458749:GYD458750 HHY458749:HHZ458750 HRU458749:HRV458750 IBQ458749:IBR458750 ILM458749:ILN458750 IVI458749:IVJ458750 JFE458749:JFF458750 JPA458749:JPB458750 JYW458749:JYX458750 KIS458749:KIT458750 KSO458749:KSP458750 LCK458749:LCL458750 LMG458749:LMH458750 LWC458749:LWD458750 MFY458749:MFZ458750 MPU458749:MPV458750 MZQ458749:MZR458750 NJM458749:NJN458750 NTI458749:NTJ458750 ODE458749:ODF458750 ONA458749:ONB458750 OWW458749:OWX458750 PGS458749:PGT458750 PQO458749:PQP458750 QAK458749:QAL458750 QKG458749:QKH458750 QUC458749:QUD458750 RDY458749:RDZ458750 RNU458749:RNV458750 RXQ458749:RXR458750 SHM458749:SHN458750 SRI458749:SRJ458750 TBE458749:TBF458750 TLA458749:TLB458750 TUW458749:TUX458750 UES458749:UET458750 UOO458749:UOP458750 UYK458749:UYL458750 VIG458749:VIH458750 VSC458749:VSD458750 WBY458749:WBZ458750 WLU458749:WLV458750 WVQ458749:WVR458750 JE524285:JF524286 TA524285:TB524286 ACW524285:ACX524286 AMS524285:AMT524286 AWO524285:AWP524286 BGK524285:BGL524286 BQG524285:BQH524286 CAC524285:CAD524286 CJY524285:CJZ524286 CTU524285:CTV524286 DDQ524285:DDR524286 DNM524285:DNN524286 DXI524285:DXJ524286 EHE524285:EHF524286 ERA524285:ERB524286 FAW524285:FAX524286 FKS524285:FKT524286 FUO524285:FUP524286 GEK524285:GEL524286 GOG524285:GOH524286 GYC524285:GYD524286 HHY524285:HHZ524286 HRU524285:HRV524286 IBQ524285:IBR524286 ILM524285:ILN524286 IVI524285:IVJ524286 JFE524285:JFF524286 JPA524285:JPB524286 JYW524285:JYX524286 KIS524285:KIT524286 KSO524285:KSP524286 LCK524285:LCL524286 LMG524285:LMH524286 LWC524285:LWD524286 MFY524285:MFZ524286 MPU524285:MPV524286 MZQ524285:MZR524286 NJM524285:NJN524286 NTI524285:NTJ524286 ODE524285:ODF524286 ONA524285:ONB524286 OWW524285:OWX524286 PGS524285:PGT524286 PQO524285:PQP524286 QAK524285:QAL524286 QKG524285:QKH524286 QUC524285:QUD524286 RDY524285:RDZ524286 RNU524285:RNV524286 RXQ524285:RXR524286 SHM524285:SHN524286 SRI524285:SRJ524286 TBE524285:TBF524286 TLA524285:TLB524286 TUW524285:TUX524286 UES524285:UET524286 UOO524285:UOP524286 UYK524285:UYL524286 VIG524285:VIH524286 VSC524285:VSD524286 WBY524285:WBZ524286 WLU524285:WLV524286 WVQ524285:WVR524286 JE589821:JF589822 TA589821:TB589822 ACW589821:ACX589822 AMS589821:AMT589822 AWO589821:AWP589822 BGK589821:BGL589822 BQG589821:BQH589822 CAC589821:CAD589822 CJY589821:CJZ589822 CTU589821:CTV589822 DDQ589821:DDR589822 DNM589821:DNN589822 DXI589821:DXJ589822 EHE589821:EHF589822 ERA589821:ERB589822 FAW589821:FAX589822 FKS589821:FKT589822 FUO589821:FUP589822 GEK589821:GEL589822 GOG589821:GOH589822 GYC589821:GYD589822 HHY589821:HHZ589822 HRU589821:HRV589822 IBQ589821:IBR589822 ILM589821:ILN589822 IVI589821:IVJ589822 JFE589821:JFF589822 JPA589821:JPB589822 JYW589821:JYX589822 KIS589821:KIT589822 KSO589821:KSP589822 LCK589821:LCL589822 LMG589821:LMH589822 LWC589821:LWD589822 MFY589821:MFZ589822 MPU589821:MPV589822 MZQ589821:MZR589822 NJM589821:NJN589822 NTI589821:NTJ589822 ODE589821:ODF589822 ONA589821:ONB589822 OWW589821:OWX589822 PGS589821:PGT589822 PQO589821:PQP589822 QAK589821:QAL589822 QKG589821:QKH589822 QUC589821:QUD589822 RDY589821:RDZ589822 RNU589821:RNV589822 RXQ589821:RXR589822 SHM589821:SHN589822 SRI589821:SRJ589822 TBE589821:TBF589822 TLA589821:TLB589822 TUW589821:TUX589822 UES589821:UET589822 UOO589821:UOP589822 UYK589821:UYL589822 VIG589821:VIH589822 VSC589821:VSD589822 WBY589821:WBZ589822 WLU589821:WLV589822 WVQ589821:WVR589822 JE655357:JF655358 TA655357:TB655358 ACW655357:ACX655358 AMS655357:AMT655358 AWO655357:AWP655358 BGK655357:BGL655358 BQG655357:BQH655358 CAC655357:CAD655358 CJY655357:CJZ655358 CTU655357:CTV655358 DDQ655357:DDR655358 DNM655357:DNN655358 DXI655357:DXJ655358 EHE655357:EHF655358 ERA655357:ERB655358 FAW655357:FAX655358 FKS655357:FKT655358 FUO655357:FUP655358 GEK655357:GEL655358 GOG655357:GOH655358 GYC655357:GYD655358 HHY655357:HHZ655358 HRU655357:HRV655358 IBQ655357:IBR655358 ILM655357:ILN655358 IVI655357:IVJ655358 JFE655357:JFF655358 JPA655357:JPB655358 JYW655357:JYX655358 KIS655357:KIT655358 KSO655357:KSP655358 LCK655357:LCL655358 LMG655357:LMH655358 LWC655357:LWD655358 MFY655357:MFZ655358 MPU655357:MPV655358 MZQ655357:MZR655358 NJM655357:NJN655358 NTI655357:NTJ655358 ODE655357:ODF655358 ONA655357:ONB655358 OWW655357:OWX655358 PGS655357:PGT655358 PQO655357:PQP655358 QAK655357:QAL655358 QKG655357:QKH655358 QUC655357:QUD655358 RDY655357:RDZ655358 RNU655357:RNV655358 RXQ655357:RXR655358 SHM655357:SHN655358 SRI655357:SRJ655358 TBE655357:TBF655358 TLA655357:TLB655358 TUW655357:TUX655358 UES655357:UET655358 UOO655357:UOP655358 UYK655357:UYL655358 VIG655357:VIH655358 VSC655357:VSD655358 WBY655357:WBZ655358 WLU655357:WLV655358 WVQ655357:WVR655358 JE720893:JF720894 TA720893:TB720894 ACW720893:ACX720894 AMS720893:AMT720894 AWO720893:AWP720894 BGK720893:BGL720894 BQG720893:BQH720894 CAC720893:CAD720894 CJY720893:CJZ720894 CTU720893:CTV720894 DDQ720893:DDR720894 DNM720893:DNN720894 DXI720893:DXJ720894 EHE720893:EHF720894 ERA720893:ERB720894 FAW720893:FAX720894 FKS720893:FKT720894 FUO720893:FUP720894 GEK720893:GEL720894 GOG720893:GOH720894 GYC720893:GYD720894 HHY720893:HHZ720894 HRU720893:HRV720894 IBQ720893:IBR720894 ILM720893:ILN720894 IVI720893:IVJ720894 JFE720893:JFF720894 JPA720893:JPB720894 JYW720893:JYX720894 KIS720893:KIT720894 KSO720893:KSP720894 LCK720893:LCL720894 LMG720893:LMH720894 LWC720893:LWD720894 MFY720893:MFZ720894 MPU720893:MPV720894 MZQ720893:MZR720894 NJM720893:NJN720894 NTI720893:NTJ720894 ODE720893:ODF720894 ONA720893:ONB720894 OWW720893:OWX720894 PGS720893:PGT720894 PQO720893:PQP720894 QAK720893:QAL720894 QKG720893:QKH720894 QUC720893:QUD720894 RDY720893:RDZ720894 RNU720893:RNV720894 RXQ720893:RXR720894 SHM720893:SHN720894 SRI720893:SRJ720894 TBE720893:TBF720894 TLA720893:TLB720894 TUW720893:TUX720894 UES720893:UET720894 UOO720893:UOP720894 UYK720893:UYL720894 VIG720893:VIH720894 VSC720893:VSD720894 WBY720893:WBZ720894 WLU720893:WLV720894 WVQ720893:WVR720894 JE786429:JF786430 TA786429:TB786430 ACW786429:ACX786430 AMS786429:AMT786430 AWO786429:AWP786430 BGK786429:BGL786430 BQG786429:BQH786430 CAC786429:CAD786430 CJY786429:CJZ786430 CTU786429:CTV786430 DDQ786429:DDR786430 DNM786429:DNN786430 DXI786429:DXJ786430 EHE786429:EHF786430 ERA786429:ERB786430 FAW786429:FAX786430 FKS786429:FKT786430 FUO786429:FUP786430 GEK786429:GEL786430 GOG786429:GOH786430 GYC786429:GYD786430 HHY786429:HHZ786430 HRU786429:HRV786430 IBQ786429:IBR786430 ILM786429:ILN786430 IVI786429:IVJ786430 JFE786429:JFF786430 JPA786429:JPB786430 JYW786429:JYX786430 KIS786429:KIT786430 KSO786429:KSP786430 LCK786429:LCL786430 LMG786429:LMH786430 LWC786429:LWD786430 MFY786429:MFZ786430 MPU786429:MPV786430 MZQ786429:MZR786430 NJM786429:NJN786430 NTI786429:NTJ786430 ODE786429:ODF786430 ONA786429:ONB786430 OWW786429:OWX786430 PGS786429:PGT786430 PQO786429:PQP786430 QAK786429:QAL786430 QKG786429:QKH786430 QUC786429:QUD786430 RDY786429:RDZ786430 RNU786429:RNV786430 RXQ786429:RXR786430 SHM786429:SHN786430 SRI786429:SRJ786430 TBE786429:TBF786430 TLA786429:TLB786430 TUW786429:TUX786430 UES786429:UET786430 UOO786429:UOP786430 UYK786429:UYL786430 VIG786429:VIH786430 VSC786429:VSD786430 WBY786429:WBZ786430 WLU786429:WLV786430 WVQ786429:WVR786430 JE851965:JF851966 TA851965:TB851966 ACW851965:ACX851966 AMS851965:AMT851966 AWO851965:AWP851966 BGK851965:BGL851966 BQG851965:BQH851966 CAC851965:CAD851966 CJY851965:CJZ851966 CTU851965:CTV851966 DDQ851965:DDR851966 DNM851965:DNN851966 DXI851965:DXJ851966 EHE851965:EHF851966 ERA851965:ERB851966 FAW851965:FAX851966 FKS851965:FKT851966 FUO851965:FUP851966 GEK851965:GEL851966 GOG851965:GOH851966 GYC851965:GYD851966 HHY851965:HHZ851966 HRU851965:HRV851966 IBQ851965:IBR851966 ILM851965:ILN851966 IVI851965:IVJ851966 JFE851965:JFF851966 JPA851965:JPB851966 JYW851965:JYX851966 KIS851965:KIT851966 KSO851965:KSP851966 LCK851965:LCL851966 LMG851965:LMH851966 LWC851965:LWD851966 MFY851965:MFZ851966 MPU851965:MPV851966 MZQ851965:MZR851966 NJM851965:NJN851966 NTI851965:NTJ851966 ODE851965:ODF851966 ONA851965:ONB851966 OWW851965:OWX851966 PGS851965:PGT851966 PQO851965:PQP851966 QAK851965:QAL851966 QKG851965:QKH851966 QUC851965:QUD851966 RDY851965:RDZ851966 RNU851965:RNV851966 RXQ851965:RXR851966 SHM851965:SHN851966 SRI851965:SRJ851966 TBE851965:TBF851966 TLA851965:TLB851966 TUW851965:TUX851966 UES851965:UET851966 UOO851965:UOP851966 UYK851965:UYL851966 VIG851965:VIH851966 VSC851965:VSD851966 WBY851965:WBZ851966 WLU851965:WLV851966 WVQ851965:WVR851966 JE917501:JF917502 TA917501:TB917502 ACW917501:ACX917502 AMS917501:AMT917502 AWO917501:AWP917502 BGK917501:BGL917502 BQG917501:BQH917502 CAC917501:CAD917502 CJY917501:CJZ917502 CTU917501:CTV917502 DDQ917501:DDR917502 DNM917501:DNN917502 DXI917501:DXJ917502 EHE917501:EHF917502 ERA917501:ERB917502 FAW917501:FAX917502 FKS917501:FKT917502 FUO917501:FUP917502 GEK917501:GEL917502 GOG917501:GOH917502 GYC917501:GYD917502 HHY917501:HHZ917502 HRU917501:HRV917502 IBQ917501:IBR917502 ILM917501:ILN917502 IVI917501:IVJ917502 JFE917501:JFF917502 JPA917501:JPB917502 JYW917501:JYX917502 KIS917501:KIT917502 KSO917501:KSP917502 LCK917501:LCL917502 LMG917501:LMH917502 LWC917501:LWD917502 MFY917501:MFZ917502 MPU917501:MPV917502 MZQ917501:MZR917502 NJM917501:NJN917502 NTI917501:NTJ917502 ODE917501:ODF917502 ONA917501:ONB917502 OWW917501:OWX917502 PGS917501:PGT917502 PQO917501:PQP917502 QAK917501:QAL917502 QKG917501:QKH917502 QUC917501:QUD917502 RDY917501:RDZ917502 RNU917501:RNV917502 RXQ917501:RXR917502 SHM917501:SHN917502 SRI917501:SRJ917502 TBE917501:TBF917502 TLA917501:TLB917502 TUW917501:TUX917502 UES917501:UET917502 UOO917501:UOP917502 UYK917501:UYL917502 VIG917501:VIH917502 VSC917501:VSD917502 WBY917501:WBZ917502 WLU917501:WLV917502 WVQ917501:WVR917502 JE983037:JF983038 TA983037:TB983038 ACW983037:ACX983038 AMS983037:AMT983038 AWO983037:AWP983038 BGK983037:BGL983038 BQG983037:BQH983038 CAC983037:CAD983038 CJY983037:CJZ983038 CTU983037:CTV983038 DDQ983037:DDR983038 DNM983037:DNN983038 DXI983037:DXJ983038 EHE983037:EHF983038 ERA983037:ERB983038 FAW983037:FAX983038 FKS983037:FKT983038 FUO983037:FUP983038 GEK983037:GEL983038 GOG983037:GOH983038 GYC983037:GYD983038 HHY983037:HHZ983038 HRU983037:HRV983038 IBQ983037:IBR983038 ILM983037:ILN983038 IVI983037:IVJ983038 JFE983037:JFF983038 JPA983037:JPB983038 JYW983037:JYX983038 KIS983037:KIT983038 KSO983037:KSP983038 LCK983037:LCL983038 LMG983037:LMH983038 LWC983037:LWD983038 MFY983037:MFZ983038 MPU983037:MPV983038 MZQ983037:MZR983038 NJM983037:NJN983038 NTI983037:NTJ983038 ODE983037:ODF983038 ONA983037:ONB983038 OWW983037:OWX983038 PGS983037:PGT983038 PQO983037:PQP983038 QAK983037:QAL983038 QKG983037:QKH983038 QUC983037:QUD983038 RDY983037:RDZ983038 RNU983037:RNV983038 RXQ983037:RXR983038 SHM983037:SHN983038 SRI983037:SRJ983038 TBE983037:TBF983038 TLA983037:TLB983038 TUW983037:TUX983038 UES983037:UET983038 UOO983037:UOP983038 UYK983037:UYL983038 VIG983037:VIH983038 VSC983037:VSD983038 WBY983037:WBZ983038 WLU983037:WLV983038 WVQ983037:WVR983038 JH65533:JI65534 TD65533:TE65534 ACZ65533:ADA65534 AMV65533:AMW65534 AWR65533:AWS65534 BGN65533:BGO65534 BQJ65533:BQK65534 CAF65533:CAG65534 CKB65533:CKC65534 CTX65533:CTY65534 DDT65533:DDU65534 DNP65533:DNQ65534 DXL65533:DXM65534 EHH65533:EHI65534 ERD65533:ERE65534 FAZ65533:FBA65534 FKV65533:FKW65534 FUR65533:FUS65534 GEN65533:GEO65534 GOJ65533:GOK65534 GYF65533:GYG65534 HIB65533:HIC65534 HRX65533:HRY65534 IBT65533:IBU65534 ILP65533:ILQ65534 IVL65533:IVM65534 JFH65533:JFI65534 JPD65533:JPE65534 JYZ65533:JZA65534 KIV65533:KIW65534 KSR65533:KSS65534 LCN65533:LCO65534 LMJ65533:LMK65534 LWF65533:LWG65534 MGB65533:MGC65534 MPX65533:MPY65534 MZT65533:MZU65534 NJP65533:NJQ65534 NTL65533:NTM65534 ODH65533:ODI65534 OND65533:ONE65534 OWZ65533:OXA65534 PGV65533:PGW65534 PQR65533:PQS65534 QAN65533:QAO65534 QKJ65533:QKK65534 QUF65533:QUG65534 REB65533:REC65534 RNX65533:RNY65534 RXT65533:RXU65534 SHP65533:SHQ65534 SRL65533:SRM65534 TBH65533:TBI65534 TLD65533:TLE65534 TUZ65533:TVA65534 UEV65533:UEW65534 UOR65533:UOS65534 UYN65533:UYO65534 VIJ65533:VIK65534 VSF65533:VSG65534 WCB65533:WCC65534 WLX65533:WLY65534 WVT65533:WVU65534 JH131069:JI131070 TD131069:TE131070 ACZ131069:ADA131070 AMV131069:AMW131070 AWR131069:AWS131070 BGN131069:BGO131070 BQJ131069:BQK131070 CAF131069:CAG131070 CKB131069:CKC131070 CTX131069:CTY131070 DDT131069:DDU131070 DNP131069:DNQ131070 DXL131069:DXM131070 EHH131069:EHI131070 ERD131069:ERE131070 FAZ131069:FBA131070 FKV131069:FKW131070 FUR131069:FUS131070 GEN131069:GEO131070 GOJ131069:GOK131070 GYF131069:GYG131070 HIB131069:HIC131070 HRX131069:HRY131070 IBT131069:IBU131070 ILP131069:ILQ131070 IVL131069:IVM131070 JFH131069:JFI131070 JPD131069:JPE131070 JYZ131069:JZA131070 KIV131069:KIW131070 KSR131069:KSS131070 LCN131069:LCO131070 LMJ131069:LMK131070 LWF131069:LWG131070 MGB131069:MGC131070 MPX131069:MPY131070 MZT131069:MZU131070 NJP131069:NJQ131070 NTL131069:NTM131070 ODH131069:ODI131070 OND131069:ONE131070 OWZ131069:OXA131070 PGV131069:PGW131070 PQR131069:PQS131070 QAN131069:QAO131070 QKJ131069:QKK131070 QUF131069:QUG131070 REB131069:REC131070 RNX131069:RNY131070 RXT131069:RXU131070 SHP131069:SHQ131070 SRL131069:SRM131070 TBH131069:TBI131070 TLD131069:TLE131070 TUZ131069:TVA131070 UEV131069:UEW131070 UOR131069:UOS131070 UYN131069:UYO131070 VIJ131069:VIK131070 VSF131069:VSG131070 WCB131069:WCC131070 WLX131069:WLY131070 WVT131069:WVU131070 JH196605:JI196606 TD196605:TE196606 ACZ196605:ADA196606 AMV196605:AMW196606 AWR196605:AWS196606 BGN196605:BGO196606 BQJ196605:BQK196606 CAF196605:CAG196606 CKB196605:CKC196606 CTX196605:CTY196606 DDT196605:DDU196606 DNP196605:DNQ196606 DXL196605:DXM196606 EHH196605:EHI196606 ERD196605:ERE196606 FAZ196605:FBA196606 FKV196605:FKW196606 FUR196605:FUS196606 GEN196605:GEO196606 GOJ196605:GOK196606 GYF196605:GYG196606 HIB196605:HIC196606 HRX196605:HRY196606 IBT196605:IBU196606 ILP196605:ILQ196606 IVL196605:IVM196606 JFH196605:JFI196606 JPD196605:JPE196606 JYZ196605:JZA196606 KIV196605:KIW196606 KSR196605:KSS196606 LCN196605:LCO196606 LMJ196605:LMK196606 LWF196605:LWG196606 MGB196605:MGC196606 MPX196605:MPY196606 MZT196605:MZU196606 NJP196605:NJQ196606 NTL196605:NTM196606 ODH196605:ODI196606 OND196605:ONE196606 OWZ196605:OXA196606 PGV196605:PGW196606 PQR196605:PQS196606 QAN196605:QAO196606 QKJ196605:QKK196606 QUF196605:QUG196606 REB196605:REC196606 RNX196605:RNY196606 RXT196605:RXU196606 SHP196605:SHQ196606 SRL196605:SRM196606 TBH196605:TBI196606 TLD196605:TLE196606 TUZ196605:TVA196606 UEV196605:UEW196606 UOR196605:UOS196606 UYN196605:UYO196606 VIJ196605:VIK196606 VSF196605:VSG196606 WCB196605:WCC196606 WLX196605:WLY196606 WVT196605:WVU196606 JH262141:JI262142 TD262141:TE262142 ACZ262141:ADA262142 AMV262141:AMW262142 AWR262141:AWS262142 BGN262141:BGO262142 BQJ262141:BQK262142 CAF262141:CAG262142 CKB262141:CKC262142 CTX262141:CTY262142 DDT262141:DDU262142 DNP262141:DNQ262142 DXL262141:DXM262142 EHH262141:EHI262142 ERD262141:ERE262142 FAZ262141:FBA262142 FKV262141:FKW262142 FUR262141:FUS262142 GEN262141:GEO262142 GOJ262141:GOK262142 GYF262141:GYG262142 HIB262141:HIC262142 HRX262141:HRY262142 IBT262141:IBU262142 ILP262141:ILQ262142 IVL262141:IVM262142 JFH262141:JFI262142 JPD262141:JPE262142 JYZ262141:JZA262142 KIV262141:KIW262142 KSR262141:KSS262142 LCN262141:LCO262142 LMJ262141:LMK262142 LWF262141:LWG262142 MGB262141:MGC262142 MPX262141:MPY262142 MZT262141:MZU262142 NJP262141:NJQ262142 NTL262141:NTM262142 ODH262141:ODI262142 OND262141:ONE262142 OWZ262141:OXA262142 PGV262141:PGW262142 PQR262141:PQS262142 QAN262141:QAO262142 QKJ262141:QKK262142 QUF262141:QUG262142 REB262141:REC262142 RNX262141:RNY262142 RXT262141:RXU262142 SHP262141:SHQ262142 SRL262141:SRM262142 TBH262141:TBI262142 TLD262141:TLE262142 TUZ262141:TVA262142 UEV262141:UEW262142 UOR262141:UOS262142 UYN262141:UYO262142 VIJ262141:VIK262142 VSF262141:VSG262142 WCB262141:WCC262142 WLX262141:WLY262142 WVT262141:WVU262142 JH327677:JI327678 TD327677:TE327678 ACZ327677:ADA327678 AMV327677:AMW327678 AWR327677:AWS327678 BGN327677:BGO327678 BQJ327677:BQK327678 CAF327677:CAG327678 CKB327677:CKC327678 CTX327677:CTY327678 DDT327677:DDU327678 DNP327677:DNQ327678 DXL327677:DXM327678 EHH327677:EHI327678 ERD327677:ERE327678 FAZ327677:FBA327678 FKV327677:FKW327678 FUR327677:FUS327678 GEN327677:GEO327678 GOJ327677:GOK327678 GYF327677:GYG327678 HIB327677:HIC327678 HRX327677:HRY327678 IBT327677:IBU327678 ILP327677:ILQ327678 IVL327677:IVM327678 JFH327677:JFI327678 JPD327677:JPE327678 JYZ327677:JZA327678 KIV327677:KIW327678 KSR327677:KSS327678 LCN327677:LCO327678 LMJ327677:LMK327678 LWF327677:LWG327678 MGB327677:MGC327678 MPX327677:MPY327678 MZT327677:MZU327678 NJP327677:NJQ327678 NTL327677:NTM327678 ODH327677:ODI327678 OND327677:ONE327678 OWZ327677:OXA327678 PGV327677:PGW327678 PQR327677:PQS327678 QAN327677:QAO327678 QKJ327677:QKK327678 QUF327677:QUG327678 REB327677:REC327678 RNX327677:RNY327678 RXT327677:RXU327678 SHP327677:SHQ327678 SRL327677:SRM327678 TBH327677:TBI327678 TLD327677:TLE327678 TUZ327677:TVA327678 UEV327677:UEW327678 UOR327677:UOS327678 UYN327677:UYO327678 VIJ327677:VIK327678 VSF327677:VSG327678 WCB327677:WCC327678 WLX327677:WLY327678 WVT327677:WVU327678 JH393213:JI393214 TD393213:TE393214 ACZ393213:ADA393214 AMV393213:AMW393214 AWR393213:AWS393214 BGN393213:BGO393214 BQJ393213:BQK393214 CAF393213:CAG393214 CKB393213:CKC393214 CTX393213:CTY393214 DDT393213:DDU393214 DNP393213:DNQ393214 DXL393213:DXM393214 EHH393213:EHI393214 ERD393213:ERE393214 FAZ393213:FBA393214 FKV393213:FKW393214 FUR393213:FUS393214 GEN393213:GEO393214 GOJ393213:GOK393214 GYF393213:GYG393214 HIB393213:HIC393214 HRX393213:HRY393214 IBT393213:IBU393214 ILP393213:ILQ393214 IVL393213:IVM393214 JFH393213:JFI393214 JPD393213:JPE393214 JYZ393213:JZA393214 KIV393213:KIW393214 KSR393213:KSS393214 LCN393213:LCO393214 LMJ393213:LMK393214 LWF393213:LWG393214 MGB393213:MGC393214 MPX393213:MPY393214 MZT393213:MZU393214 NJP393213:NJQ393214 NTL393213:NTM393214 ODH393213:ODI393214 OND393213:ONE393214 OWZ393213:OXA393214 PGV393213:PGW393214 PQR393213:PQS393214 QAN393213:QAO393214 QKJ393213:QKK393214 QUF393213:QUG393214 REB393213:REC393214 RNX393213:RNY393214 RXT393213:RXU393214 SHP393213:SHQ393214 SRL393213:SRM393214 TBH393213:TBI393214 TLD393213:TLE393214 TUZ393213:TVA393214 UEV393213:UEW393214 UOR393213:UOS393214 UYN393213:UYO393214 VIJ393213:VIK393214 VSF393213:VSG393214 WCB393213:WCC393214 WLX393213:WLY393214 WVT393213:WVU393214 JH458749:JI458750 TD458749:TE458750 ACZ458749:ADA458750 AMV458749:AMW458750 AWR458749:AWS458750 BGN458749:BGO458750 BQJ458749:BQK458750 CAF458749:CAG458750 CKB458749:CKC458750 CTX458749:CTY458750 DDT458749:DDU458750 DNP458749:DNQ458750 DXL458749:DXM458750 EHH458749:EHI458750 ERD458749:ERE458750 FAZ458749:FBA458750 FKV458749:FKW458750 FUR458749:FUS458750 GEN458749:GEO458750 GOJ458749:GOK458750 GYF458749:GYG458750 HIB458749:HIC458750 HRX458749:HRY458750 IBT458749:IBU458750 ILP458749:ILQ458750 IVL458749:IVM458750 JFH458749:JFI458750 JPD458749:JPE458750 JYZ458749:JZA458750 KIV458749:KIW458750 KSR458749:KSS458750 LCN458749:LCO458750 LMJ458749:LMK458750 LWF458749:LWG458750 MGB458749:MGC458750 MPX458749:MPY458750 MZT458749:MZU458750 NJP458749:NJQ458750 NTL458749:NTM458750 ODH458749:ODI458750 OND458749:ONE458750 OWZ458749:OXA458750 PGV458749:PGW458750 PQR458749:PQS458750 QAN458749:QAO458750 QKJ458749:QKK458750 QUF458749:QUG458750 REB458749:REC458750 RNX458749:RNY458750 RXT458749:RXU458750 SHP458749:SHQ458750 SRL458749:SRM458750 TBH458749:TBI458750 TLD458749:TLE458750 TUZ458749:TVA458750 UEV458749:UEW458750 UOR458749:UOS458750 UYN458749:UYO458750 VIJ458749:VIK458750 VSF458749:VSG458750 WCB458749:WCC458750 WLX458749:WLY458750 WVT458749:WVU458750 JH524285:JI524286 TD524285:TE524286 ACZ524285:ADA524286 AMV524285:AMW524286 AWR524285:AWS524286 BGN524285:BGO524286 BQJ524285:BQK524286 CAF524285:CAG524286 CKB524285:CKC524286 CTX524285:CTY524286 DDT524285:DDU524286 DNP524285:DNQ524286 DXL524285:DXM524286 EHH524285:EHI524286 ERD524285:ERE524286 FAZ524285:FBA524286 FKV524285:FKW524286 FUR524285:FUS524286 GEN524285:GEO524286 GOJ524285:GOK524286 GYF524285:GYG524286 HIB524285:HIC524286 HRX524285:HRY524286 IBT524285:IBU524286 ILP524285:ILQ524286 IVL524285:IVM524286 JFH524285:JFI524286 JPD524285:JPE524286 JYZ524285:JZA524286 KIV524285:KIW524286 KSR524285:KSS524286 LCN524285:LCO524286 LMJ524285:LMK524286 LWF524285:LWG524286 MGB524285:MGC524286 MPX524285:MPY524286 MZT524285:MZU524286 NJP524285:NJQ524286 NTL524285:NTM524286 ODH524285:ODI524286 OND524285:ONE524286 OWZ524285:OXA524286 PGV524285:PGW524286 PQR524285:PQS524286 QAN524285:QAO524286 QKJ524285:QKK524286 QUF524285:QUG524286 REB524285:REC524286 RNX524285:RNY524286 RXT524285:RXU524286 SHP524285:SHQ524286 SRL524285:SRM524286 TBH524285:TBI524286 TLD524285:TLE524286 TUZ524285:TVA524286 UEV524285:UEW524286 UOR524285:UOS524286 UYN524285:UYO524286 VIJ524285:VIK524286 VSF524285:VSG524286 WCB524285:WCC524286 WLX524285:WLY524286 WVT524285:WVU524286 JH589821:JI589822 TD589821:TE589822 ACZ589821:ADA589822 AMV589821:AMW589822 AWR589821:AWS589822 BGN589821:BGO589822 BQJ589821:BQK589822 CAF589821:CAG589822 CKB589821:CKC589822 CTX589821:CTY589822 DDT589821:DDU589822 DNP589821:DNQ589822 DXL589821:DXM589822 EHH589821:EHI589822 ERD589821:ERE589822 FAZ589821:FBA589822 FKV589821:FKW589822 FUR589821:FUS589822 GEN589821:GEO589822 GOJ589821:GOK589822 GYF589821:GYG589822 HIB589821:HIC589822 HRX589821:HRY589822 IBT589821:IBU589822 ILP589821:ILQ589822 IVL589821:IVM589822 JFH589821:JFI589822 JPD589821:JPE589822 JYZ589821:JZA589822 KIV589821:KIW589822 KSR589821:KSS589822 LCN589821:LCO589822 LMJ589821:LMK589822 LWF589821:LWG589822 MGB589821:MGC589822 MPX589821:MPY589822 MZT589821:MZU589822 NJP589821:NJQ589822 NTL589821:NTM589822 ODH589821:ODI589822 OND589821:ONE589822 OWZ589821:OXA589822 PGV589821:PGW589822 PQR589821:PQS589822 QAN589821:QAO589822 QKJ589821:QKK589822 QUF589821:QUG589822 REB589821:REC589822 RNX589821:RNY589822 RXT589821:RXU589822 SHP589821:SHQ589822 SRL589821:SRM589822 TBH589821:TBI589822 TLD589821:TLE589822 TUZ589821:TVA589822 UEV589821:UEW589822 UOR589821:UOS589822 UYN589821:UYO589822 VIJ589821:VIK589822 VSF589821:VSG589822 WCB589821:WCC589822 WLX589821:WLY589822 WVT589821:WVU589822 JH655357:JI655358 TD655357:TE655358 ACZ655357:ADA655358 AMV655357:AMW655358 AWR655357:AWS655358 BGN655357:BGO655358 BQJ655357:BQK655358 CAF655357:CAG655358 CKB655357:CKC655358 CTX655357:CTY655358 DDT655357:DDU655358 DNP655357:DNQ655358 DXL655357:DXM655358 EHH655357:EHI655358 ERD655357:ERE655358 FAZ655357:FBA655358 FKV655357:FKW655358 FUR655357:FUS655358 GEN655357:GEO655358 GOJ655357:GOK655358 GYF655357:GYG655358 HIB655357:HIC655358 HRX655357:HRY655358 IBT655357:IBU655358 ILP655357:ILQ655358 IVL655357:IVM655358 JFH655357:JFI655358 JPD655357:JPE655358 JYZ655357:JZA655358 KIV655357:KIW655358 KSR655357:KSS655358 LCN655357:LCO655358 LMJ655357:LMK655358 LWF655357:LWG655358 MGB655357:MGC655358 MPX655357:MPY655358 MZT655357:MZU655358 NJP655357:NJQ655358 NTL655357:NTM655358 ODH655357:ODI655358 OND655357:ONE655358 OWZ655357:OXA655358 PGV655357:PGW655358 PQR655357:PQS655358 QAN655357:QAO655358 QKJ655357:QKK655358 QUF655357:QUG655358 REB655357:REC655358 RNX655357:RNY655358 RXT655357:RXU655358 SHP655357:SHQ655358 SRL655357:SRM655358 TBH655357:TBI655358 TLD655357:TLE655358 TUZ655357:TVA655358 UEV655357:UEW655358 UOR655357:UOS655358 UYN655357:UYO655358 VIJ655357:VIK655358 VSF655357:VSG655358 WCB655357:WCC655358 WLX655357:WLY655358 WVT655357:WVU655358 JH720893:JI720894 TD720893:TE720894 ACZ720893:ADA720894 AMV720893:AMW720894 AWR720893:AWS720894 BGN720893:BGO720894 BQJ720893:BQK720894 CAF720893:CAG720894 CKB720893:CKC720894 CTX720893:CTY720894 DDT720893:DDU720894 DNP720893:DNQ720894 DXL720893:DXM720894 EHH720893:EHI720894 ERD720893:ERE720894 FAZ720893:FBA720894 FKV720893:FKW720894 FUR720893:FUS720894 GEN720893:GEO720894 GOJ720893:GOK720894 GYF720893:GYG720894 HIB720893:HIC720894 HRX720893:HRY720894 IBT720893:IBU720894 ILP720893:ILQ720894 IVL720893:IVM720894 JFH720893:JFI720894 JPD720893:JPE720894 JYZ720893:JZA720894 KIV720893:KIW720894 KSR720893:KSS720894 LCN720893:LCO720894 LMJ720893:LMK720894 LWF720893:LWG720894 MGB720893:MGC720894 MPX720893:MPY720894 MZT720893:MZU720894 NJP720893:NJQ720894 NTL720893:NTM720894 ODH720893:ODI720894 OND720893:ONE720894 OWZ720893:OXA720894 PGV720893:PGW720894 PQR720893:PQS720894 QAN720893:QAO720894 QKJ720893:QKK720894 QUF720893:QUG720894 REB720893:REC720894 RNX720893:RNY720894 RXT720893:RXU720894 SHP720893:SHQ720894 SRL720893:SRM720894 TBH720893:TBI720894 TLD720893:TLE720894 TUZ720893:TVA720894 UEV720893:UEW720894 UOR720893:UOS720894 UYN720893:UYO720894 VIJ720893:VIK720894 VSF720893:VSG720894 WCB720893:WCC720894 WLX720893:WLY720894 WVT720893:WVU720894 JH786429:JI786430 TD786429:TE786430 ACZ786429:ADA786430 AMV786429:AMW786430 AWR786429:AWS786430 BGN786429:BGO786430 BQJ786429:BQK786430 CAF786429:CAG786430 CKB786429:CKC786430 CTX786429:CTY786430 DDT786429:DDU786430 DNP786429:DNQ786430 DXL786429:DXM786430 EHH786429:EHI786430 ERD786429:ERE786430 FAZ786429:FBA786430 FKV786429:FKW786430 FUR786429:FUS786430 GEN786429:GEO786430 GOJ786429:GOK786430 GYF786429:GYG786430 HIB786429:HIC786430 HRX786429:HRY786430 IBT786429:IBU786430 ILP786429:ILQ786430 IVL786429:IVM786430 JFH786429:JFI786430 JPD786429:JPE786430 JYZ786429:JZA786430 KIV786429:KIW786430 KSR786429:KSS786430 LCN786429:LCO786430 LMJ786429:LMK786430 LWF786429:LWG786430 MGB786429:MGC786430 MPX786429:MPY786430 MZT786429:MZU786430 NJP786429:NJQ786430 NTL786429:NTM786430 ODH786429:ODI786430 OND786429:ONE786430 OWZ786429:OXA786430 PGV786429:PGW786430 PQR786429:PQS786430 QAN786429:QAO786430 QKJ786429:QKK786430 QUF786429:QUG786430 REB786429:REC786430 RNX786429:RNY786430 RXT786429:RXU786430 SHP786429:SHQ786430 SRL786429:SRM786430 TBH786429:TBI786430 TLD786429:TLE786430 TUZ786429:TVA786430 UEV786429:UEW786430 UOR786429:UOS786430 UYN786429:UYO786430 VIJ786429:VIK786430 VSF786429:VSG786430 WCB786429:WCC786430 WLX786429:WLY786430 WVT786429:WVU786430 JH851965:JI851966 TD851965:TE851966 ACZ851965:ADA851966 AMV851965:AMW851966 AWR851965:AWS851966 BGN851965:BGO851966 BQJ851965:BQK851966 CAF851965:CAG851966 CKB851965:CKC851966 CTX851965:CTY851966 DDT851965:DDU851966 DNP851965:DNQ851966 DXL851965:DXM851966 EHH851965:EHI851966 ERD851965:ERE851966 FAZ851965:FBA851966 FKV851965:FKW851966 FUR851965:FUS851966 GEN851965:GEO851966 GOJ851965:GOK851966 GYF851965:GYG851966 HIB851965:HIC851966 HRX851965:HRY851966 IBT851965:IBU851966 ILP851965:ILQ851966 IVL851965:IVM851966 JFH851965:JFI851966 JPD851965:JPE851966 JYZ851965:JZA851966 KIV851965:KIW851966 KSR851965:KSS851966 LCN851965:LCO851966 LMJ851965:LMK851966 LWF851965:LWG851966 MGB851965:MGC851966 MPX851965:MPY851966 MZT851965:MZU851966 NJP851965:NJQ851966 NTL851965:NTM851966 ODH851965:ODI851966 OND851965:ONE851966 OWZ851965:OXA851966 PGV851965:PGW851966 PQR851965:PQS851966 QAN851965:QAO851966 QKJ851965:QKK851966 QUF851965:QUG851966 REB851965:REC851966 RNX851965:RNY851966 RXT851965:RXU851966 SHP851965:SHQ851966 SRL851965:SRM851966 TBH851965:TBI851966 TLD851965:TLE851966 TUZ851965:TVA851966 UEV851965:UEW851966 UOR851965:UOS851966 UYN851965:UYO851966 VIJ851965:VIK851966 VSF851965:VSG851966 WCB851965:WCC851966 WLX851965:WLY851966 WVT851965:WVU851966 JH917501:JI917502 TD917501:TE917502 ACZ917501:ADA917502 AMV917501:AMW917502 AWR917501:AWS917502 BGN917501:BGO917502 BQJ917501:BQK917502 CAF917501:CAG917502 CKB917501:CKC917502 CTX917501:CTY917502 DDT917501:DDU917502 DNP917501:DNQ917502 DXL917501:DXM917502 EHH917501:EHI917502 ERD917501:ERE917502 FAZ917501:FBA917502 FKV917501:FKW917502 FUR917501:FUS917502 GEN917501:GEO917502 GOJ917501:GOK917502 GYF917501:GYG917502 HIB917501:HIC917502 HRX917501:HRY917502 IBT917501:IBU917502 ILP917501:ILQ917502 IVL917501:IVM917502 JFH917501:JFI917502 JPD917501:JPE917502 JYZ917501:JZA917502 KIV917501:KIW917502 KSR917501:KSS917502 LCN917501:LCO917502 LMJ917501:LMK917502 LWF917501:LWG917502 MGB917501:MGC917502 MPX917501:MPY917502 MZT917501:MZU917502 NJP917501:NJQ917502 NTL917501:NTM917502 ODH917501:ODI917502 OND917501:ONE917502 OWZ917501:OXA917502 PGV917501:PGW917502 PQR917501:PQS917502 QAN917501:QAO917502 QKJ917501:QKK917502 QUF917501:QUG917502 REB917501:REC917502 RNX917501:RNY917502 RXT917501:RXU917502 SHP917501:SHQ917502 SRL917501:SRM917502 TBH917501:TBI917502 TLD917501:TLE917502 TUZ917501:TVA917502 UEV917501:UEW917502 UOR917501:UOS917502 UYN917501:UYO917502 VIJ917501:VIK917502 VSF917501:VSG917502 WCB917501:WCC917502 WLX917501:WLY917502 WVT917501:WVU917502 JH983037:JI983038 TD983037:TE983038 ACZ983037:ADA983038 AMV983037:AMW983038 AWR983037:AWS983038 BGN983037:BGO983038 BQJ983037:BQK983038 CAF983037:CAG983038 CKB983037:CKC983038 CTX983037:CTY983038 DDT983037:DDU983038 DNP983037:DNQ983038 DXL983037:DXM983038 EHH983037:EHI983038 ERD983037:ERE983038 FAZ983037:FBA983038 FKV983037:FKW983038 FUR983037:FUS983038 GEN983037:GEO983038 GOJ983037:GOK983038 GYF983037:GYG983038 HIB983037:HIC983038 HRX983037:HRY983038 IBT983037:IBU983038 ILP983037:ILQ983038 IVL983037:IVM983038 JFH983037:JFI983038 JPD983037:JPE983038 JYZ983037:JZA983038 KIV983037:KIW983038 KSR983037:KSS983038 LCN983037:LCO983038 LMJ983037:LMK983038 LWF983037:LWG983038 MGB983037:MGC983038 MPX983037:MPY983038 MZT983037:MZU983038 NJP983037:NJQ983038 NTL983037:NTM983038 ODH983037:ODI983038 OND983037:ONE983038 OWZ983037:OXA983038 PGV983037:PGW983038 PQR983037:PQS983038 QAN983037:QAO983038 QKJ983037:QKK983038 QUF983037:QUG983038 REB983037:REC983038 RNX983037:RNY983038 RXT983037:RXU983038 SHP983037:SHQ983038 SRL983037:SRM983038 TBH983037:TBI983038 TLD983037:TLE983038 TUZ983037:TVA983038 UEV983037:UEW983038 UOR983037:UOS983038 UYN983037:UYO983038 VIJ983037:VIK983038 VSF983037:VSG983038 WCB983037:WCC983038 WLX983037:WLY983038 WVT983037:WVU983038 WLU983043:WLV983044 JB65539:JC65540 SX65539:SY65540 ACT65539:ACU65540 AMP65539:AMQ65540 AWL65539:AWM65540 BGH65539:BGI65540 BQD65539:BQE65540 BZZ65539:CAA65540 CJV65539:CJW65540 CTR65539:CTS65540 DDN65539:DDO65540 DNJ65539:DNK65540 DXF65539:DXG65540 EHB65539:EHC65540 EQX65539:EQY65540 FAT65539:FAU65540 FKP65539:FKQ65540 FUL65539:FUM65540 GEH65539:GEI65540 GOD65539:GOE65540 GXZ65539:GYA65540 HHV65539:HHW65540 HRR65539:HRS65540 IBN65539:IBO65540 ILJ65539:ILK65540 IVF65539:IVG65540 JFB65539:JFC65540 JOX65539:JOY65540 JYT65539:JYU65540 KIP65539:KIQ65540 KSL65539:KSM65540 LCH65539:LCI65540 LMD65539:LME65540 LVZ65539:LWA65540 MFV65539:MFW65540 MPR65539:MPS65540 MZN65539:MZO65540 NJJ65539:NJK65540 NTF65539:NTG65540 ODB65539:ODC65540 OMX65539:OMY65540 OWT65539:OWU65540 PGP65539:PGQ65540 PQL65539:PQM65540 QAH65539:QAI65540 QKD65539:QKE65540 QTZ65539:QUA65540 RDV65539:RDW65540 RNR65539:RNS65540 RXN65539:RXO65540 SHJ65539:SHK65540 SRF65539:SRG65540 TBB65539:TBC65540 TKX65539:TKY65540 TUT65539:TUU65540 UEP65539:UEQ65540 UOL65539:UOM65540 UYH65539:UYI65540 VID65539:VIE65540 VRZ65539:VSA65540 WBV65539:WBW65540 WLR65539:WLS65540 WVN65539:WVO65540 JB131075:JC131076 SX131075:SY131076 ACT131075:ACU131076 AMP131075:AMQ131076 AWL131075:AWM131076 BGH131075:BGI131076 BQD131075:BQE131076 BZZ131075:CAA131076 CJV131075:CJW131076 CTR131075:CTS131076 DDN131075:DDO131076 DNJ131075:DNK131076 DXF131075:DXG131076 EHB131075:EHC131076 EQX131075:EQY131076 FAT131075:FAU131076 FKP131075:FKQ131076 FUL131075:FUM131076 GEH131075:GEI131076 GOD131075:GOE131076 GXZ131075:GYA131076 HHV131075:HHW131076 HRR131075:HRS131076 IBN131075:IBO131076 ILJ131075:ILK131076 IVF131075:IVG131076 JFB131075:JFC131076 JOX131075:JOY131076 JYT131075:JYU131076 KIP131075:KIQ131076 KSL131075:KSM131076 LCH131075:LCI131076 LMD131075:LME131076 LVZ131075:LWA131076 MFV131075:MFW131076 MPR131075:MPS131076 MZN131075:MZO131076 NJJ131075:NJK131076 NTF131075:NTG131076 ODB131075:ODC131076 OMX131075:OMY131076 OWT131075:OWU131076 PGP131075:PGQ131076 PQL131075:PQM131076 QAH131075:QAI131076 QKD131075:QKE131076 QTZ131075:QUA131076 RDV131075:RDW131076 RNR131075:RNS131076 RXN131075:RXO131076 SHJ131075:SHK131076 SRF131075:SRG131076 TBB131075:TBC131076 TKX131075:TKY131076 TUT131075:TUU131076 UEP131075:UEQ131076 UOL131075:UOM131076 UYH131075:UYI131076 VID131075:VIE131076 VRZ131075:VSA131076 WBV131075:WBW131076 WLR131075:WLS131076 WVN131075:WVO131076 JB196611:JC196612 SX196611:SY196612 ACT196611:ACU196612 AMP196611:AMQ196612 AWL196611:AWM196612 BGH196611:BGI196612 BQD196611:BQE196612 BZZ196611:CAA196612 CJV196611:CJW196612 CTR196611:CTS196612 DDN196611:DDO196612 DNJ196611:DNK196612 DXF196611:DXG196612 EHB196611:EHC196612 EQX196611:EQY196612 FAT196611:FAU196612 FKP196611:FKQ196612 FUL196611:FUM196612 GEH196611:GEI196612 GOD196611:GOE196612 GXZ196611:GYA196612 HHV196611:HHW196612 HRR196611:HRS196612 IBN196611:IBO196612 ILJ196611:ILK196612 IVF196611:IVG196612 JFB196611:JFC196612 JOX196611:JOY196612 JYT196611:JYU196612 KIP196611:KIQ196612 KSL196611:KSM196612 LCH196611:LCI196612 LMD196611:LME196612 LVZ196611:LWA196612 MFV196611:MFW196612 MPR196611:MPS196612 MZN196611:MZO196612 NJJ196611:NJK196612 NTF196611:NTG196612 ODB196611:ODC196612 OMX196611:OMY196612 OWT196611:OWU196612 PGP196611:PGQ196612 PQL196611:PQM196612 QAH196611:QAI196612 QKD196611:QKE196612 QTZ196611:QUA196612 RDV196611:RDW196612 RNR196611:RNS196612 RXN196611:RXO196612 SHJ196611:SHK196612 SRF196611:SRG196612 TBB196611:TBC196612 TKX196611:TKY196612 TUT196611:TUU196612 UEP196611:UEQ196612 UOL196611:UOM196612 UYH196611:UYI196612 VID196611:VIE196612 VRZ196611:VSA196612 WBV196611:WBW196612 WLR196611:WLS196612 WVN196611:WVO196612 JB262147:JC262148 SX262147:SY262148 ACT262147:ACU262148 AMP262147:AMQ262148 AWL262147:AWM262148 BGH262147:BGI262148 BQD262147:BQE262148 BZZ262147:CAA262148 CJV262147:CJW262148 CTR262147:CTS262148 DDN262147:DDO262148 DNJ262147:DNK262148 DXF262147:DXG262148 EHB262147:EHC262148 EQX262147:EQY262148 FAT262147:FAU262148 FKP262147:FKQ262148 FUL262147:FUM262148 GEH262147:GEI262148 GOD262147:GOE262148 GXZ262147:GYA262148 HHV262147:HHW262148 HRR262147:HRS262148 IBN262147:IBO262148 ILJ262147:ILK262148 IVF262147:IVG262148 JFB262147:JFC262148 JOX262147:JOY262148 JYT262147:JYU262148 KIP262147:KIQ262148 KSL262147:KSM262148 LCH262147:LCI262148 LMD262147:LME262148 LVZ262147:LWA262148 MFV262147:MFW262148 MPR262147:MPS262148 MZN262147:MZO262148 NJJ262147:NJK262148 NTF262147:NTG262148 ODB262147:ODC262148 OMX262147:OMY262148 OWT262147:OWU262148 PGP262147:PGQ262148 PQL262147:PQM262148 QAH262147:QAI262148 QKD262147:QKE262148 QTZ262147:QUA262148 RDV262147:RDW262148 RNR262147:RNS262148 RXN262147:RXO262148 SHJ262147:SHK262148 SRF262147:SRG262148 TBB262147:TBC262148 TKX262147:TKY262148 TUT262147:TUU262148 UEP262147:UEQ262148 UOL262147:UOM262148 UYH262147:UYI262148 VID262147:VIE262148 VRZ262147:VSA262148 WBV262147:WBW262148 WLR262147:WLS262148 WVN262147:WVO262148 JB327683:JC327684 SX327683:SY327684 ACT327683:ACU327684 AMP327683:AMQ327684 AWL327683:AWM327684 BGH327683:BGI327684 BQD327683:BQE327684 BZZ327683:CAA327684 CJV327683:CJW327684 CTR327683:CTS327684 DDN327683:DDO327684 DNJ327683:DNK327684 DXF327683:DXG327684 EHB327683:EHC327684 EQX327683:EQY327684 FAT327683:FAU327684 FKP327683:FKQ327684 FUL327683:FUM327684 GEH327683:GEI327684 GOD327683:GOE327684 GXZ327683:GYA327684 HHV327683:HHW327684 HRR327683:HRS327684 IBN327683:IBO327684 ILJ327683:ILK327684 IVF327683:IVG327684 JFB327683:JFC327684 JOX327683:JOY327684 JYT327683:JYU327684 KIP327683:KIQ327684 KSL327683:KSM327684 LCH327683:LCI327684 LMD327683:LME327684 LVZ327683:LWA327684 MFV327683:MFW327684 MPR327683:MPS327684 MZN327683:MZO327684 NJJ327683:NJK327684 NTF327683:NTG327684 ODB327683:ODC327684 OMX327683:OMY327684 OWT327683:OWU327684 PGP327683:PGQ327684 PQL327683:PQM327684 QAH327683:QAI327684 QKD327683:QKE327684 QTZ327683:QUA327684 RDV327683:RDW327684 RNR327683:RNS327684 RXN327683:RXO327684 SHJ327683:SHK327684 SRF327683:SRG327684 TBB327683:TBC327684 TKX327683:TKY327684 TUT327683:TUU327684 UEP327683:UEQ327684 UOL327683:UOM327684 UYH327683:UYI327684 VID327683:VIE327684 VRZ327683:VSA327684 WBV327683:WBW327684 WLR327683:WLS327684 WVN327683:WVO327684 JB393219:JC393220 SX393219:SY393220 ACT393219:ACU393220 AMP393219:AMQ393220 AWL393219:AWM393220 BGH393219:BGI393220 BQD393219:BQE393220 BZZ393219:CAA393220 CJV393219:CJW393220 CTR393219:CTS393220 DDN393219:DDO393220 DNJ393219:DNK393220 DXF393219:DXG393220 EHB393219:EHC393220 EQX393219:EQY393220 FAT393219:FAU393220 FKP393219:FKQ393220 FUL393219:FUM393220 GEH393219:GEI393220 GOD393219:GOE393220 GXZ393219:GYA393220 HHV393219:HHW393220 HRR393219:HRS393220 IBN393219:IBO393220 ILJ393219:ILK393220 IVF393219:IVG393220 JFB393219:JFC393220 JOX393219:JOY393220 JYT393219:JYU393220 KIP393219:KIQ393220 KSL393219:KSM393220 LCH393219:LCI393220 LMD393219:LME393220 LVZ393219:LWA393220 MFV393219:MFW393220 MPR393219:MPS393220 MZN393219:MZO393220 NJJ393219:NJK393220 NTF393219:NTG393220 ODB393219:ODC393220 OMX393219:OMY393220 OWT393219:OWU393220 PGP393219:PGQ393220 PQL393219:PQM393220 QAH393219:QAI393220 QKD393219:QKE393220 QTZ393219:QUA393220 RDV393219:RDW393220 RNR393219:RNS393220 RXN393219:RXO393220 SHJ393219:SHK393220 SRF393219:SRG393220 TBB393219:TBC393220 TKX393219:TKY393220 TUT393219:TUU393220 UEP393219:UEQ393220 UOL393219:UOM393220 UYH393219:UYI393220 VID393219:VIE393220 VRZ393219:VSA393220 WBV393219:WBW393220 WLR393219:WLS393220 WVN393219:WVO393220 JB458755:JC458756 SX458755:SY458756 ACT458755:ACU458756 AMP458755:AMQ458756 AWL458755:AWM458756 BGH458755:BGI458756 BQD458755:BQE458756 BZZ458755:CAA458756 CJV458755:CJW458756 CTR458755:CTS458756 DDN458755:DDO458756 DNJ458755:DNK458756 DXF458755:DXG458756 EHB458755:EHC458756 EQX458755:EQY458756 FAT458755:FAU458756 FKP458755:FKQ458756 FUL458755:FUM458756 GEH458755:GEI458756 GOD458755:GOE458756 GXZ458755:GYA458756 HHV458755:HHW458756 HRR458755:HRS458756 IBN458755:IBO458756 ILJ458755:ILK458756 IVF458755:IVG458756 JFB458755:JFC458756 JOX458755:JOY458756 JYT458755:JYU458756 KIP458755:KIQ458756 KSL458755:KSM458756 LCH458755:LCI458756 LMD458755:LME458756 LVZ458755:LWA458756 MFV458755:MFW458756 MPR458755:MPS458756 MZN458755:MZO458756 NJJ458755:NJK458756 NTF458755:NTG458756 ODB458755:ODC458756 OMX458755:OMY458756 OWT458755:OWU458756 PGP458755:PGQ458756 PQL458755:PQM458756 QAH458755:QAI458756 QKD458755:QKE458756 QTZ458755:QUA458756 RDV458755:RDW458756 RNR458755:RNS458756 RXN458755:RXO458756 SHJ458755:SHK458756 SRF458755:SRG458756 TBB458755:TBC458756 TKX458755:TKY458756 TUT458755:TUU458756 UEP458755:UEQ458756 UOL458755:UOM458756 UYH458755:UYI458756 VID458755:VIE458756 VRZ458755:VSA458756 WBV458755:WBW458756 WLR458755:WLS458756 WVN458755:WVO458756 JB524291:JC524292 SX524291:SY524292 ACT524291:ACU524292 AMP524291:AMQ524292 AWL524291:AWM524292 BGH524291:BGI524292 BQD524291:BQE524292 BZZ524291:CAA524292 CJV524291:CJW524292 CTR524291:CTS524292 DDN524291:DDO524292 DNJ524291:DNK524292 DXF524291:DXG524292 EHB524291:EHC524292 EQX524291:EQY524292 FAT524291:FAU524292 FKP524291:FKQ524292 FUL524291:FUM524292 GEH524291:GEI524292 GOD524291:GOE524292 GXZ524291:GYA524292 HHV524291:HHW524292 HRR524291:HRS524292 IBN524291:IBO524292 ILJ524291:ILK524292 IVF524291:IVG524292 JFB524291:JFC524292 JOX524291:JOY524292 JYT524291:JYU524292 KIP524291:KIQ524292 KSL524291:KSM524292 LCH524291:LCI524292 LMD524291:LME524292 LVZ524291:LWA524292 MFV524291:MFW524292 MPR524291:MPS524292 MZN524291:MZO524292 NJJ524291:NJK524292 NTF524291:NTG524292 ODB524291:ODC524292 OMX524291:OMY524292 OWT524291:OWU524292 PGP524291:PGQ524292 PQL524291:PQM524292 QAH524291:QAI524292 QKD524291:QKE524292 QTZ524291:QUA524292 RDV524291:RDW524292 RNR524291:RNS524292 RXN524291:RXO524292 SHJ524291:SHK524292 SRF524291:SRG524292 TBB524291:TBC524292 TKX524291:TKY524292 TUT524291:TUU524292 UEP524291:UEQ524292 UOL524291:UOM524292 UYH524291:UYI524292 VID524291:VIE524292 VRZ524291:VSA524292 WBV524291:WBW524292 WLR524291:WLS524292 WVN524291:WVO524292 JB589827:JC589828 SX589827:SY589828 ACT589827:ACU589828 AMP589827:AMQ589828 AWL589827:AWM589828 BGH589827:BGI589828 BQD589827:BQE589828 BZZ589827:CAA589828 CJV589827:CJW589828 CTR589827:CTS589828 DDN589827:DDO589828 DNJ589827:DNK589828 DXF589827:DXG589828 EHB589827:EHC589828 EQX589827:EQY589828 FAT589827:FAU589828 FKP589827:FKQ589828 FUL589827:FUM589828 GEH589827:GEI589828 GOD589827:GOE589828 GXZ589827:GYA589828 HHV589827:HHW589828 HRR589827:HRS589828 IBN589827:IBO589828 ILJ589827:ILK589828 IVF589827:IVG589828 JFB589827:JFC589828 JOX589827:JOY589828 JYT589827:JYU589828 KIP589827:KIQ589828 KSL589827:KSM589828 LCH589827:LCI589828 LMD589827:LME589828 LVZ589827:LWA589828 MFV589827:MFW589828 MPR589827:MPS589828 MZN589827:MZO589828 NJJ589827:NJK589828 NTF589827:NTG589828 ODB589827:ODC589828 OMX589827:OMY589828 OWT589827:OWU589828 PGP589827:PGQ589828 PQL589827:PQM589828 QAH589827:QAI589828 QKD589827:QKE589828 QTZ589827:QUA589828 RDV589827:RDW589828 RNR589827:RNS589828 RXN589827:RXO589828 SHJ589827:SHK589828 SRF589827:SRG589828 TBB589827:TBC589828 TKX589827:TKY589828 TUT589827:TUU589828 UEP589827:UEQ589828 UOL589827:UOM589828 UYH589827:UYI589828 VID589827:VIE589828 VRZ589827:VSA589828 WBV589827:WBW589828 WLR589827:WLS589828 WVN589827:WVO589828 JB655363:JC655364 SX655363:SY655364 ACT655363:ACU655364 AMP655363:AMQ655364 AWL655363:AWM655364 BGH655363:BGI655364 BQD655363:BQE655364 BZZ655363:CAA655364 CJV655363:CJW655364 CTR655363:CTS655364 DDN655363:DDO655364 DNJ655363:DNK655364 DXF655363:DXG655364 EHB655363:EHC655364 EQX655363:EQY655364 FAT655363:FAU655364 FKP655363:FKQ655364 FUL655363:FUM655364 GEH655363:GEI655364 GOD655363:GOE655364 GXZ655363:GYA655364 HHV655363:HHW655364 HRR655363:HRS655364 IBN655363:IBO655364 ILJ655363:ILK655364 IVF655363:IVG655364 JFB655363:JFC655364 JOX655363:JOY655364 JYT655363:JYU655364 KIP655363:KIQ655364 KSL655363:KSM655364 LCH655363:LCI655364 LMD655363:LME655364 LVZ655363:LWA655364 MFV655363:MFW655364 MPR655363:MPS655364 MZN655363:MZO655364 NJJ655363:NJK655364 NTF655363:NTG655364 ODB655363:ODC655364 OMX655363:OMY655364 OWT655363:OWU655364 PGP655363:PGQ655364 PQL655363:PQM655364 QAH655363:QAI655364 QKD655363:QKE655364 QTZ655363:QUA655364 RDV655363:RDW655364 RNR655363:RNS655364 RXN655363:RXO655364 SHJ655363:SHK655364 SRF655363:SRG655364 TBB655363:TBC655364 TKX655363:TKY655364 TUT655363:TUU655364 UEP655363:UEQ655364 UOL655363:UOM655364 UYH655363:UYI655364 VID655363:VIE655364 VRZ655363:VSA655364 WBV655363:WBW655364 WLR655363:WLS655364 WVN655363:WVO655364 JB720899:JC720900 SX720899:SY720900 ACT720899:ACU720900 AMP720899:AMQ720900 AWL720899:AWM720900 BGH720899:BGI720900 BQD720899:BQE720900 BZZ720899:CAA720900 CJV720899:CJW720900 CTR720899:CTS720900 DDN720899:DDO720900 DNJ720899:DNK720900 DXF720899:DXG720900 EHB720899:EHC720900 EQX720899:EQY720900 FAT720899:FAU720900 FKP720899:FKQ720900 FUL720899:FUM720900 GEH720899:GEI720900 GOD720899:GOE720900 GXZ720899:GYA720900 HHV720899:HHW720900 HRR720899:HRS720900 IBN720899:IBO720900 ILJ720899:ILK720900 IVF720899:IVG720900 JFB720899:JFC720900 JOX720899:JOY720900 JYT720899:JYU720900 KIP720899:KIQ720900 KSL720899:KSM720900 LCH720899:LCI720900 LMD720899:LME720900 LVZ720899:LWA720900 MFV720899:MFW720900 MPR720899:MPS720900 MZN720899:MZO720900 NJJ720899:NJK720900 NTF720899:NTG720900 ODB720899:ODC720900 OMX720899:OMY720900 OWT720899:OWU720900 PGP720899:PGQ720900 PQL720899:PQM720900 QAH720899:QAI720900 QKD720899:QKE720900 QTZ720899:QUA720900 RDV720899:RDW720900 RNR720899:RNS720900 RXN720899:RXO720900 SHJ720899:SHK720900 SRF720899:SRG720900 TBB720899:TBC720900 TKX720899:TKY720900 TUT720899:TUU720900 UEP720899:UEQ720900 UOL720899:UOM720900 UYH720899:UYI720900 VID720899:VIE720900 VRZ720899:VSA720900 WBV720899:WBW720900 WLR720899:WLS720900 WVN720899:WVO720900 JB786435:JC786436 SX786435:SY786436 ACT786435:ACU786436 AMP786435:AMQ786436 AWL786435:AWM786436 BGH786435:BGI786436 BQD786435:BQE786436 BZZ786435:CAA786436 CJV786435:CJW786436 CTR786435:CTS786436 DDN786435:DDO786436 DNJ786435:DNK786436 DXF786435:DXG786436 EHB786435:EHC786436 EQX786435:EQY786436 FAT786435:FAU786436 FKP786435:FKQ786436 FUL786435:FUM786436 GEH786435:GEI786436 GOD786435:GOE786436 GXZ786435:GYA786436 HHV786435:HHW786436 HRR786435:HRS786436 IBN786435:IBO786436 ILJ786435:ILK786436 IVF786435:IVG786436 JFB786435:JFC786436 JOX786435:JOY786436 JYT786435:JYU786436 KIP786435:KIQ786436 KSL786435:KSM786436 LCH786435:LCI786436 LMD786435:LME786436 LVZ786435:LWA786436 MFV786435:MFW786436 MPR786435:MPS786436 MZN786435:MZO786436 NJJ786435:NJK786436 NTF786435:NTG786436 ODB786435:ODC786436 OMX786435:OMY786436 OWT786435:OWU786436 PGP786435:PGQ786436 PQL786435:PQM786436 QAH786435:QAI786436 QKD786435:QKE786436 QTZ786435:QUA786436 RDV786435:RDW786436 RNR786435:RNS786436 RXN786435:RXO786436 SHJ786435:SHK786436 SRF786435:SRG786436 TBB786435:TBC786436 TKX786435:TKY786436 TUT786435:TUU786436 UEP786435:UEQ786436 UOL786435:UOM786436 UYH786435:UYI786436 VID786435:VIE786436 VRZ786435:VSA786436 WBV786435:WBW786436 WLR786435:WLS786436 WVN786435:WVO786436 JB851971:JC851972 SX851971:SY851972 ACT851971:ACU851972 AMP851971:AMQ851972 AWL851971:AWM851972 BGH851971:BGI851972 BQD851971:BQE851972 BZZ851971:CAA851972 CJV851971:CJW851972 CTR851971:CTS851972 DDN851971:DDO851972 DNJ851971:DNK851972 DXF851971:DXG851972 EHB851971:EHC851972 EQX851971:EQY851972 FAT851971:FAU851972 FKP851971:FKQ851972 FUL851971:FUM851972 GEH851971:GEI851972 GOD851971:GOE851972 GXZ851971:GYA851972 HHV851971:HHW851972 HRR851971:HRS851972 IBN851971:IBO851972 ILJ851971:ILK851972 IVF851971:IVG851972 JFB851971:JFC851972 JOX851971:JOY851972 JYT851971:JYU851972 KIP851971:KIQ851972 KSL851971:KSM851972 LCH851971:LCI851972 LMD851971:LME851972 LVZ851971:LWA851972 MFV851971:MFW851972 MPR851971:MPS851972 MZN851971:MZO851972 NJJ851971:NJK851972 NTF851971:NTG851972 ODB851971:ODC851972 OMX851971:OMY851972 OWT851971:OWU851972 PGP851971:PGQ851972 PQL851971:PQM851972 QAH851971:QAI851972 QKD851971:QKE851972 QTZ851971:QUA851972 RDV851971:RDW851972 RNR851971:RNS851972 RXN851971:RXO851972 SHJ851971:SHK851972 SRF851971:SRG851972 TBB851971:TBC851972 TKX851971:TKY851972 TUT851971:TUU851972 UEP851971:UEQ851972 UOL851971:UOM851972 UYH851971:UYI851972 VID851971:VIE851972 VRZ851971:VSA851972 WBV851971:WBW851972 WLR851971:WLS851972 WVN851971:WVO851972 JB917507:JC917508 SX917507:SY917508 ACT917507:ACU917508 AMP917507:AMQ917508 AWL917507:AWM917508 BGH917507:BGI917508 BQD917507:BQE917508 BZZ917507:CAA917508 CJV917507:CJW917508 CTR917507:CTS917508 DDN917507:DDO917508 DNJ917507:DNK917508 DXF917507:DXG917508 EHB917507:EHC917508 EQX917507:EQY917508 FAT917507:FAU917508 FKP917507:FKQ917508 FUL917507:FUM917508 GEH917507:GEI917508 GOD917507:GOE917508 GXZ917507:GYA917508 HHV917507:HHW917508 HRR917507:HRS917508 IBN917507:IBO917508 ILJ917507:ILK917508 IVF917507:IVG917508 JFB917507:JFC917508 JOX917507:JOY917508 JYT917507:JYU917508 KIP917507:KIQ917508 KSL917507:KSM917508 LCH917507:LCI917508 LMD917507:LME917508 LVZ917507:LWA917508 MFV917507:MFW917508 MPR917507:MPS917508 MZN917507:MZO917508 NJJ917507:NJK917508 NTF917507:NTG917508 ODB917507:ODC917508 OMX917507:OMY917508 OWT917507:OWU917508 PGP917507:PGQ917508 PQL917507:PQM917508 QAH917507:QAI917508 QKD917507:QKE917508 QTZ917507:QUA917508 RDV917507:RDW917508 RNR917507:RNS917508 RXN917507:RXO917508 SHJ917507:SHK917508 SRF917507:SRG917508 TBB917507:TBC917508 TKX917507:TKY917508 TUT917507:TUU917508 UEP917507:UEQ917508 UOL917507:UOM917508 UYH917507:UYI917508 VID917507:VIE917508 VRZ917507:VSA917508 WBV917507:WBW917508 WLR917507:WLS917508 WVN917507:WVO917508 JB983043:JC983044 SX983043:SY983044 ACT983043:ACU983044 AMP983043:AMQ983044 AWL983043:AWM983044 BGH983043:BGI983044 BQD983043:BQE983044 BZZ983043:CAA983044 CJV983043:CJW983044 CTR983043:CTS983044 DDN983043:DDO983044 DNJ983043:DNK983044 DXF983043:DXG983044 EHB983043:EHC983044 EQX983043:EQY983044 FAT983043:FAU983044 FKP983043:FKQ983044 FUL983043:FUM983044 GEH983043:GEI983044 GOD983043:GOE983044 GXZ983043:GYA983044 HHV983043:HHW983044 HRR983043:HRS983044 IBN983043:IBO983044 ILJ983043:ILK983044 IVF983043:IVG983044 JFB983043:JFC983044 JOX983043:JOY983044 JYT983043:JYU983044 KIP983043:KIQ983044 KSL983043:KSM983044 LCH983043:LCI983044 LMD983043:LME983044 LVZ983043:LWA983044 MFV983043:MFW983044 MPR983043:MPS983044 MZN983043:MZO983044 NJJ983043:NJK983044 NTF983043:NTG983044 ODB983043:ODC983044 OMX983043:OMY983044 OWT983043:OWU983044 PGP983043:PGQ983044 PQL983043:PQM983044 QAH983043:QAI983044 QKD983043:QKE983044 QTZ983043:QUA983044 RDV983043:RDW983044 RNR983043:RNS983044 RXN983043:RXO983044 SHJ983043:SHK983044 SRF983043:SRG983044 TBB983043:TBC983044 TKX983043:TKY983044 TUT983043:TUU983044 UEP983043:UEQ983044 UOL983043:UOM983044 UYH983043:UYI983044 VID983043:VIE983044 VRZ983043:VSA983044 WBV983043:WBW983044 WLR983043:WLS983044 WVN983043:WVO983044 JE65539:JF65540 TA65539:TB65540 ACW65539:ACX65540 AMS65539:AMT65540 AWO65539:AWP65540 BGK65539:BGL65540 BQG65539:BQH65540 CAC65539:CAD65540 CJY65539:CJZ65540 CTU65539:CTV65540 DDQ65539:DDR65540 DNM65539:DNN65540 DXI65539:DXJ65540 EHE65539:EHF65540 ERA65539:ERB65540 FAW65539:FAX65540 FKS65539:FKT65540 FUO65539:FUP65540 GEK65539:GEL65540 GOG65539:GOH65540 GYC65539:GYD65540 HHY65539:HHZ65540 HRU65539:HRV65540 IBQ65539:IBR65540 ILM65539:ILN65540 IVI65539:IVJ65540 JFE65539:JFF65540 JPA65539:JPB65540 JYW65539:JYX65540 KIS65539:KIT65540 KSO65539:KSP65540 LCK65539:LCL65540 LMG65539:LMH65540 LWC65539:LWD65540 MFY65539:MFZ65540 MPU65539:MPV65540 MZQ65539:MZR65540 NJM65539:NJN65540 NTI65539:NTJ65540 ODE65539:ODF65540 ONA65539:ONB65540 OWW65539:OWX65540 PGS65539:PGT65540 PQO65539:PQP65540 QAK65539:QAL65540 QKG65539:QKH65540 QUC65539:QUD65540 RDY65539:RDZ65540 RNU65539:RNV65540 RXQ65539:RXR65540 SHM65539:SHN65540 SRI65539:SRJ65540 TBE65539:TBF65540 TLA65539:TLB65540 TUW65539:TUX65540 UES65539:UET65540 UOO65539:UOP65540 UYK65539:UYL65540 VIG65539:VIH65540 VSC65539:VSD65540 WBY65539:WBZ65540 WLU65539:WLV65540 WVQ65539:WVR65540 JE131075:JF131076 TA131075:TB131076 ACW131075:ACX131076 AMS131075:AMT131076 AWO131075:AWP131076 BGK131075:BGL131076 BQG131075:BQH131076 CAC131075:CAD131076 CJY131075:CJZ131076 CTU131075:CTV131076 DDQ131075:DDR131076 DNM131075:DNN131076 DXI131075:DXJ131076 EHE131075:EHF131076 ERA131075:ERB131076 FAW131075:FAX131076 FKS131075:FKT131076 FUO131075:FUP131076 GEK131075:GEL131076 GOG131075:GOH131076 GYC131075:GYD131076 HHY131075:HHZ131076 HRU131075:HRV131076 IBQ131075:IBR131076 ILM131075:ILN131076 IVI131075:IVJ131076 JFE131075:JFF131076 JPA131075:JPB131076 JYW131075:JYX131076 KIS131075:KIT131076 KSO131075:KSP131076 LCK131075:LCL131076 LMG131075:LMH131076 LWC131075:LWD131076 MFY131075:MFZ131076 MPU131075:MPV131076 MZQ131075:MZR131076 NJM131075:NJN131076 NTI131075:NTJ131076 ODE131075:ODF131076 ONA131075:ONB131076 OWW131075:OWX131076 PGS131075:PGT131076 PQO131075:PQP131076 QAK131075:QAL131076 QKG131075:QKH131076 QUC131075:QUD131076 RDY131075:RDZ131076 RNU131075:RNV131076 RXQ131075:RXR131076 SHM131075:SHN131076 SRI131075:SRJ131076 TBE131075:TBF131076 TLA131075:TLB131076 TUW131075:TUX131076 UES131075:UET131076 UOO131075:UOP131076 UYK131075:UYL131076 VIG131075:VIH131076 VSC131075:VSD131076 WBY131075:WBZ131076 WLU131075:WLV131076 WVQ131075:WVR131076 JE196611:JF196612 TA196611:TB196612 ACW196611:ACX196612 AMS196611:AMT196612 AWO196611:AWP196612 BGK196611:BGL196612 BQG196611:BQH196612 CAC196611:CAD196612 CJY196611:CJZ196612 CTU196611:CTV196612 DDQ196611:DDR196612 DNM196611:DNN196612 DXI196611:DXJ196612 EHE196611:EHF196612 ERA196611:ERB196612 FAW196611:FAX196612 FKS196611:FKT196612 FUO196611:FUP196612 GEK196611:GEL196612 GOG196611:GOH196612 GYC196611:GYD196612 HHY196611:HHZ196612 HRU196611:HRV196612 IBQ196611:IBR196612 ILM196611:ILN196612 IVI196611:IVJ196612 JFE196611:JFF196612 JPA196611:JPB196612 JYW196611:JYX196612 KIS196611:KIT196612 KSO196611:KSP196612 LCK196611:LCL196612 LMG196611:LMH196612 LWC196611:LWD196612 MFY196611:MFZ196612 MPU196611:MPV196612 MZQ196611:MZR196612 NJM196611:NJN196612 NTI196611:NTJ196612 ODE196611:ODF196612 ONA196611:ONB196612 OWW196611:OWX196612 PGS196611:PGT196612 PQO196611:PQP196612 QAK196611:QAL196612 QKG196611:QKH196612 QUC196611:QUD196612 RDY196611:RDZ196612 RNU196611:RNV196612 RXQ196611:RXR196612 SHM196611:SHN196612 SRI196611:SRJ196612 TBE196611:TBF196612 TLA196611:TLB196612 TUW196611:TUX196612 UES196611:UET196612 UOO196611:UOP196612 UYK196611:UYL196612 VIG196611:VIH196612 VSC196611:VSD196612 WBY196611:WBZ196612 WLU196611:WLV196612 WVQ196611:WVR196612 JE262147:JF262148 TA262147:TB262148 ACW262147:ACX262148 AMS262147:AMT262148 AWO262147:AWP262148 BGK262147:BGL262148 BQG262147:BQH262148 CAC262147:CAD262148 CJY262147:CJZ262148 CTU262147:CTV262148 DDQ262147:DDR262148 DNM262147:DNN262148 DXI262147:DXJ262148 EHE262147:EHF262148 ERA262147:ERB262148 FAW262147:FAX262148 FKS262147:FKT262148 FUO262147:FUP262148 GEK262147:GEL262148 GOG262147:GOH262148 GYC262147:GYD262148 HHY262147:HHZ262148 HRU262147:HRV262148 IBQ262147:IBR262148 ILM262147:ILN262148 IVI262147:IVJ262148 JFE262147:JFF262148 JPA262147:JPB262148 JYW262147:JYX262148 KIS262147:KIT262148 KSO262147:KSP262148 LCK262147:LCL262148 LMG262147:LMH262148 LWC262147:LWD262148 MFY262147:MFZ262148 MPU262147:MPV262148 MZQ262147:MZR262148 NJM262147:NJN262148 NTI262147:NTJ262148 ODE262147:ODF262148 ONA262147:ONB262148 OWW262147:OWX262148 PGS262147:PGT262148 PQO262147:PQP262148 QAK262147:QAL262148 QKG262147:QKH262148 QUC262147:QUD262148 RDY262147:RDZ262148 RNU262147:RNV262148 RXQ262147:RXR262148 SHM262147:SHN262148 SRI262147:SRJ262148 TBE262147:TBF262148 TLA262147:TLB262148 TUW262147:TUX262148 UES262147:UET262148 UOO262147:UOP262148 UYK262147:UYL262148 VIG262147:VIH262148 VSC262147:VSD262148 WBY262147:WBZ262148 WLU262147:WLV262148 WVQ262147:WVR262148 JE327683:JF327684 TA327683:TB327684 ACW327683:ACX327684 AMS327683:AMT327684 AWO327683:AWP327684 BGK327683:BGL327684 BQG327683:BQH327684 CAC327683:CAD327684 CJY327683:CJZ327684 CTU327683:CTV327684 DDQ327683:DDR327684 DNM327683:DNN327684 DXI327683:DXJ327684 EHE327683:EHF327684 ERA327683:ERB327684 FAW327683:FAX327684 FKS327683:FKT327684 FUO327683:FUP327684 GEK327683:GEL327684 GOG327683:GOH327684 GYC327683:GYD327684 HHY327683:HHZ327684 HRU327683:HRV327684 IBQ327683:IBR327684 ILM327683:ILN327684 IVI327683:IVJ327684 JFE327683:JFF327684 JPA327683:JPB327684 JYW327683:JYX327684 KIS327683:KIT327684 KSO327683:KSP327684 LCK327683:LCL327684 LMG327683:LMH327684 LWC327683:LWD327684 MFY327683:MFZ327684 MPU327683:MPV327684 MZQ327683:MZR327684 NJM327683:NJN327684 NTI327683:NTJ327684 ODE327683:ODF327684 ONA327683:ONB327684 OWW327683:OWX327684 PGS327683:PGT327684 PQO327683:PQP327684 QAK327683:QAL327684 QKG327683:QKH327684 QUC327683:QUD327684 RDY327683:RDZ327684 RNU327683:RNV327684 RXQ327683:RXR327684 SHM327683:SHN327684 SRI327683:SRJ327684 TBE327683:TBF327684 TLA327683:TLB327684 TUW327683:TUX327684 UES327683:UET327684 UOO327683:UOP327684 UYK327683:UYL327684 VIG327683:VIH327684 VSC327683:VSD327684 WBY327683:WBZ327684 WLU327683:WLV327684 WVQ327683:WVR327684 JE393219:JF393220 TA393219:TB393220 ACW393219:ACX393220 AMS393219:AMT393220 AWO393219:AWP393220 BGK393219:BGL393220 BQG393219:BQH393220 CAC393219:CAD393220 CJY393219:CJZ393220 CTU393219:CTV393220 DDQ393219:DDR393220 DNM393219:DNN393220 DXI393219:DXJ393220 EHE393219:EHF393220 ERA393219:ERB393220 FAW393219:FAX393220 FKS393219:FKT393220 FUO393219:FUP393220 GEK393219:GEL393220 GOG393219:GOH393220 GYC393219:GYD393220 HHY393219:HHZ393220 HRU393219:HRV393220 IBQ393219:IBR393220 ILM393219:ILN393220 IVI393219:IVJ393220 JFE393219:JFF393220 JPA393219:JPB393220 JYW393219:JYX393220 KIS393219:KIT393220 KSO393219:KSP393220 LCK393219:LCL393220 LMG393219:LMH393220 LWC393219:LWD393220 MFY393219:MFZ393220 MPU393219:MPV393220 MZQ393219:MZR393220 NJM393219:NJN393220 NTI393219:NTJ393220 ODE393219:ODF393220 ONA393219:ONB393220 OWW393219:OWX393220 PGS393219:PGT393220 PQO393219:PQP393220 QAK393219:QAL393220 QKG393219:QKH393220 QUC393219:QUD393220 RDY393219:RDZ393220 RNU393219:RNV393220 RXQ393219:RXR393220 SHM393219:SHN393220 SRI393219:SRJ393220 TBE393219:TBF393220 TLA393219:TLB393220 TUW393219:TUX393220 UES393219:UET393220 UOO393219:UOP393220 UYK393219:UYL393220 VIG393219:VIH393220 VSC393219:VSD393220 WBY393219:WBZ393220 WLU393219:WLV393220 WVQ393219:WVR393220 JE458755:JF458756 TA458755:TB458756 ACW458755:ACX458756 AMS458755:AMT458756 AWO458755:AWP458756 BGK458755:BGL458756 BQG458755:BQH458756 CAC458755:CAD458756 CJY458755:CJZ458756 CTU458755:CTV458756 DDQ458755:DDR458756 DNM458755:DNN458756 DXI458755:DXJ458756 EHE458755:EHF458756 ERA458755:ERB458756 FAW458755:FAX458756 FKS458755:FKT458756 FUO458755:FUP458756 GEK458755:GEL458756 GOG458755:GOH458756 GYC458755:GYD458756 HHY458755:HHZ458756 HRU458755:HRV458756 IBQ458755:IBR458756 ILM458755:ILN458756 IVI458755:IVJ458756 JFE458755:JFF458756 JPA458755:JPB458756 JYW458755:JYX458756 KIS458755:KIT458756 KSO458755:KSP458756 LCK458755:LCL458756 LMG458755:LMH458756 LWC458755:LWD458756 MFY458755:MFZ458756 MPU458755:MPV458756 MZQ458755:MZR458756 NJM458755:NJN458756 NTI458755:NTJ458756 ODE458755:ODF458756 ONA458755:ONB458756 OWW458755:OWX458756 PGS458755:PGT458756 PQO458755:PQP458756 QAK458755:QAL458756 QKG458755:QKH458756 QUC458755:QUD458756 RDY458755:RDZ458756 RNU458755:RNV458756 RXQ458755:RXR458756 SHM458755:SHN458756 SRI458755:SRJ458756 TBE458755:TBF458756 TLA458755:TLB458756 TUW458755:TUX458756 UES458755:UET458756 UOO458755:UOP458756 UYK458755:UYL458756 VIG458755:VIH458756 VSC458755:VSD458756 WBY458755:WBZ458756 WLU458755:WLV458756 WVQ458755:WVR458756 JE524291:JF524292 TA524291:TB524292 ACW524291:ACX524292 AMS524291:AMT524292 AWO524291:AWP524292 BGK524291:BGL524292 BQG524291:BQH524292 CAC524291:CAD524292 CJY524291:CJZ524292 CTU524291:CTV524292 DDQ524291:DDR524292 DNM524291:DNN524292 DXI524291:DXJ524292 EHE524291:EHF524292 ERA524291:ERB524292 FAW524291:FAX524292 FKS524291:FKT524292 FUO524291:FUP524292 GEK524291:GEL524292 GOG524291:GOH524292 GYC524291:GYD524292 HHY524291:HHZ524292 HRU524291:HRV524292 IBQ524291:IBR524292 ILM524291:ILN524292 IVI524291:IVJ524292 JFE524291:JFF524292 JPA524291:JPB524292 JYW524291:JYX524292 KIS524291:KIT524292 KSO524291:KSP524292 LCK524291:LCL524292 LMG524291:LMH524292 LWC524291:LWD524292 MFY524291:MFZ524292 MPU524291:MPV524292 MZQ524291:MZR524292 NJM524291:NJN524292 NTI524291:NTJ524292 ODE524291:ODF524292 ONA524291:ONB524292 OWW524291:OWX524292 PGS524291:PGT524292 PQO524291:PQP524292 QAK524291:QAL524292 QKG524291:QKH524292 QUC524291:QUD524292 RDY524291:RDZ524292 RNU524291:RNV524292 RXQ524291:RXR524292 SHM524291:SHN524292 SRI524291:SRJ524292 TBE524291:TBF524292 TLA524291:TLB524292 TUW524291:TUX524292 UES524291:UET524292 UOO524291:UOP524292 UYK524291:UYL524292 VIG524291:VIH524292 VSC524291:VSD524292 WBY524291:WBZ524292 WLU524291:WLV524292 WVQ524291:WVR524292 JE589827:JF589828 TA589827:TB589828 ACW589827:ACX589828 AMS589827:AMT589828 AWO589827:AWP589828 BGK589827:BGL589828 BQG589827:BQH589828 CAC589827:CAD589828 CJY589827:CJZ589828 CTU589827:CTV589828 DDQ589827:DDR589828 DNM589827:DNN589828 DXI589827:DXJ589828 EHE589827:EHF589828 ERA589827:ERB589828 FAW589827:FAX589828 FKS589827:FKT589828 FUO589827:FUP589828 GEK589827:GEL589828 GOG589827:GOH589828 GYC589827:GYD589828 HHY589827:HHZ589828 HRU589827:HRV589828 IBQ589827:IBR589828 ILM589827:ILN589828 IVI589827:IVJ589828 JFE589827:JFF589828 JPA589827:JPB589828 JYW589827:JYX589828 KIS589827:KIT589828 KSO589827:KSP589828 LCK589827:LCL589828 LMG589827:LMH589828 LWC589827:LWD589828 MFY589827:MFZ589828 MPU589827:MPV589828 MZQ589827:MZR589828 NJM589827:NJN589828 NTI589827:NTJ589828 ODE589827:ODF589828 ONA589827:ONB589828 OWW589827:OWX589828 PGS589827:PGT589828 PQO589827:PQP589828 QAK589827:QAL589828 QKG589827:QKH589828 QUC589827:QUD589828 RDY589827:RDZ589828 RNU589827:RNV589828 RXQ589827:RXR589828 SHM589827:SHN589828 SRI589827:SRJ589828 TBE589827:TBF589828 TLA589827:TLB589828 TUW589827:TUX589828 UES589827:UET589828 UOO589827:UOP589828 UYK589827:UYL589828 VIG589827:VIH589828 VSC589827:VSD589828 WBY589827:WBZ589828 WLU589827:WLV589828 WVQ589827:WVR589828 JE655363:JF655364 TA655363:TB655364 ACW655363:ACX655364 AMS655363:AMT655364 AWO655363:AWP655364 BGK655363:BGL655364 BQG655363:BQH655364 CAC655363:CAD655364 CJY655363:CJZ655364 CTU655363:CTV655364 DDQ655363:DDR655364 DNM655363:DNN655364 DXI655363:DXJ655364 EHE655363:EHF655364 ERA655363:ERB655364 FAW655363:FAX655364 FKS655363:FKT655364 FUO655363:FUP655364 GEK655363:GEL655364 GOG655363:GOH655364 GYC655363:GYD655364 HHY655363:HHZ655364 HRU655363:HRV655364 IBQ655363:IBR655364 ILM655363:ILN655364 IVI655363:IVJ655364 JFE655363:JFF655364 JPA655363:JPB655364 JYW655363:JYX655364 KIS655363:KIT655364 KSO655363:KSP655364 LCK655363:LCL655364 LMG655363:LMH655364 LWC655363:LWD655364 MFY655363:MFZ655364 MPU655363:MPV655364 MZQ655363:MZR655364 NJM655363:NJN655364 NTI655363:NTJ655364 ODE655363:ODF655364 ONA655363:ONB655364 OWW655363:OWX655364 PGS655363:PGT655364 PQO655363:PQP655364 QAK655363:QAL655364 QKG655363:QKH655364 QUC655363:QUD655364 RDY655363:RDZ655364 RNU655363:RNV655364 RXQ655363:RXR655364 SHM655363:SHN655364 SRI655363:SRJ655364 TBE655363:TBF655364 TLA655363:TLB655364 TUW655363:TUX655364 UES655363:UET655364 UOO655363:UOP655364 UYK655363:UYL655364 VIG655363:VIH655364 VSC655363:VSD655364 WBY655363:WBZ655364 WLU655363:WLV655364 WVQ655363:WVR655364 JE720899:JF720900 TA720899:TB720900 ACW720899:ACX720900 AMS720899:AMT720900 AWO720899:AWP720900 BGK720899:BGL720900 BQG720899:BQH720900 CAC720899:CAD720900 CJY720899:CJZ720900 CTU720899:CTV720900 DDQ720899:DDR720900 DNM720899:DNN720900 DXI720899:DXJ720900 EHE720899:EHF720900 ERA720899:ERB720900 FAW720899:FAX720900 FKS720899:FKT720900 FUO720899:FUP720900 GEK720899:GEL720900 GOG720899:GOH720900 GYC720899:GYD720900 HHY720899:HHZ720900 HRU720899:HRV720900 IBQ720899:IBR720900 ILM720899:ILN720900 IVI720899:IVJ720900 JFE720899:JFF720900 JPA720899:JPB720900 JYW720899:JYX720900 KIS720899:KIT720900 KSO720899:KSP720900 LCK720899:LCL720900 LMG720899:LMH720900 LWC720899:LWD720900 MFY720899:MFZ720900 MPU720899:MPV720900 MZQ720899:MZR720900 NJM720899:NJN720900 NTI720899:NTJ720900 ODE720899:ODF720900 ONA720899:ONB720900 OWW720899:OWX720900 PGS720899:PGT720900 PQO720899:PQP720900 QAK720899:QAL720900 QKG720899:QKH720900 QUC720899:QUD720900 RDY720899:RDZ720900 RNU720899:RNV720900 RXQ720899:RXR720900 SHM720899:SHN720900 SRI720899:SRJ720900 TBE720899:TBF720900 TLA720899:TLB720900 TUW720899:TUX720900 UES720899:UET720900 UOO720899:UOP720900 UYK720899:UYL720900 VIG720899:VIH720900 VSC720899:VSD720900 WBY720899:WBZ720900 WLU720899:WLV720900 WVQ720899:WVR720900 JE786435:JF786436 TA786435:TB786436 ACW786435:ACX786436 AMS786435:AMT786436 AWO786435:AWP786436 BGK786435:BGL786436 BQG786435:BQH786436 CAC786435:CAD786436 CJY786435:CJZ786436 CTU786435:CTV786436 DDQ786435:DDR786436 DNM786435:DNN786436 DXI786435:DXJ786436 EHE786435:EHF786436 ERA786435:ERB786436 FAW786435:FAX786436 FKS786435:FKT786436 FUO786435:FUP786436 GEK786435:GEL786436 GOG786435:GOH786436 GYC786435:GYD786436 HHY786435:HHZ786436 HRU786435:HRV786436 IBQ786435:IBR786436 ILM786435:ILN786436 IVI786435:IVJ786436 JFE786435:JFF786436 JPA786435:JPB786436 JYW786435:JYX786436 KIS786435:KIT786436 KSO786435:KSP786436 LCK786435:LCL786436 LMG786435:LMH786436 LWC786435:LWD786436 MFY786435:MFZ786436 MPU786435:MPV786436 MZQ786435:MZR786436 NJM786435:NJN786436 NTI786435:NTJ786436 ODE786435:ODF786436 ONA786435:ONB786436 OWW786435:OWX786436 PGS786435:PGT786436 PQO786435:PQP786436 QAK786435:QAL786436 QKG786435:QKH786436 QUC786435:QUD786436 RDY786435:RDZ786436 RNU786435:RNV786436 RXQ786435:RXR786436 SHM786435:SHN786436 SRI786435:SRJ786436 TBE786435:TBF786436 TLA786435:TLB786436 TUW786435:TUX786436 UES786435:UET786436 UOO786435:UOP786436 UYK786435:UYL786436 VIG786435:VIH786436 VSC786435:VSD786436 WBY786435:WBZ786436 WLU786435:WLV786436 WVQ786435:WVR786436 JE851971:JF851972 TA851971:TB851972 ACW851971:ACX851972 AMS851971:AMT851972 AWO851971:AWP851972 BGK851971:BGL851972 BQG851971:BQH851972 CAC851971:CAD851972 CJY851971:CJZ851972 CTU851971:CTV851972 DDQ851971:DDR851972 DNM851971:DNN851972 DXI851971:DXJ851972 EHE851971:EHF851972 ERA851971:ERB851972 FAW851971:FAX851972 FKS851971:FKT851972 FUO851971:FUP851972 GEK851971:GEL851972 GOG851971:GOH851972 GYC851971:GYD851972 HHY851971:HHZ851972 HRU851971:HRV851972 IBQ851971:IBR851972 ILM851971:ILN851972 IVI851971:IVJ851972 JFE851971:JFF851972 JPA851971:JPB851972 JYW851971:JYX851972 KIS851971:KIT851972 KSO851971:KSP851972 LCK851971:LCL851972 LMG851971:LMH851972 LWC851971:LWD851972 MFY851971:MFZ851972 MPU851971:MPV851972 MZQ851971:MZR851972 NJM851971:NJN851972 NTI851971:NTJ851972 ODE851971:ODF851972 ONA851971:ONB851972 OWW851971:OWX851972 PGS851971:PGT851972 PQO851971:PQP851972 QAK851971:QAL851972 QKG851971:QKH851972 QUC851971:QUD851972 RDY851971:RDZ851972 RNU851971:RNV851972 RXQ851971:RXR851972 SHM851971:SHN851972 SRI851971:SRJ851972 TBE851971:TBF851972 TLA851971:TLB851972 TUW851971:TUX851972 UES851971:UET851972 UOO851971:UOP851972 UYK851971:UYL851972 VIG851971:VIH851972 VSC851971:VSD851972 WBY851971:WBZ851972 WLU851971:WLV851972 WVQ851971:WVR851972 JE917507:JF917508 TA917507:TB917508 ACW917507:ACX917508 AMS917507:AMT917508 AWO917507:AWP917508 BGK917507:BGL917508 BQG917507:BQH917508 CAC917507:CAD917508 CJY917507:CJZ917508 CTU917507:CTV917508 DDQ917507:DDR917508 DNM917507:DNN917508 DXI917507:DXJ917508 EHE917507:EHF917508 ERA917507:ERB917508 FAW917507:FAX917508 FKS917507:FKT917508 FUO917507:FUP917508 GEK917507:GEL917508 GOG917507:GOH917508 GYC917507:GYD917508 HHY917507:HHZ917508 HRU917507:HRV917508 IBQ917507:IBR917508 ILM917507:ILN917508 IVI917507:IVJ917508 JFE917507:JFF917508 JPA917507:JPB917508 JYW917507:JYX917508 KIS917507:KIT917508 KSO917507:KSP917508 LCK917507:LCL917508 LMG917507:LMH917508 LWC917507:LWD917508 MFY917507:MFZ917508 MPU917507:MPV917508 MZQ917507:MZR917508 NJM917507:NJN917508 NTI917507:NTJ917508 ODE917507:ODF917508 ONA917507:ONB917508 OWW917507:OWX917508 PGS917507:PGT917508 PQO917507:PQP917508 QAK917507:QAL917508 QKG917507:QKH917508 QUC917507:QUD917508 RDY917507:RDZ917508 RNU917507:RNV917508 RXQ917507:RXR917508 SHM917507:SHN917508 SRI917507:SRJ917508 TBE917507:TBF917508 TLA917507:TLB917508 TUW917507:TUX917508 UES917507:UET917508 UOO917507:UOP917508 UYK917507:UYL917508 VIG917507:VIH917508 VSC917507:VSD917508 WBY917507:WBZ917508 WLU917507:WLV917508 WVQ917507:WVR917508 JE983043:JF983044 TA983043:TB983044 ACW983043:ACX983044 AMS983043:AMT983044 AWO983043:AWP983044 BGK983043:BGL983044 BQG983043:BQH983044 CAC983043:CAD983044 CJY983043:CJZ983044 CTU983043:CTV983044 DDQ983043:DDR983044 DNM983043:DNN983044 DXI983043:DXJ983044 EHE983043:EHF983044 ERA983043:ERB983044 FAW983043:FAX983044 FKS983043:FKT983044 FUO983043:FUP983044 GEK983043:GEL983044 GOG983043:GOH983044 GYC983043:GYD983044 HHY983043:HHZ983044 HRU983043:HRV983044 IBQ983043:IBR983044 ILM983043:ILN983044 IVI983043:IVJ983044 JFE983043:JFF983044 JPA983043:JPB983044 JYW983043:JYX983044 KIS983043:KIT983044 KSO983043:KSP983044 LCK983043:LCL983044 LMG983043:LMH983044 LWC983043:LWD983044 MFY983043:MFZ983044 MPU983043:MPV983044 MZQ983043:MZR983044 NJM983043:NJN983044 NTI983043:NTJ983044 ODE983043:ODF983044 ONA983043:ONB983044 OWW983043:OWX983044 PGS983043:PGT983044 PQO983043:PQP983044 QAK983043:QAL983044 QKG983043:QKH983044 QUC983043:QUD983044 RDY983043:RDZ983044 RNU983043:RNV983044 RXQ983043:RXR983044 SHM983043:SHN983044 SRI983043:SRJ983044 TBE983043:TBF983044 TLA983043:TLB983044 TUW983043:TUX983044 UES983043:UET983044 UOO983043:UOP983044 UYK983043:UYL983044 VIG983043:VIH983044 VSC983043:VSD983044 J65509:K65510 J131045:K131046 J196581:K196582 J262117:K262118 J327653:K327654 J393189:K393190 J458725:K458726 J524261:K524262 J589797:K589798 J655333:K655334 J720869:K720870 J786405:K786406 J851941:K851942 J917477:K917478 J983013:K983014 G65503:H65504 G131039:H131040 G196575:H196576 G262111:H262112 G327647:H327648 G393183:H393184 G458719:H458720 G524255:H524256 G589791:H589792 G655327:H655328 G720863:H720864 G786399:H786400 G851935:H851936 G917471:H917472 G983007:H983008 J65503:K65504 J131039:K131040 J196575:K196576 J262111:K262112 J327647:K327648 J393183:K393184 J458719:K458720 J524255:K524256 J589791:K589792 J655327:K655328 J720863:K720864 J786399:K786400 J851935:K851936 J917471:K917472 J983007:K983008 G65509:H65510 G131045:H131046 G196581:H196582 G262117:H262118 G327653:H327654 G393189:H393190 G458725:H458726 G524261:H524262 G589797:H589798 G655333:H655334 G720869:H720870 G786405:H786406 G851941:H851942 G917477:H917478 G983013:H983014 M196581:N196582 M262117:N262118 M327653:N327654 M393189:N393190 M458725:N458726 M524261:N524262 M589797:N589798 M655333:N655334 M720869:N720870 M786405:N786406 M851941:N851942 M917477:N917478 M983013:N983014 M65503:N65504 M131039:N131040 M196575:N196576 M262111:N262112 M327647:N327648 M393183:N393184 M458719:N458720 M524255:N524256 M589791:N589792 M655327:N655328 M720863:N720864 M786399:N786400 M851935:N851936 M917471:N917472 M983007:N983008 M65509:N65510 S131045:T131046 S196581:T196582 S262117:T262118 S327653:T327654 S393189:T393190 S458725:T458726 S524261:T524262 S589797:T589798 S655333:T655334 S720869:T720870 S786405:T786406 S851941:T851942 S917477:T917478 S983013:T983014 S65503:T65504 S131039:T131040 S196575:T196576 S262111:T262112 S327647:T327648 S393183:T393184 S458719:T458720 S524255:T524256 S589791:T589792 S655327:T655328 S720863:T720864 S786399:T786400 S851935:T851936 S917471:T917472 S983007:T983008 S65509:T65510 M131045:N131046 P196581:Q196582 P262117:Q262118 P327653:Q327654 P393189:Q393190 P458725:Q458726 P524261:Q524262 P589797:Q589798 P655333:Q655334 P720869:Q720870 P786405:Q786406 P851941:Q851942 P917477:Q917478 P983013:Q983014 P65503:Q65504 P131039:Q131040 P196575:Q196576 P262111:Q262112 P327647:Q327648 P393183:Q393184 P458719:Q458720 P524255:Q524256 P589791:Q589792 P655327:Q655328 P720863:Q720864 P786399:Q786400 P851935:Q851936 P917471:Q917472 P983007:Q983008 P65509:Q65510 P131045:Q131046 BGN6:BGO8 JH6:JI8 AWR6:AWS8 AMV6:AMW8 ACZ6:ADA8 TD6:TE8 WVQ6:WVR8 WLU6:WLV8 WBY6:WBZ8 VSC6:VSD8 VIG6:VIH8 UYK6:UYL8 UOO6:UOP8 UES6:UET8 TUW6:TUX8 TLA6:TLB8 TBE6:TBF8 SRI6:SRJ8 SHM6:SHN8 RXQ6:RXR8 RNU6:RNV8 RDY6:RDZ8 QUC6:QUD8 QKG6:QKH8 QAK6:QAL8 PQO6:PQP8 PGS6:PGT8 OWW6:OWX8 ONA6:ONB8 ODE6:ODF8 NTI6:NTJ8 NJM6:NJN8 MZQ6:MZR8 MPU6:MPV8 MFY6:MFZ8 LWC6:LWD8 LMG6:LMH8 LCK6:LCL8 KSO6:KSP8 KIS6:KIT8 JYW6:JYX8 JPA6:JPB8 JFE6:JFF8 IVI6:IVJ8 ILM6:ILN8 IBQ6:IBR8 HRU6:HRV8 HHY6:HHZ8 GYC6:GYD8 GOG6:GOH8 GEK6:GEL8 FUO6:FUP8 FKS6:FKT8 FAW6:FAX8 ERA6:ERB8 EHE6:EHF8 DXI6:DXJ8 DNM6:DNN8 DDQ6:DDR8 CTU6:CTV8 CJY6:CJZ8 CAC6:CAD8 BQG6:BQH8 BGK6:BGL8 AWO6:AWP8 AMS6:AMT8 ACW6:ACX8 TA6:TB8 JE6:JF8 WVN6:WVO8 WLR6:WLS8 WBV6:WBW8 VRZ6:VSA8 VID6:VIE8 UYH6:UYI8 UOL6:UOM8 UEP6:UEQ8 TUT6:TUU8 TKX6:TKY8 TBB6:TBC8 SRF6:SRG8 SHJ6:SHK8 RXN6:RXO8 RNR6:RNS8 RDV6:RDW8 QTZ6:QUA8 QKD6:QKE8 QAH6:QAI8 PQL6:PQM8 PGP6:PGQ8 OWT6:OWU8 OMX6:OMY8 ODB6:ODC8 NTF6:NTG8 NJJ6:NJK8 MZN6:MZO8 MPR6:MPS8 MFV6:MFW8 LVZ6:LWA8 LMD6:LME8 LCH6:LCI8 KSL6:KSM8 KIP6:KIQ8 JYT6:JYU8 JOX6:JOY8 JFB6:JFC8 IVF6:IVG8 ILJ6:ILK8 IBN6:IBO8 HRR6:HRS8 HHV6:HHW8 GXZ6:GYA8 GOD6:GOE8 GEH6:GEI8 FUL6:FUM8 FKP6:FKQ8 FAT6:FAU8 EQX6:EQY8 EHB6:EHC8 DXF6:DXG8 DNJ6:DNK8 DDN6:DDO8 CTR6:CTS8 CJV6:CJW8 BZZ6:CAA8 BQD6:BQE8 BGH6:BGI8 AWL6:AWM8 AMP6:AMQ8 ACT6:ACU8 SX6:SY8 JB6:JC8 WVT6:WVU8 WLX6:WLY8 WCB6:WCC8 VSF6:VSG8 VIJ6:VIK8 UYN6:UYO8 UOR6:UOS8 UEV6:UEW8 TUZ6:TVA8 TLD6:TLE8 TBH6:TBI8 SRL6:SRM8 SHP6:SHQ8 RXT6:RXU8 RNX6:RNY8 REB6:REC8 QUF6:QUG8 QKJ6:QKK8 QAN6:QAO8 PQR6:PQS8 PGV6:PGW8 OWZ6:OXA8 OND6:ONE8 ODH6:ODI8 NTL6:NTM8 NJP6:NJQ8 MZT6:MZU8 MPX6:MPY8 MGB6:MGC8 LWF6:LWG8 LMJ6:LMK8 LCN6:LCO8 KSR6:KSS8 KIV6:KIW8 JYZ6:JZA8 JPD6:JPE8 JFH6:JFI8 IVL6:IVM8 ILP6:ILQ8 IBT6:IBU8 HRX6:HRY8 HIB6:HIC8 GYF6:GYG8 GOJ6:GOK8 GEN6:GEO8 FUR6:FUS8 FKV6:FKW8 FAZ6:FBA8 ERD6:ERE8 EHH6:EHI8 DXL6:DXM8 DNP6:DNQ8 DDT6:DDU8 CTX6:CTY8 CKB6:CKC8 CAF6:CAG8 BQJ6:BQK8" xr:uid="{00000000-0002-0000-0F00-000001000000}"/>
  </dataValidations>
  <printOptions horizontalCentered="1"/>
  <pageMargins left="0.19685039370078741" right="0.19685039370078741" top="0.59055118110236227" bottom="0.39370078740157483" header="0.31496062992125984" footer="0.19685039370078741"/>
  <pageSetup scale="81" orientation="landscape" r:id="rId1"/>
  <headerFooter>
    <oddFooter>&amp;R&amp;"+,Negrita Cursiva"Telesecundaria&amp;"+,Cursiva", página 14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1">
    <pageSetUpPr fitToPage="1"/>
  </sheetPr>
  <dimension ref="B1:T20"/>
  <sheetViews>
    <sheetView showGridLines="0" zoomScale="95" zoomScaleNormal="95" workbookViewId="0">
      <selection activeCell="Z1" sqref="Z1:AF1"/>
    </sheetView>
  </sheetViews>
  <sheetFormatPr baseColWidth="10" defaultRowHeight="13.8" x14ac:dyDescent="0.3"/>
  <cols>
    <col min="1" max="1" width="4.88671875" style="9" customWidth="1"/>
    <col min="2" max="2" width="34" style="9" customWidth="1"/>
    <col min="3" max="20" width="7" style="9" customWidth="1"/>
    <col min="21" max="256" width="11.44140625" style="9"/>
    <col min="257" max="257" width="32.33203125" style="9" customWidth="1"/>
    <col min="258" max="269" width="8.5546875" style="9" customWidth="1"/>
    <col min="270" max="512" width="11.44140625" style="9"/>
    <col min="513" max="513" width="32.33203125" style="9" customWidth="1"/>
    <col min="514" max="525" width="8.5546875" style="9" customWidth="1"/>
    <col min="526" max="768" width="11.44140625" style="9"/>
    <col min="769" max="769" width="32.33203125" style="9" customWidth="1"/>
    <col min="770" max="781" width="8.5546875" style="9" customWidth="1"/>
    <col min="782" max="1024" width="11.44140625" style="9"/>
    <col min="1025" max="1025" width="32.33203125" style="9" customWidth="1"/>
    <col min="1026" max="1037" width="8.5546875" style="9" customWidth="1"/>
    <col min="1038" max="1280" width="11.44140625" style="9"/>
    <col min="1281" max="1281" width="32.33203125" style="9" customWidth="1"/>
    <col min="1282" max="1293" width="8.5546875" style="9" customWidth="1"/>
    <col min="1294" max="1536" width="11.44140625" style="9"/>
    <col min="1537" max="1537" width="32.33203125" style="9" customWidth="1"/>
    <col min="1538" max="1549" width="8.5546875" style="9" customWidth="1"/>
    <col min="1550" max="1792" width="11.44140625" style="9"/>
    <col min="1793" max="1793" width="32.33203125" style="9" customWidth="1"/>
    <col min="1794" max="1805" width="8.5546875" style="9" customWidth="1"/>
    <col min="1806" max="2048" width="11.44140625" style="9"/>
    <col min="2049" max="2049" width="32.33203125" style="9" customWidth="1"/>
    <col min="2050" max="2061" width="8.5546875" style="9" customWidth="1"/>
    <col min="2062" max="2304" width="11.44140625" style="9"/>
    <col min="2305" max="2305" width="32.33203125" style="9" customWidth="1"/>
    <col min="2306" max="2317" width="8.5546875" style="9" customWidth="1"/>
    <col min="2318" max="2560" width="11.44140625" style="9"/>
    <col min="2561" max="2561" width="32.33203125" style="9" customWidth="1"/>
    <col min="2562" max="2573" width="8.5546875" style="9" customWidth="1"/>
    <col min="2574" max="2816" width="11.44140625" style="9"/>
    <col min="2817" max="2817" width="32.33203125" style="9" customWidth="1"/>
    <col min="2818" max="2829" width="8.5546875" style="9" customWidth="1"/>
    <col min="2830" max="3072" width="11.44140625" style="9"/>
    <col min="3073" max="3073" width="32.33203125" style="9" customWidth="1"/>
    <col min="3074" max="3085" width="8.5546875" style="9" customWidth="1"/>
    <col min="3086" max="3328" width="11.44140625" style="9"/>
    <col min="3329" max="3329" width="32.33203125" style="9" customWidth="1"/>
    <col min="3330" max="3341" width="8.5546875" style="9" customWidth="1"/>
    <col min="3342" max="3584" width="11.44140625" style="9"/>
    <col min="3585" max="3585" width="32.33203125" style="9" customWidth="1"/>
    <col min="3586" max="3597" width="8.5546875" style="9" customWidth="1"/>
    <col min="3598" max="3840" width="11.44140625" style="9"/>
    <col min="3841" max="3841" width="32.33203125" style="9" customWidth="1"/>
    <col min="3842" max="3853" width="8.5546875" style="9" customWidth="1"/>
    <col min="3854" max="4096" width="11.44140625" style="9"/>
    <col min="4097" max="4097" width="32.33203125" style="9" customWidth="1"/>
    <col min="4098" max="4109" width="8.5546875" style="9" customWidth="1"/>
    <col min="4110" max="4352" width="11.44140625" style="9"/>
    <col min="4353" max="4353" width="32.33203125" style="9" customWidth="1"/>
    <col min="4354" max="4365" width="8.5546875" style="9" customWidth="1"/>
    <col min="4366" max="4608" width="11.44140625" style="9"/>
    <col min="4609" max="4609" width="32.33203125" style="9" customWidth="1"/>
    <col min="4610" max="4621" width="8.5546875" style="9" customWidth="1"/>
    <col min="4622" max="4864" width="11.44140625" style="9"/>
    <col min="4865" max="4865" width="32.33203125" style="9" customWidth="1"/>
    <col min="4866" max="4877" width="8.5546875" style="9" customWidth="1"/>
    <col min="4878" max="5120" width="11.44140625" style="9"/>
    <col min="5121" max="5121" width="32.33203125" style="9" customWidth="1"/>
    <col min="5122" max="5133" width="8.5546875" style="9" customWidth="1"/>
    <col min="5134" max="5376" width="11.44140625" style="9"/>
    <col min="5377" max="5377" width="32.33203125" style="9" customWidth="1"/>
    <col min="5378" max="5389" width="8.5546875" style="9" customWidth="1"/>
    <col min="5390" max="5632" width="11.44140625" style="9"/>
    <col min="5633" max="5633" width="32.33203125" style="9" customWidth="1"/>
    <col min="5634" max="5645" width="8.5546875" style="9" customWidth="1"/>
    <col min="5646" max="5888" width="11.44140625" style="9"/>
    <col min="5889" max="5889" width="32.33203125" style="9" customWidth="1"/>
    <col min="5890" max="5901" width="8.5546875" style="9" customWidth="1"/>
    <col min="5902" max="6144" width="11.44140625" style="9"/>
    <col min="6145" max="6145" width="32.33203125" style="9" customWidth="1"/>
    <col min="6146" max="6157" width="8.5546875" style="9" customWidth="1"/>
    <col min="6158" max="6400" width="11.44140625" style="9"/>
    <col min="6401" max="6401" width="32.33203125" style="9" customWidth="1"/>
    <col min="6402" max="6413" width="8.5546875" style="9" customWidth="1"/>
    <col min="6414" max="6656" width="11.44140625" style="9"/>
    <col min="6657" max="6657" width="32.33203125" style="9" customWidth="1"/>
    <col min="6658" max="6669" width="8.5546875" style="9" customWidth="1"/>
    <col min="6670" max="6912" width="11.44140625" style="9"/>
    <col min="6913" max="6913" width="32.33203125" style="9" customWidth="1"/>
    <col min="6914" max="6925" width="8.5546875" style="9" customWidth="1"/>
    <col min="6926" max="7168" width="11.44140625" style="9"/>
    <col min="7169" max="7169" width="32.33203125" style="9" customWidth="1"/>
    <col min="7170" max="7181" width="8.5546875" style="9" customWidth="1"/>
    <col min="7182" max="7424" width="11.44140625" style="9"/>
    <col min="7425" max="7425" width="32.33203125" style="9" customWidth="1"/>
    <col min="7426" max="7437" width="8.5546875" style="9" customWidth="1"/>
    <col min="7438" max="7680" width="11.44140625" style="9"/>
    <col min="7681" max="7681" width="32.33203125" style="9" customWidth="1"/>
    <col min="7682" max="7693" width="8.5546875" style="9" customWidth="1"/>
    <col min="7694" max="7936" width="11.44140625" style="9"/>
    <col min="7937" max="7937" width="32.33203125" style="9" customWidth="1"/>
    <col min="7938" max="7949" width="8.5546875" style="9" customWidth="1"/>
    <col min="7950" max="8192" width="11.44140625" style="9"/>
    <col min="8193" max="8193" width="32.33203125" style="9" customWidth="1"/>
    <col min="8194" max="8205" width="8.5546875" style="9" customWidth="1"/>
    <col min="8206" max="8448" width="11.44140625" style="9"/>
    <col min="8449" max="8449" width="32.33203125" style="9" customWidth="1"/>
    <col min="8450" max="8461" width="8.5546875" style="9" customWidth="1"/>
    <col min="8462" max="8704" width="11.44140625" style="9"/>
    <col min="8705" max="8705" width="32.33203125" style="9" customWidth="1"/>
    <col min="8706" max="8717" width="8.5546875" style="9" customWidth="1"/>
    <col min="8718" max="8960" width="11.44140625" style="9"/>
    <col min="8961" max="8961" width="32.33203125" style="9" customWidth="1"/>
    <col min="8962" max="8973" width="8.5546875" style="9" customWidth="1"/>
    <col min="8974" max="9216" width="11.44140625" style="9"/>
    <col min="9217" max="9217" width="32.33203125" style="9" customWidth="1"/>
    <col min="9218" max="9229" width="8.5546875" style="9" customWidth="1"/>
    <col min="9230" max="9472" width="11.44140625" style="9"/>
    <col min="9473" max="9473" width="32.33203125" style="9" customWidth="1"/>
    <col min="9474" max="9485" width="8.5546875" style="9" customWidth="1"/>
    <col min="9486" max="9728" width="11.44140625" style="9"/>
    <col min="9729" max="9729" width="32.33203125" style="9" customWidth="1"/>
    <col min="9730" max="9741" width="8.5546875" style="9" customWidth="1"/>
    <col min="9742" max="9984" width="11.44140625" style="9"/>
    <col min="9985" max="9985" width="32.33203125" style="9" customWidth="1"/>
    <col min="9986" max="9997" width="8.5546875" style="9" customWidth="1"/>
    <col min="9998" max="10240" width="11.44140625" style="9"/>
    <col min="10241" max="10241" width="32.33203125" style="9" customWidth="1"/>
    <col min="10242" max="10253" width="8.5546875" style="9" customWidth="1"/>
    <col min="10254" max="10496" width="11.44140625" style="9"/>
    <col min="10497" max="10497" width="32.33203125" style="9" customWidth="1"/>
    <col min="10498" max="10509" width="8.5546875" style="9" customWidth="1"/>
    <col min="10510" max="10752" width="11.44140625" style="9"/>
    <col min="10753" max="10753" width="32.33203125" style="9" customWidth="1"/>
    <col min="10754" max="10765" width="8.5546875" style="9" customWidth="1"/>
    <col min="10766" max="11008" width="11.44140625" style="9"/>
    <col min="11009" max="11009" width="32.33203125" style="9" customWidth="1"/>
    <col min="11010" max="11021" width="8.5546875" style="9" customWidth="1"/>
    <col min="11022" max="11264" width="11.44140625" style="9"/>
    <col min="11265" max="11265" width="32.33203125" style="9" customWidth="1"/>
    <col min="11266" max="11277" width="8.5546875" style="9" customWidth="1"/>
    <col min="11278" max="11520" width="11.44140625" style="9"/>
    <col min="11521" max="11521" width="32.33203125" style="9" customWidth="1"/>
    <col min="11522" max="11533" width="8.5546875" style="9" customWidth="1"/>
    <col min="11534" max="11776" width="11.44140625" style="9"/>
    <col min="11777" max="11777" width="32.33203125" style="9" customWidth="1"/>
    <col min="11778" max="11789" width="8.5546875" style="9" customWidth="1"/>
    <col min="11790" max="12032" width="11.44140625" style="9"/>
    <col min="12033" max="12033" width="32.33203125" style="9" customWidth="1"/>
    <col min="12034" max="12045" width="8.5546875" style="9" customWidth="1"/>
    <col min="12046" max="12288" width="11.44140625" style="9"/>
    <col min="12289" max="12289" width="32.33203125" style="9" customWidth="1"/>
    <col min="12290" max="12301" width="8.5546875" style="9" customWidth="1"/>
    <col min="12302" max="12544" width="11.44140625" style="9"/>
    <col min="12545" max="12545" width="32.33203125" style="9" customWidth="1"/>
    <col min="12546" max="12557" width="8.5546875" style="9" customWidth="1"/>
    <col min="12558" max="12800" width="11.44140625" style="9"/>
    <col min="12801" max="12801" width="32.33203125" style="9" customWidth="1"/>
    <col min="12802" max="12813" width="8.5546875" style="9" customWidth="1"/>
    <col min="12814" max="13056" width="11.44140625" style="9"/>
    <col min="13057" max="13057" width="32.33203125" style="9" customWidth="1"/>
    <col min="13058" max="13069" width="8.5546875" style="9" customWidth="1"/>
    <col min="13070" max="13312" width="11.44140625" style="9"/>
    <col min="13313" max="13313" width="32.33203125" style="9" customWidth="1"/>
    <col min="13314" max="13325" width="8.5546875" style="9" customWidth="1"/>
    <col min="13326" max="13568" width="11.44140625" style="9"/>
    <col min="13569" max="13569" width="32.33203125" style="9" customWidth="1"/>
    <col min="13570" max="13581" width="8.5546875" style="9" customWidth="1"/>
    <col min="13582" max="13824" width="11.44140625" style="9"/>
    <col min="13825" max="13825" width="32.33203125" style="9" customWidth="1"/>
    <col min="13826" max="13837" width="8.5546875" style="9" customWidth="1"/>
    <col min="13838" max="14080" width="11.44140625" style="9"/>
    <col min="14081" max="14081" width="32.33203125" style="9" customWidth="1"/>
    <col min="14082" max="14093" width="8.5546875" style="9" customWidth="1"/>
    <col min="14094" max="14336" width="11.44140625" style="9"/>
    <col min="14337" max="14337" width="32.33203125" style="9" customWidth="1"/>
    <col min="14338" max="14349" width="8.5546875" style="9" customWidth="1"/>
    <col min="14350" max="14592" width="11.44140625" style="9"/>
    <col min="14593" max="14593" width="32.33203125" style="9" customWidth="1"/>
    <col min="14594" max="14605" width="8.5546875" style="9" customWidth="1"/>
    <col min="14606" max="14848" width="11.44140625" style="9"/>
    <col min="14849" max="14849" width="32.33203125" style="9" customWidth="1"/>
    <col min="14850" max="14861" width="8.5546875" style="9" customWidth="1"/>
    <col min="14862" max="15104" width="11.44140625" style="9"/>
    <col min="15105" max="15105" width="32.33203125" style="9" customWidth="1"/>
    <col min="15106" max="15117" width="8.5546875" style="9" customWidth="1"/>
    <col min="15118" max="15360" width="11.44140625" style="9"/>
    <col min="15361" max="15361" width="32.33203125" style="9" customWidth="1"/>
    <col min="15362" max="15373" width="8.5546875" style="9" customWidth="1"/>
    <col min="15374" max="15616" width="11.44140625" style="9"/>
    <col min="15617" max="15617" width="32.33203125" style="9" customWidth="1"/>
    <col min="15618" max="15629" width="8.5546875" style="9" customWidth="1"/>
    <col min="15630" max="15872" width="11.44140625" style="9"/>
    <col min="15873" max="15873" width="32.33203125" style="9" customWidth="1"/>
    <col min="15874" max="15885" width="8.5546875" style="9" customWidth="1"/>
    <col min="15886" max="16128" width="11.44140625" style="9"/>
    <col min="16129" max="16129" width="32.33203125" style="9" customWidth="1"/>
    <col min="16130" max="16141" width="8.5546875" style="9" customWidth="1"/>
    <col min="16142" max="16377" width="11.44140625" style="9"/>
    <col min="16378" max="16384" width="11.44140625" style="9" customWidth="1"/>
  </cols>
  <sheetData>
    <row r="1" spans="2:20" ht="17.399999999999999" x14ac:dyDescent="0.3">
      <c r="B1" s="356" t="s">
        <v>991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57"/>
    </row>
    <row r="2" spans="2:20" ht="26.25" customHeight="1" thickBot="1" x14ac:dyDescent="0.35">
      <c r="B2" s="356" t="s">
        <v>992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58"/>
      <c r="N2" s="358"/>
      <c r="O2" s="358"/>
      <c r="P2" s="358"/>
      <c r="Q2" s="358"/>
      <c r="R2" s="358"/>
      <c r="S2" s="358"/>
      <c r="T2" s="358"/>
    </row>
    <row r="3" spans="2:20" ht="28.5" customHeight="1" thickTop="1" x14ac:dyDescent="0.3">
      <c r="B3" s="688" t="s">
        <v>983</v>
      </c>
      <c r="C3" s="557" t="s">
        <v>0</v>
      </c>
      <c r="D3" s="557"/>
      <c r="E3" s="557"/>
      <c r="F3" s="556" t="s">
        <v>581</v>
      </c>
      <c r="G3" s="557"/>
      <c r="H3" s="558"/>
      <c r="I3" s="556" t="s">
        <v>582</v>
      </c>
      <c r="J3" s="557"/>
      <c r="K3" s="558"/>
      <c r="L3" s="557" t="s">
        <v>583</v>
      </c>
      <c r="M3" s="557"/>
      <c r="N3" s="557"/>
      <c r="O3" s="556" t="s">
        <v>584</v>
      </c>
      <c r="P3" s="557"/>
      <c r="Q3" s="558"/>
      <c r="R3" s="556" t="s">
        <v>585</v>
      </c>
      <c r="S3" s="557"/>
      <c r="T3" s="557"/>
    </row>
    <row r="4" spans="2:20" ht="27.75" customHeight="1" thickBot="1" x14ac:dyDescent="0.3">
      <c r="B4" s="689"/>
      <c r="C4" s="153" t="s">
        <v>0</v>
      </c>
      <c r="D4" s="32" t="s">
        <v>24</v>
      </c>
      <c r="E4" s="153" t="s">
        <v>984</v>
      </c>
      <c r="F4" s="359" t="s">
        <v>0</v>
      </c>
      <c r="G4" s="32" t="s">
        <v>24</v>
      </c>
      <c r="H4" s="360" t="s">
        <v>984</v>
      </c>
      <c r="I4" s="153" t="s">
        <v>0</v>
      </c>
      <c r="J4" s="32" t="s">
        <v>24</v>
      </c>
      <c r="K4" s="153" t="s">
        <v>984</v>
      </c>
      <c r="L4" s="359" t="s">
        <v>0</v>
      </c>
      <c r="M4" s="32" t="s">
        <v>24</v>
      </c>
      <c r="N4" s="360" t="s">
        <v>984</v>
      </c>
      <c r="O4" s="359" t="s">
        <v>0</v>
      </c>
      <c r="P4" s="32" t="s">
        <v>24</v>
      </c>
      <c r="Q4" s="360" t="s">
        <v>984</v>
      </c>
      <c r="R4" s="153" t="s">
        <v>0</v>
      </c>
      <c r="S4" s="32" t="s">
        <v>24</v>
      </c>
      <c r="T4" s="153" t="s">
        <v>984</v>
      </c>
    </row>
    <row r="5" spans="2:20" ht="30" customHeight="1" thickTop="1" thickBot="1" x14ac:dyDescent="0.35">
      <c r="B5" s="361" t="s">
        <v>985</v>
      </c>
      <c r="C5" s="362">
        <f>+D5+E5</f>
        <v>0</v>
      </c>
      <c r="D5" s="363">
        <f>SUM(D6:D8)</f>
        <v>0</v>
      </c>
      <c r="E5" s="364">
        <f>SUM(E6:E8)</f>
        <v>0</v>
      </c>
      <c r="F5" s="365">
        <f>+G5+H5</f>
        <v>0</v>
      </c>
      <c r="G5" s="363">
        <f>SUM(G6:G8)</f>
        <v>0</v>
      </c>
      <c r="H5" s="366">
        <f>SUM(H6:H8)</f>
        <v>0</v>
      </c>
      <c r="I5" s="365">
        <f>+J5+K5</f>
        <v>0</v>
      </c>
      <c r="J5" s="363">
        <f>SUM(J6:J8)</f>
        <v>0</v>
      </c>
      <c r="K5" s="366">
        <f>SUM(K6:K8)</f>
        <v>0</v>
      </c>
      <c r="L5" s="365">
        <f>+M5+N5</f>
        <v>0</v>
      </c>
      <c r="M5" s="363">
        <f>SUM(M6:M8)</f>
        <v>0</v>
      </c>
      <c r="N5" s="366">
        <f>SUM(N6:N8)</f>
        <v>0</v>
      </c>
      <c r="O5" s="365">
        <f>+P5+Q5</f>
        <v>0</v>
      </c>
      <c r="P5" s="363">
        <f>SUM(P6:P8)</f>
        <v>0</v>
      </c>
      <c r="Q5" s="366">
        <f>SUM(Q6:Q8)</f>
        <v>0</v>
      </c>
      <c r="R5" s="364">
        <f>+S5+T5</f>
        <v>0</v>
      </c>
      <c r="S5" s="363">
        <f>SUM(S6:S8)</f>
        <v>0</v>
      </c>
      <c r="T5" s="364">
        <f>SUM(T6:T8)</f>
        <v>0</v>
      </c>
    </row>
    <row r="6" spans="2:20" ht="30" customHeight="1" x14ac:dyDescent="0.3">
      <c r="B6" s="367" t="s">
        <v>986</v>
      </c>
      <c r="C6" s="368">
        <f>+D6+E6</f>
        <v>0</v>
      </c>
      <c r="D6" s="369">
        <f t="shared" ref="D6:E8" si="0">+G6+J6+M6+P6+S6</f>
        <v>0</v>
      </c>
      <c r="E6" s="370">
        <f t="shared" si="0"/>
        <v>0</v>
      </c>
      <c r="F6" s="371">
        <f>+G6+H6</f>
        <v>0</v>
      </c>
      <c r="G6" s="372"/>
      <c r="H6" s="373"/>
      <c r="I6" s="683"/>
      <c r="J6" s="684"/>
      <c r="K6" s="685"/>
      <c r="L6" s="683"/>
      <c r="M6" s="684"/>
      <c r="N6" s="685"/>
      <c r="O6" s="683"/>
      <c r="P6" s="684"/>
      <c r="Q6" s="685"/>
      <c r="R6" s="683"/>
      <c r="S6" s="684"/>
      <c r="T6" s="684"/>
    </row>
    <row r="7" spans="2:20" ht="30" customHeight="1" x14ac:dyDescent="0.3">
      <c r="B7" s="367" t="s">
        <v>987</v>
      </c>
      <c r="C7" s="374">
        <f t="shared" ref="C7:C8" si="1">+D7+E7</f>
        <v>0</v>
      </c>
      <c r="D7" s="375">
        <f t="shared" si="0"/>
        <v>0</v>
      </c>
      <c r="E7" s="376">
        <f t="shared" si="0"/>
        <v>0</v>
      </c>
      <c r="F7" s="377">
        <f t="shared" ref="F7:F8" si="2">+G7+H7</f>
        <v>0</v>
      </c>
      <c r="G7" s="378"/>
      <c r="H7" s="379"/>
      <c r="I7" s="377">
        <f t="shared" ref="I7:I8" si="3">+J7+K7</f>
        <v>0</v>
      </c>
      <c r="J7" s="378"/>
      <c r="K7" s="379"/>
      <c r="L7" s="377">
        <f t="shared" ref="L7:L8" si="4">+M7+N7</f>
        <v>0</v>
      </c>
      <c r="M7" s="378"/>
      <c r="N7" s="379"/>
      <c r="O7" s="377">
        <f t="shared" ref="O7:O8" si="5">+P7+Q7</f>
        <v>0</v>
      </c>
      <c r="P7" s="378"/>
      <c r="Q7" s="379"/>
      <c r="R7" s="377">
        <f t="shared" ref="R7:R8" si="6">+S7+T7</f>
        <v>0</v>
      </c>
      <c r="S7" s="378"/>
      <c r="T7" s="380"/>
    </row>
    <row r="8" spans="2:20" ht="30" customHeight="1" thickBot="1" x14ac:dyDescent="0.35">
      <c r="B8" s="381" t="s">
        <v>988</v>
      </c>
      <c r="C8" s="382">
        <f t="shared" si="1"/>
        <v>0</v>
      </c>
      <c r="D8" s="383">
        <f t="shared" si="0"/>
        <v>0</v>
      </c>
      <c r="E8" s="384">
        <f t="shared" si="0"/>
        <v>0</v>
      </c>
      <c r="F8" s="385">
        <f t="shared" si="2"/>
        <v>0</v>
      </c>
      <c r="G8" s="386"/>
      <c r="H8" s="387"/>
      <c r="I8" s="385">
        <f t="shared" si="3"/>
        <v>0</v>
      </c>
      <c r="J8" s="386"/>
      <c r="K8" s="387"/>
      <c r="L8" s="385">
        <f t="shared" si="4"/>
        <v>0</v>
      </c>
      <c r="M8" s="386"/>
      <c r="N8" s="387"/>
      <c r="O8" s="385">
        <f t="shared" si="5"/>
        <v>0</v>
      </c>
      <c r="P8" s="386"/>
      <c r="Q8" s="387"/>
      <c r="R8" s="385">
        <f t="shared" si="6"/>
        <v>0</v>
      </c>
      <c r="S8" s="386"/>
      <c r="T8" s="388"/>
    </row>
    <row r="9" spans="2:20" ht="16.5" customHeight="1" thickTop="1" x14ac:dyDescent="0.3">
      <c r="B9" s="195" t="s">
        <v>59</v>
      </c>
      <c r="C9" s="370"/>
      <c r="D9" s="370"/>
      <c r="E9" s="370"/>
      <c r="F9" s="389"/>
      <c r="G9" s="390" t="str">
        <f>IF(G5&gt;'CUADRO 1'!G16,"**","")</f>
        <v/>
      </c>
      <c r="H9" s="390" t="str">
        <f>IF(H5&gt;'CUADRO 1'!H16,"**","")</f>
        <v/>
      </c>
      <c r="I9" s="389"/>
      <c r="J9" s="390" t="str">
        <f>IF(J5&gt;'CUADRO 1'!J16,"**","")</f>
        <v/>
      </c>
      <c r="K9" s="390" t="str">
        <f>IF(K5&gt;'CUADRO 1'!K16,"**","")</f>
        <v/>
      </c>
      <c r="L9" s="389"/>
      <c r="M9" s="390" t="str">
        <f>IF(M5&gt;'CUADRO 1'!M16,"**","")</f>
        <v/>
      </c>
      <c r="N9" s="390" t="str">
        <f>IF(N5&gt;'CUADRO 1'!N16,"**","")</f>
        <v/>
      </c>
      <c r="O9" s="389"/>
      <c r="P9" s="390" t="str">
        <f>IF(P5&gt;'CUADRO 1'!P16,"**","")</f>
        <v/>
      </c>
      <c r="Q9" s="390" t="str">
        <f>IF(Q5&gt;'CUADRO 1'!Q16,"**","")</f>
        <v/>
      </c>
      <c r="R9" s="389"/>
      <c r="S9" s="390" t="str">
        <f>IF(S5&gt;'CUADRO 1'!S16,"**","")</f>
        <v/>
      </c>
      <c r="T9" s="390" t="str">
        <f>IF(T5&gt;'CUADRO 1'!T16,"**","")</f>
        <v/>
      </c>
    </row>
    <row r="10" spans="2:20" ht="15.75" customHeight="1" x14ac:dyDescent="0.25">
      <c r="B10" s="686" t="s">
        <v>993</v>
      </c>
      <c r="C10" s="686"/>
      <c r="D10" s="686"/>
      <c r="E10" s="686"/>
      <c r="F10" s="1"/>
      <c r="G10" s="687" t="str">
        <f>IF(OR(G9="**",H9="**",J9="**",K9="**",M9="**",N9="**",P9="**",Q9="**",S9="**",T9="**"),"** = El total de estudiantes indicado, no puede ser mayor al total de la línea Matrícula Final del Cuadro 1.","")</f>
        <v/>
      </c>
      <c r="H10" s="687"/>
      <c r="I10" s="687"/>
      <c r="J10" s="687"/>
      <c r="K10" s="687"/>
      <c r="L10" s="687"/>
      <c r="M10" s="687"/>
      <c r="N10" s="687"/>
      <c r="O10" s="687"/>
      <c r="P10" s="687"/>
      <c r="Q10" s="687"/>
      <c r="R10" s="1"/>
      <c r="S10" s="1"/>
      <c r="T10" s="1"/>
    </row>
    <row r="11" spans="2:20" ht="15.75" customHeight="1" x14ac:dyDescent="0.3">
      <c r="B11" s="686"/>
      <c r="C11" s="686"/>
      <c r="D11" s="686"/>
      <c r="E11" s="686"/>
      <c r="G11" s="687"/>
      <c r="H11" s="687"/>
      <c r="I11" s="687"/>
      <c r="J11" s="687"/>
      <c r="K11" s="687"/>
      <c r="L11" s="687"/>
      <c r="M11" s="687"/>
      <c r="N11" s="687"/>
      <c r="O11" s="687"/>
      <c r="P11" s="687"/>
      <c r="Q11" s="687"/>
    </row>
    <row r="12" spans="2:20" ht="15.75" customHeight="1" x14ac:dyDescent="0.3">
      <c r="B12" s="686"/>
      <c r="C12" s="686"/>
      <c r="D12" s="686"/>
      <c r="E12" s="686"/>
      <c r="O12" s="391"/>
      <c r="P12" s="391"/>
      <c r="Q12" s="391"/>
      <c r="R12" s="391"/>
      <c r="S12" s="391"/>
      <c r="T12" s="391"/>
    </row>
    <row r="13" spans="2:20" ht="11.25" customHeight="1" x14ac:dyDescent="0.25"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</row>
    <row r="14" spans="2:20" ht="21.75" customHeight="1" x14ac:dyDescent="0.25">
      <c r="B14" s="393" t="s">
        <v>990</v>
      </c>
      <c r="C14" s="7"/>
      <c r="D14" s="394"/>
      <c r="E14" s="39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2:20" ht="23.25" customHeight="1" x14ac:dyDescent="0.3">
      <c r="B15" s="674"/>
      <c r="C15" s="675"/>
      <c r="D15" s="675"/>
      <c r="E15" s="675"/>
      <c r="F15" s="675"/>
      <c r="G15" s="675"/>
      <c r="H15" s="675"/>
      <c r="I15" s="675"/>
      <c r="J15" s="675"/>
      <c r="K15" s="675"/>
      <c r="L15" s="675"/>
      <c r="M15" s="675"/>
      <c r="N15" s="675"/>
      <c r="O15" s="675"/>
      <c r="P15" s="675"/>
      <c r="Q15" s="675"/>
      <c r="R15" s="675"/>
      <c r="S15" s="675"/>
      <c r="T15" s="676"/>
    </row>
    <row r="16" spans="2:20" s="1" customFormat="1" ht="23.25" customHeight="1" x14ac:dyDescent="0.25">
      <c r="B16" s="677"/>
      <c r="C16" s="678"/>
      <c r="D16" s="678"/>
      <c r="E16" s="678"/>
      <c r="F16" s="678"/>
      <c r="G16" s="678"/>
      <c r="H16" s="678"/>
      <c r="I16" s="678"/>
      <c r="J16" s="678"/>
      <c r="K16" s="678"/>
      <c r="L16" s="678"/>
      <c r="M16" s="678"/>
      <c r="N16" s="678"/>
      <c r="O16" s="678"/>
      <c r="P16" s="678"/>
      <c r="Q16" s="678"/>
      <c r="R16" s="678"/>
      <c r="S16" s="678"/>
      <c r="T16" s="679"/>
    </row>
    <row r="17" spans="2:20" s="1" customFormat="1" ht="23.25" customHeight="1" x14ac:dyDescent="0.25">
      <c r="B17" s="677"/>
      <c r="C17" s="678"/>
      <c r="D17" s="678"/>
      <c r="E17" s="678"/>
      <c r="F17" s="678"/>
      <c r="G17" s="678"/>
      <c r="H17" s="678"/>
      <c r="I17" s="678"/>
      <c r="J17" s="678"/>
      <c r="K17" s="678"/>
      <c r="L17" s="678"/>
      <c r="M17" s="678"/>
      <c r="N17" s="678"/>
      <c r="O17" s="678"/>
      <c r="P17" s="678"/>
      <c r="Q17" s="678"/>
      <c r="R17" s="678"/>
      <c r="S17" s="678"/>
      <c r="T17" s="679"/>
    </row>
    <row r="18" spans="2:20" s="1" customFormat="1" ht="23.25" customHeight="1" x14ac:dyDescent="0.25">
      <c r="B18" s="680"/>
      <c r="C18" s="681"/>
      <c r="D18" s="681"/>
      <c r="E18" s="681"/>
      <c r="F18" s="681"/>
      <c r="G18" s="681"/>
      <c r="H18" s="681"/>
      <c r="I18" s="681"/>
      <c r="J18" s="681"/>
      <c r="K18" s="681"/>
      <c r="L18" s="681"/>
      <c r="M18" s="681"/>
      <c r="N18" s="681"/>
      <c r="O18" s="681"/>
      <c r="P18" s="681"/>
      <c r="Q18" s="681"/>
      <c r="R18" s="681"/>
      <c r="S18" s="681"/>
      <c r="T18" s="682"/>
    </row>
    <row r="19" spans="2:20" s="1" customFormat="1" ht="18" customHeight="1" x14ac:dyDescent="0.2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2:20" s="1" customFormat="1" ht="18" customHeight="1" x14ac:dyDescent="0.2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</sheetData>
  <sheetProtection algorithmName="SHA-512" hashValue="2ihMixH+qTs0XD5RpQUQWbsJItDfkmNGLtbiDowN33CLzMOCQwqF9fgP74oY4kiOKN5c1PpX1OraLoQ78SCAaA==" saltValue="5TkjcAWahSzHiyUNGAXfeA==" spinCount="100000" sheet="1" objects="1" scenarios="1"/>
  <protectedRanges>
    <protectedRange sqref="S6:T8 G6:H8 J6:K8 M6:N8 P6:Q8" name="Rango1_3"/>
  </protectedRanges>
  <mergeCells count="14">
    <mergeCell ref="O3:Q3"/>
    <mergeCell ref="R3:T3"/>
    <mergeCell ref="B15:T18"/>
    <mergeCell ref="I6:K6"/>
    <mergeCell ref="L6:N6"/>
    <mergeCell ref="O6:Q6"/>
    <mergeCell ref="R6:T6"/>
    <mergeCell ref="B10:E12"/>
    <mergeCell ref="G10:Q11"/>
    <mergeCell ref="B3:B4"/>
    <mergeCell ref="C3:E3"/>
    <mergeCell ref="F3:H3"/>
    <mergeCell ref="I3:K3"/>
    <mergeCell ref="L3:N3"/>
  </mergeCells>
  <conditionalFormatting sqref="C5:E9">
    <cfRule type="cellIs" dxfId="11" priority="17" operator="equal">
      <formula>0</formula>
    </cfRule>
  </conditionalFormatting>
  <conditionalFormatting sqref="F6:F8">
    <cfRule type="cellIs" dxfId="10" priority="10" operator="equal">
      <formula>0</formula>
    </cfRule>
  </conditionalFormatting>
  <conditionalFormatting sqref="F5:T5">
    <cfRule type="cellIs" dxfId="9" priority="9" operator="equal">
      <formula>0</formula>
    </cfRule>
  </conditionalFormatting>
  <conditionalFormatting sqref="G10:Q11">
    <cfRule type="notContainsBlanks" dxfId="8" priority="19">
      <formula>LEN(TRIM(G10))&gt;0</formula>
    </cfRule>
  </conditionalFormatting>
  <conditionalFormatting sqref="I6:I8">
    <cfRule type="cellIs" dxfId="7" priority="7" operator="equal">
      <formula>0</formula>
    </cfRule>
  </conditionalFormatting>
  <conditionalFormatting sqref="L6:L8">
    <cfRule type="cellIs" dxfId="6" priority="5" operator="equal">
      <formula>0</formula>
    </cfRule>
  </conditionalFormatting>
  <conditionalFormatting sqref="O6:O8">
    <cfRule type="cellIs" dxfId="5" priority="3" operator="equal">
      <formula>0</formula>
    </cfRule>
  </conditionalFormatting>
  <conditionalFormatting sqref="R6:R8">
    <cfRule type="cellIs" dxfId="4" priority="1" operator="equal">
      <formula>0</formula>
    </cfRule>
  </conditionalFormatting>
  <dataValidations count="3">
    <dataValidation allowBlank="1" showErrorMessage="1" prompt="Sólo para Instituciones PRIVADAS." sqref="F5:T8" xr:uid="{00000000-0002-0000-1000-000000000000}"/>
    <dataValidation allowBlank="1" showErrorMessage="1" sqref="B1:L1" xr:uid="{00000000-0002-0000-1000-000001000000}"/>
    <dataValidation allowBlank="1" showInputMessage="1" showErrorMessage="1" prompt="Sólo para Instituciones PRIVADAS." sqref="JB6:JC9 SX6:SY9 ACT6:ACU9 AMP6:AMQ9 AWL6:AWM9 BGH6:BGI9 BQD6:BQE9 BZZ6:CAA9 CJV6:CJW9 CTR6:CTS9 DDN6:DDO9 DNJ6:DNK9 DXF6:DXG9 EHB6:EHC9 EQX6:EQY9 FAT6:FAU9 FKP6:FKQ9 FUL6:FUM9 GEH6:GEI9 GOD6:GOE9 GXZ6:GYA9 HHV6:HHW9 HRR6:HRS9 IBN6:IBO9 ILJ6:ILK9 IVF6:IVG9 JFB6:JFC9 JOX6:JOY9 JYT6:JYU9 KIP6:KIQ9 KSL6:KSM9 LCH6:LCI9 LMD6:LME9 LVZ6:LWA9 MFV6:MFW9 MPR6:MPS9 MZN6:MZO9 NJJ6:NJK9 NTF6:NTG9 ODB6:ODC9 OMX6:OMY9 OWT6:OWU9 PGP6:PGQ9 PQL6:PQM9 QAH6:QAI9 QKD6:QKE9 QTZ6:QUA9 RDV6:RDW9 RNR6:RNS9 RXN6:RXO9 SHJ6:SHK9 SRF6:SRG9 TBB6:TBC9 TKX6:TKY9 TUT6:TUU9 UEP6:UEQ9 UOL6:UOM9 UYH6:UYI9 VID6:VIE9 VRZ6:VSA9 WBV6:WBW9 WLR6:WLS9 WVN6:WVO9 JB65533:JC65534 SX65533:SY65534 ACT65533:ACU65534 AMP65533:AMQ65534 AWL65533:AWM65534 BGH65533:BGI65534 BQD65533:BQE65534 BZZ65533:CAA65534 CJV65533:CJW65534 CTR65533:CTS65534 DDN65533:DDO65534 DNJ65533:DNK65534 DXF65533:DXG65534 EHB65533:EHC65534 EQX65533:EQY65534 FAT65533:FAU65534 FKP65533:FKQ65534 FUL65533:FUM65534 GEH65533:GEI65534 GOD65533:GOE65534 GXZ65533:GYA65534 HHV65533:HHW65534 HRR65533:HRS65534 IBN65533:IBO65534 ILJ65533:ILK65534 IVF65533:IVG65534 JFB65533:JFC65534 JOX65533:JOY65534 JYT65533:JYU65534 KIP65533:KIQ65534 KSL65533:KSM65534 LCH65533:LCI65534 LMD65533:LME65534 LVZ65533:LWA65534 MFV65533:MFW65534 MPR65533:MPS65534 MZN65533:MZO65534 NJJ65533:NJK65534 NTF65533:NTG65534 ODB65533:ODC65534 OMX65533:OMY65534 OWT65533:OWU65534 PGP65533:PGQ65534 PQL65533:PQM65534 QAH65533:QAI65534 QKD65533:QKE65534 QTZ65533:QUA65534 RDV65533:RDW65534 RNR65533:RNS65534 RXN65533:RXO65534 SHJ65533:SHK65534 SRF65533:SRG65534 TBB65533:TBC65534 TKX65533:TKY65534 TUT65533:TUU65534 UEP65533:UEQ65534 UOL65533:UOM65534 UYH65533:UYI65534 VID65533:VIE65534 VRZ65533:VSA65534 WBV65533:WBW65534 WLR65533:WLS65534 WVN65533:WVO65534 JB131069:JC131070 SX131069:SY131070 ACT131069:ACU131070 AMP131069:AMQ131070 AWL131069:AWM131070 BGH131069:BGI131070 BQD131069:BQE131070 BZZ131069:CAA131070 CJV131069:CJW131070 CTR131069:CTS131070 DDN131069:DDO131070 DNJ131069:DNK131070 DXF131069:DXG131070 EHB131069:EHC131070 EQX131069:EQY131070 FAT131069:FAU131070 FKP131069:FKQ131070 FUL131069:FUM131070 GEH131069:GEI131070 GOD131069:GOE131070 GXZ131069:GYA131070 HHV131069:HHW131070 HRR131069:HRS131070 IBN131069:IBO131070 ILJ131069:ILK131070 IVF131069:IVG131070 JFB131069:JFC131070 JOX131069:JOY131070 JYT131069:JYU131070 KIP131069:KIQ131070 KSL131069:KSM131070 LCH131069:LCI131070 LMD131069:LME131070 LVZ131069:LWA131070 MFV131069:MFW131070 MPR131069:MPS131070 MZN131069:MZO131070 NJJ131069:NJK131070 NTF131069:NTG131070 ODB131069:ODC131070 OMX131069:OMY131070 OWT131069:OWU131070 PGP131069:PGQ131070 PQL131069:PQM131070 QAH131069:QAI131070 QKD131069:QKE131070 QTZ131069:QUA131070 RDV131069:RDW131070 RNR131069:RNS131070 RXN131069:RXO131070 SHJ131069:SHK131070 SRF131069:SRG131070 TBB131069:TBC131070 TKX131069:TKY131070 TUT131069:TUU131070 UEP131069:UEQ131070 UOL131069:UOM131070 UYH131069:UYI131070 VID131069:VIE131070 VRZ131069:VSA131070 WBV131069:WBW131070 WLR131069:WLS131070 WVN131069:WVO131070 JB196605:JC196606 SX196605:SY196606 ACT196605:ACU196606 AMP196605:AMQ196606 AWL196605:AWM196606 BGH196605:BGI196606 BQD196605:BQE196606 BZZ196605:CAA196606 CJV196605:CJW196606 CTR196605:CTS196606 DDN196605:DDO196606 DNJ196605:DNK196606 DXF196605:DXG196606 EHB196605:EHC196606 EQX196605:EQY196606 FAT196605:FAU196606 FKP196605:FKQ196606 FUL196605:FUM196606 GEH196605:GEI196606 GOD196605:GOE196606 GXZ196605:GYA196606 HHV196605:HHW196606 HRR196605:HRS196606 IBN196605:IBO196606 ILJ196605:ILK196606 IVF196605:IVG196606 JFB196605:JFC196606 JOX196605:JOY196606 JYT196605:JYU196606 KIP196605:KIQ196606 KSL196605:KSM196606 LCH196605:LCI196606 LMD196605:LME196606 LVZ196605:LWA196606 MFV196605:MFW196606 MPR196605:MPS196606 MZN196605:MZO196606 NJJ196605:NJK196606 NTF196605:NTG196606 ODB196605:ODC196606 OMX196605:OMY196606 OWT196605:OWU196606 PGP196605:PGQ196606 PQL196605:PQM196606 QAH196605:QAI196606 QKD196605:QKE196606 QTZ196605:QUA196606 RDV196605:RDW196606 RNR196605:RNS196606 RXN196605:RXO196606 SHJ196605:SHK196606 SRF196605:SRG196606 TBB196605:TBC196606 TKX196605:TKY196606 TUT196605:TUU196606 UEP196605:UEQ196606 UOL196605:UOM196606 UYH196605:UYI196606 VID196605:VIE196606 VRZ196605:VSA196606 WBV196605:WBW196606 WLR196605:WLS196606 WVN196605:WVO196606 JB262141:JC262142 SX262141:SY262142 ACT262141:ACU262142 AMP262141:AMQ262142 AWL262141:AWM262142 BGH262141:BGI262142 BQD262141:BQE262142 BZZ262141:CAA262142 CJV262141:CJW262142 CTR262141:CTS262142 DDN262141:DDO262142 DNJ262141:DNK262142 DXF262141:DXG262142 EHB262141:EHC262142 EQX262141:EQY262142 FAT262141:FAU262142 FKP262141:FKQ262142 FUL262141:FUM262142 GEH262141:GEI262142 GOD262141:GOE262142 GXZ262141:GYA262142 HHV262141:HHW262142 HRR262141:HRS262142 IBN262141:IBO262142 ILJ262141:ILK262142 IVF262141:IVG262142 JFB262141:JFC262142 JOX262141:JOY262142 JYT262141:JYU262142 KIP262141:KIQ262142 KSL262141:KSM262142 LCH262141:LCI262142 LMD262141:LME262142 LVZ262141:LWA262142 MFV262141:MFW262142 MPR262141:MPS262142 MZN262141:MZO262142 NJJ262141:NJK262142 NTF262141:NTG262142 ODB262141:ODC262142 OMX262141:OMY262142 OWT262141:OWU262142 PGP262141:PGQ262142 PQL262141:PQM262142 QAH262141:QAI262142 QKD262141:QKE262142 QTZ262141:QUA262142 RDV262141:RDW262142 RNR262141:RNS262142 RXN262141:RXO262142 SHJ262141:SHK262142 SRF262141:SRG262142 TBB262141:TBC262142 TKX262141:TKY262142 TUT262141:TUU262142 UEP262141:UEQ262142 UOL262141:UOM262142 UYH262141:UYI262142 VID262141:VIE262142 VRZ262141:VSA262142 WBV262141:WBW262142 WLR262141:WLS262142 WVN262141:WVO262142 JB327677:JC327678 SX327677:SY327678 ACT327677:ACU327678 AMP327677:AMQ327678 AWL327677:AWM327678 BGH327677:BGI327678 BQD327677:BQE327678 BZZ327677:CAA327678 CJV327677:CJW327678 CTR327677:CTS327678 DDN327677:DDO327678 DNJ327677:DNK327678 DXF327677:DXG327678 EHB327677:EHC327678 EQX327677:EQY327678 FAT327677:FAU327678 FKP327677:FKQ327678 FUL327677:FUM327678 GEH327677:GEI327678 GOD327677:GOE327678 GXZ327677:GYA327678 HHV327677:HHW327678 HRR327677:HRS327678 IBN327677:IBO327678 ILJ327677:ILK327678 IVF327677:IVG327678 JFB327677:JFC327678 JOX327677:JOY327678 JYT327677:JYU327678 KIP327677:KIQ327678 KSL327677:KSM327678 LCH327677:LCI327678 LMD327677:LME327678 LVZ327677:LWA327678 MFV327677:MFW327678 MPR327677:MPS327678 MZN327677:MZO327678 NJJ327677:NJK327678 NTF327677:NTG327678 ODB327677:ODC327678 OMX327677:OMY327678 OWT327677:OWU327678 PGP327677:PGQ327678 PQL327677:PQM327678 QAH327677:QAI327678 QKD327677:QKE327678 QTZ327677:QUA327678 RDV327677:RDW327678 RNR327677:RNS327678 RXN327677:RXO327678 SHJ327677:SHK327678 SRF327677:SRG327678 TBB327677:TBC327678 TKX327677:TKY327678 TUT327677:TUU327678 UEP327677:UEQ327678 UOL327677:UOM327678 UYH327677:UYI327678 VID327677:VIE327678 VRZ327677:VSA327678 WBV327677:WBW327678 WLR327677:WLS327678 WVN327677:WVO327678 JB393213:JC393214 SX393213:SY393214 ACT393213:ACU393214 AMP393213:AMQ393214 AWL393213:AWM393214 BGH393213:BGI393214 BQD393213:BQE393214 BZZ393213:CAA393214 CJV393213:CJW393214 CTR393213:CTS393214 DDN393213:DDO393214 DNJ393213:DNK393214 DXF393213:DXG393214 EHB393213:EHC393214 EQX393213:EQY393214 FAT393213:FAU393214 FKP393213:FKQ393214 FUL393213:FUM393214 GEH393213:GEI393214 GOD393213:GOE393214 GXZ393213:GYA393214 HHV393213:HHW393214 HRR393213:HRS393214 IBN393213:IBO393214 ILJ393213:ILK393214 IVF393213:IVG393214 JFB393213:JFC393214 JOX393213:JOY393214 JYT393213:JYU393214 KIP393213:KIQ393214 KSL393213:KSM393214 LCH393213:LCI393214 LMD393213:LME393214 LVZ393213:LWA393214 MFV393213:MFW393214 MPR393213:MPS393214 MZN393213:MZO393214 NJJ393213:NJK393214 NTF393213:NTG393214 ODB393213:ODC393214 OMX393213:OMY393214 OWT393213:OWU393214 PGP393213:PGQ393214 PQL393213:PQM393214 QAH393213:QAI393214 QKD393213:QKE393214 QTZ393213:QUA393214 RDV393213:RDW393214 RNR393213:RNS393214 RXN393213:RXO393214 SHJ393213:SHK393214 SRF393213:SRG393214 TBB393213:TBC393214 TKX393213:TKY393214 TUT393213:TUU393214 UEP393213:UEQ393214 UOL393213:UOM393214 UYH393213:UYI393214 VID393213:VIE393214 VRZ393213:VSA393214 WBV393213:WBW393214 WLR393213:WLS393214 WVN393213:WVO393214 JB458749:JC458750 SX458749:SY458750 ACT458749:ACU458750 AMP458749:AMQ458750 AWL458749:AWM458750 BGH458749:BGI458750 BQD458749:BQE458750 BZZ458749:CAA458750 CJV458749:CJW458750 CTR458749:CTS458750 DDN458749:DDO458750 DNJ458749:DNK458750 DXF458749:DXG458750 EHB458749:EHC458750 EQX458749:EQY458750 FAT458749:FAU458750 FKP458749:FKQ458750 FUL458749:FUM458750 GEH458749:GEI458750 GOD458749:GOE458750 GXZ458749:GYA458750 HHV458749:HHW458750 HRR458749:HRS458750 IBN458749:IBO458750 ILJ458749:ILK458750 IVF458749:IVG458750 JFB458749:JFC458750 JOX458749:JOY458750 JYT458749:JYU458750 KIP458749:KIQ458750 KSL458749:KSM458750 LCH458749:LCI458750 LMD458749:LME458750 LVZ458749:LWA458750 MFV458749:MFW458750 MPR458749:MPS458750 MZN458749:MZO458750 NJJ458749:NJK458750 NTF458749:NTG458750 ODB458749:ODC458750 OMX458749:OMY458750 OWT458749:OWU458750 PGP458749:PGQ458750 PQL458749:PQM458750 QAH458749:QAI458750 QKD458749:QKE458750 QTZ458749:QUA458750 RDV458749:RDW458750 RNR458749:RNS458750 RXN458749:RXO458750 SHJ458749:SHK458750 SRF458749:SRG458750 TBB458749:TBC458750 TKX458749:TKY458750 TUT458749:TUU458750 UEP458749:UEQ458750 UOL458749:UOM458750 UYH458749:UYI458750 VID458749:VIE458750 VRZ458749:VSA458750 WBV458749:WBW458750 WLR458749:WLS458750 WVN458749:WVO458750 JB524285:JC524286 SX524285:SY524286 ACT524285:ACU524286 AMP524285:AMQ524286 AWL524285:AWM524286 BGH524285:BGI524286 BQD524285:BQE524286 BZZ524285:CAA524286 CJV524285:CJW524286 CTR524285:CTS524286 DDN524285:DDO524286 DNJ524285:DNK524286 DXF524285:DXG524286 EHB524285:EHC524286 EQX524285:EQY524286 FAT524285:FAU524286 FKP524285:FKQ524286 FUL524285:FUM524286 GEH524285:GEI524286 GOD524285:GOE524286 GXZ524285:GYA524286 HHV524285:HHW524286 HRR524285:HRS524286 IBN524285:IBO524286 ILJ524285:ILK524286 IVF524285:IVG524286 JFB524285:JFC524286 JOX524285:JOY524286 JYT524285:JYU524286 KIP524285:KIQ524286 KSL524285:KSM524286 LCH524285:LCI524286 LMD524285:LME524286 LVZ524285:LWA524286 MFV524285:MFW524286 MPR524285:MPS524286 MZN524285:MZO524286 NJJ524285:NJK524286 NTF524285:NTG524286 ODB524285:ODC524286 OMX524285:OMY524286 OWT524285:OWU524286 PGP524285:PGQ524286 PQL524285:PQM524286 QAH524285:QAI524286 QKD524285:QKE524286 QTZ524285:QUA524286 RDV524285:RDW524286 RNR524285:RNS524286 RXN524285:RXO524286 SHJ524285:SHK524286 SRF524285:SRG524286 TBB524285:TBC524286 TKX524285:TKY524286 TUT524285:TUU524286 UEP524285:UEQ524286 UOL524285:UOM524286 UYH524285:UYI524286 VID524285:VIE524286 VRZ524285:VSA524286 WBV524285:WBW524286 WLR524285:WLS524286 WVN524285:WVO524286 JB589821:JC589822 SX589821:SY589822 ACT589821:ACU589822 AMP589821:AMQ589822 AWL589821:AWM589822 BGH589821:BGI589822 BQD589821:BQE589822 BZZ589821:CAA589822 CJV589821:CJW589822 CTR589821:CTS589822 DDN589821:DDO589822 DNJ589821:DNK589822 DXF589821:DXG589822 EHB589821:EHC589822 EQX589821:EQY589822 FAT589821:FAU589822 FKP589821:FKQ589822 FUL589821:FUM589822 GEH589821:GEI589822 GOD589821:GOE589822 GXZ589821:GYA589822 HHV589821:HHW589822 HRR589821:HRS589822 IBN589821:IBO589822 ILJ589821:ILK589822 IVF589821:IVG589822 JFB589821:JFC589822 JOX589821:JOY589822 JYT589821:JYU589822 KIP589821:KIQ589822 KSL589821:KSM589822 LCH589821:LCI589822 LMD589821:LME589822 LVZ589821:LWA589822 MFV589821:MFW589822 MPR589821:MPS589822 MZN589821:MZO589822 NJJ589821:NJK589822 NTF589821:NTG589822 ODB589821:ODC589822 OMX589821:OMY589822 OWT589821:OWU589822 PGP589821:PGQ589822 PQL589821:PQM589822 QAH589821:QAI589822 QKD589821:QKE589822 QTZ589821:QUA589822 RDV589821:RDW589822 RNR589821:RNS589822 RXN589821:RXO589822 SHJ589821:SHK589822 SRF589821:SRG589822 TBB589821:TBC589822 TKX589821:TKY589822 TUT589821:TUU589822 UEP589821:UEQ589822 UOL589821:UOM589822 UYH589821:UYI589822 VID589821:VIE589822 VRZ589821:VSA589822 WBV589821:WBW589822 WLR589821:WLS589822 WVN589821:WVO589822 JB655357:JC655358 SX655357:SY655358 ACT655357:ACU655358 AMP655357:AMQ655358 AWL655357:AWM655358 BGH655357:BGI655358 BQD655357:BQE655358 BZZ655357:CAA655358 CJV655357:CJW655358 CTR655357:CTS655358 DDN655357:DDO655358 DNJ655357:DNK655358 DXF655357:DXG655358 EHB655357:EHC655358 EQX655357:EQY655358 FAT655357:FAU655358 FKP655357:FKQ655358 FUL655357:FUM655358 GEH655357:GEI655358 GOD655357:GOE655358 GXZ655357:GYA655358 HHV655357:HHW655358 HRR655357:HRS655358 IBN655357:IBO655358 ILJ655357:ILK655358 IVF655357:IVG655358 JFB655357:JFC655358 JOX655357:JOY655358 JYT655357:JYU655358 KIP655357:KIQ655358 KSL655357:KSM655358 LCH655357:LCI655358 LMD655357:LME655358 LVZ655357:LWA655358 MFV655357:MFW655358 MPR655357:MPS655358 MZN655357:MZO655358 NJJ655357:NJK655358 NTF655357:NTG655358 ODB655357:ODC655358 OMX655357:OMY655358 OWT655357:OWU655358 PGP655357:PGQ655358 PQL655357:PQM655358 QAH655357:QAI655358 QKD655357:QKE655358 QTZ655357:QUA655358 RDV655357:RDW655358 RNR655357:RNS655358 RXN655357:RXO655358 SHJ655357:SHK655358 SRF655357:SRG655358 TBB655357:TBC655358 TKX655357:TKY655358 TUT655357:TUU655358 UEP655357:UEQ655358 UOL655357:UOM655358 UYH655357:UYI655358 VID655357:VIE655358 VRZ655357:VSA655358 WBV655357:WBW655358 WLR655357:WLS655358 WVN655357:WVO655358 JB720893:JC720894 SX720893:SY720894 ACT720893:ACU720894 AMP720893:AMQ720894 AWL720893:AWM720894 BGH720893:BGI720894 BQD720893:BQE720894 BZZ720893:CAA720894 CJV720893:CJW720894 CTR720893:CTS720894 DDN720893:DDO720894 DNJ720893:DNK720894 DXF720893:DXG720894 EHB720893:EHC720894 EQX720893:EQY720894 FAT720893:FAU720894 FKP720893:FKQ720894 FUL720893:FUM720894 GEH720893:GEI720894 GOD720893:GOE720894 GXZ720893:GYA720894 HHV720893:HHW720894 HRR720893:HRS720894 IBN720893:IBO720894 ILJ720893:ILK720894 IVF720893:IVG720894 JFB720893:JFC720894 JOX720893:JOY720894 JYT720893:JYU720894 KIP720893:KIQ720894 KSL720893:KSM720894 LCH720893:LCI720894 LMD720893:LME720894 LVZ720893:LWA720894 MFV720893:MFW720894 MPR720893:MPS720894 MZN720893:MZO720894 NJJ720893:NJK720894 NTF720893:NTG720894 ODB720893:ODC720894 OMX720893:OMY720894 OWT720893:OWU720894 PGP720893:PGQ720894 PQL720893:PQM720894 QAH720893:QAI720894 QKD720893:QKE720894 QTZ720893:QUA720894 RDV720893:RDW720894 RNR720893:RNS720894 RXN720893:RXO720894 SHJ720893:SHK720894 SRF720893:SRG720894 TBB720893:TBC720894 TKX720893:TKY720894 TUT720893:TUU720894 UEP720893:UEQ720894 UOL720893:UOM720894 UYH720893:UYI720894 VID720893:VIE720894 VRZ720893:VSA720894 WBV720893:WBW720894 WLR720893:WLS720894 WVN720893:WVO720894 JB786429:JC786430 SX786429:SY786430 ACT786429:ACU786430 AMP786429:AMQ786430 AWL786429:AWM786430 BGH786429:BGI786430 BQD786429:BQE786430 BZZ786429:CAA786430 CJV786429:CJW786430 CTR786429:CTS786430 DDN786429:DDO786430 DNJ786429:DNK786430 DXF786429:DXG786430 EHB786429:EHC786430 EQX786429:EQY786430 FAT786429:FAU786430 FKP786429:FKQ786430 FUL786429:FUM786430 GEH786429:GEI786430 GOD786429:GOE786430 GXZ786429:GYA786430 HHV786429:HHW786430 HRR786429:HRS786430 IBN786429:IBO786430 ILJ786429:ILK786430 IVF786429:IVG786430 JFB786429:JFC786430 JOX786429:JOY786430 JYT786429:JYU786430 KIP786429:KIQ786430 KSL786429:KSM786430 LCH786429:LCI786430 LMD786429:LME786430 LVZ786429:LWA786430 MFV786429:MFW786430 MPR786429:MPS786430 MZN786429:MZO786430 NJJ786429:NJK786430 NTF786429:NTG786430 ODB786429:ODC786430 OMX786429:OMY786430 OWT786429:OWU786430 PGP786429:PGQ786430 PQL786429:PQM786430 QAH786429:QAI786430 QKD786429:QKE786430 QTZ786429:QUA786430 RDV786429:RDW786430 RNR786429:RNS786430 RXN786429:RXO786430 SHJ786429:SHK786430 SRF786429:SRG786430 TBB786429:TBC786430 TKX786429:TKY786430 TUT786429:TUU786430 UEP786429:UEQ786430 UOL786429:UOM786430 UYH786429:UYI786430 VID786429:VIE786430 VRZ786429:VSA786430 WBV786429:WBW786430 WLR786429:WLS786430 WVN786429:WVO786430 JB851965:JC851966 SX851965:SY851966 ACT851965:ACU851966 AMP851965:AMQ851966 AWL851965:AWM851966 BGH851965:BGI851966 BQD851965:BQE851966 BZZ851965:CAA851966 CJV851965:CJW851966 CTR851965:CTS851966 DDN851965:DDO851966 DNJ851965:DNK851966 DXF851965:DXG851966 EHB851965:EHC851966 EQX851965:EQY851966 FAT851965:FAU851966 FKP851965:FKQ851966 FUL851965:FUM851966 GEH851965:GEI851966 GOD851965:GOE851966 GXZ851965:GYA851966 HHV851965:HHW851966 HRR851965:HRS851966 IBN851965:IBO851966 ILJ851965:ILK851966 IVF851965:IVG851966 JFB851965:JFC851966 JOX851965:JOY851966 JYT851965:JYU851966 KIP851965:KIQ851966 KSL851965:KSM851966 LCH851965:LCI851966 LMD851965:LME851966 LVZ851965:LWA851966 MFV851965:MFW851966 MPR851965:MPS851966 MZN851965:MZO851966 NJJ851965:NJK851966 NTF851965:NTG851966 ODB851965:ODC851966 OMX851965:OMY851966 OWT851965:OWU851966 PGP851965:PGQ851966 PQL851965:PQM851966 QAH851965:QAI851966 QKD851965:QKE851966 QTZ851965:QUA851966 RDV851965:RDW851966 RNR851965:RNS851966 RXN851965:RXO851966 SHJ851965:SHK851966 SRF851965:SRG851966 TBB851965:TBC851966 TKX851965:TKY851966 TUT851965:TUU851966 UEP851965:UEQ851966 UOL851965:UOM851966 UYH851965:UYI851966 VID851965:VIE851966 VRZ851965:VSA851966 WBV851965:WBW851966 WLR851965:WLS851966 WVN851965:WVO851966 JB917501:JC917502 SX917501:SY917502 ACT917501:ACU917502 AMP917501:AMQ917502 AWL917501:AWM917502 BGH917501:BGI917502 BQD917501:BQE917502 BZZ917501:CAA917502 CJV917501:CJW917502 CTR917501:CTS917502 DDN917501:DDO917502 DNJ917501:DNK917502 DXF917501:DXG917502 EHB917501:EHC917502 EQX917501:EQY917502 FAT917501:FAU917502 FKP917501:FKQ917502 FUL917501:FUM917502 GEH917501:GEI917502 GOD917501:GOE917502 GXZ917501:GYA917502 HHV917501:HHW917502 HRR917501:HRS917502 IBN917501:IBO917502 ILJ917501:ILK917502 IVF917501:IVG917502 JFB917501:JFC917502 JOX917501:JOY917502 JYT917501:JYU917502 KIP917501:KIQ917502 KSL917501:KSM917502 LCH917501:LCI917502 LMD917501:LME917502 LVZ917501:LWA917502 MFV917501:MFW917502 MPR917501:MPS917502 MZN917501:MZO917502 NJJ917501:NJK917502 NTF917501:NTG917502 ODB917501:ODC917502 OMX917501:OMY917502 OWT917501:OWU917502 PGP917501:PGQ917502 PQL917501:PQM917502 QAH917501:QAI917502 QKD917501:QKE917502 QTZ917501:QUA917502 RDV917501:RDW917502 RNR917501:RNS917502 RXN917501:RXO917502 SHJ917501:SHK917502 SRF917501:SRG917502 TBB917501:TBC917502 TKX917501:TKY917502 TUT917501:TUU917502 UEP917501:UEQ917502 UOL917501:UOM917502 UYH917501:UYI917502 VID917501:VIE917502 VRZ917501:VSA917502 WBV917501:WBW917502 WLR917501:WLS917502 WVN917501:WVO917502 JB983037:JC983038 SX983037:SY983038 ACT983037:ACU983038 AMP983037:AMQ983038 AWL983037:AWM983038 BGH983037:BGI983038 BQD983037:BQE983038 BZZ983037:CAA983038 CJV983037:CJW983038 CTR983037:CTS983038 DDN983037:DDO983038 DNJ983037:DNK983038 DXF983037:DXG983038 EHB983037:EHC983038 EQX983037:EQY983038 FAT983037:FAU983038 FKP983037:FKQ983038 FUL983037:FUM983038 GEH983037:GEI983038 GOD983037:GOE983038 GXZ983037:GYA983038 HHV983037:HHW983038 HRR983037:HRS983038 IBN983037:IBO983038 ILJ983037:ILK983038 IVF983037:IVG983038 JFB983037:JFC983038 JOX983037:JOY983038 JYT983037:JYU983038 KIP983037:KIQ983038 KSL983037:KSM983038 LCH983037:LCI983038 LMD983037:LME983038 LVZ983037:LWA983038 MFV983037:MFW983038 MPR983037:MPS983038 MZN983037:MZO983038 NJJ983037:NJK983038 NTF983037:NTG983038 ODB983037:ODC983038 OMX983037:OMY983038 OWT983037:OWU983038 PGP983037:PGQ983038 PQL983037:PQM983038 QAH983037:QAI983038 QKD983037:QKE983038 QTZ983037:QUA983038 RDV983037:RDW983038 RNR983037:RNS983038 RXN983037:RXO983038 SHJ983037:SHK983038 SRF983037:SRG983038 TBB983037:TBC983038 TKX983037:TKY983038 TUT983037:TUU983038 UEP983037:UEQ983038 UOL983037:UOM983038 UYH983037:UYI983038 VID983037:VIE983038 VRZ983037:VSA983038 WBV983037:WBW983038 WLR983037:WLS983038 WVN983037:WVO983038 WBY983043:WBZ983044 JH65539:JI65540 TD65539:TE65540 ACZ65539:ADA65540 AMV65539:AMW65540 AWR65539:AWS65540 BGN65539:BGO65540 BQJ65539:BQK65540 CAF65539:CAG65540 CKB65539:CKC65540 CTX65539:CTY65540 DDT65539:DDU65540 DNP65539:DNQ65540 DXL65539:DXM65540 EHH65539:EHI65540 ERD65539:ERE65540 FAZ65539:FBA65540 FKV65539:FKW65540 FUR65539:FUS65540 GEN65539:GEO65540 GOJ65539:GOK65540 GYF65539:GYG65540 HIB65539:HIC65540 HRX65539:HRY65540 IBT65539:IBU65540 ILP65539:ILQ65540 IVL65539:IVM65540 JFH65539:JFI65540 JPD65539:JPE65540 JYZ65539:JZA65540 KIV65539:KIW65540 KSR65539:KSS65540 LCN65539:LCO65540 LMJ65539:LMK65540 LWF65539:LWG65540 MGB65539:MGC65540 MPX65539:MPY65540 MZT65539:MZU65540 NJP65539:NJQ65540 NTL65539:NTM65540 ODH65539:ODI65540 OND65539:ONE65540 OWZ65539:OXA65540 PGV65539:PGW65540 PQR65539:PQS65540 QAN65539:QAO65540 QKJ65539:QKK65540 QUF65539:QUG65540 REB65539:REC65540 RNX65539:RNY65540 RXT65539:RXU65540 SHP65539:SHQ65540 SRL65539:SRM65540 TBH65539:TBI65540 TLD65539:TLE65540 TUZ65539:TVA65540 UEV65539:UEW65540 UOR65539:UOS65540 UYN65539:UYO65540 VIJ65539:VIK65540 VSF65539:VSG65540 WCB65539:WCC65540 WLX65539:WLY65540 WVT65539:WVU65540 JH131075:JI131076 TD131075:TE131076 ACZ131075:ADA131076 AMV131075:AMW131076 AWR131075:AWS131076 BGN131075:BGO131076 BQJ131075:BQK131076 CAF131075:CAG131076 CKB131075:CKC131076 CTX131075:CTY131076 DDT131075:DDU131076 DNP131075:DNQ131076 DXL131075:DXM131076 EHH131075:EHI131076 ERD131075:ERE131076 FAZ131075:FBA131076 FKV131075:FKW131076 FUR131075:FUS131076 GEN131075:GEO131076 GOJ131075:GOK131076 GYF131075:GYG131076 HIB131075:HIC131076 HRX131075:HRY131076 IBT131075:IBU131076 ILP131075:ILQ131076 IVL131075:IVM131076 JFH131075:JFI131076 JPD131075:JPE131076 JYZ131075:JZA131076 KIV131075:KIW131076 KSR131075:KSS131076 LCN131075:LCO131076 LMJ131075:LMK131076 LWF131075:LWG131076 MGB131075:MGC131076 MPX131075:MPY131076 MZT131075:MZU131076 NJP131075:NJQ131076 NTL131075:NTM131076 ODH131075:ODI131076 OND131075:ONE131076 OWZ131075:OXA131076 PGV131075:PGW131076 PQR131075:PQS131076 QAN131075:QAO131076 QKJ131075:QKK131076 QUF131075:QUG131076 REB131075:REC131076 RNX131075:RNY131076 RXT131075:RXU131076 SHP131075:SHQ131076 SRL131075:SRM131076 TBH131075:TBI131076 TLD131075:TLE131076 TUZ131075:TVA131076 UEV131075:UEW131076 UOR131075:UOS131076 UYN131075:UYO131076 VIJ131075:VIK131076 VSF131075:VSG131076 WCB131075:WCC131076 WLX131075:WLY131076 WVT131075:WVU131076 JH196611:JI196612 TD196611:TE196612 ACZ196611:ADA196612 AMV196611:AMW196612 AWR196611:AWS196612 BGN196611:BGO196612 BQJ196611:BQK196612 CAF196611:CAG196612 CKB196611:CKC196612 CTX196611:CTY196612 DDT196611:DDU196612 DNP196611:DNQ196612 DXL196611:DXM196612 EHH196611:EHI196612 ERD196611:ERE196612 FAZ196611:FBA196612 FKV196611:FKW196612 FUR196611:FUS196612 GEN196611:GEO196612 GOJ196611:GOK196612 GYF196611:GYG196612 HIB196611:HIC196612 HRX196611:HRY196612 IBT196611:IBU196612 ILP196611:ILQ196612 IVL196611:IVM196612 JFH196611:JFI196612 JPD196611:JPE196612 JYZ196611:JZA196612 KIV196611:KIW196612 KSR196611:KSS196612 LCN196611:LCO196612 LMJ196611:LMK196612 LWF196611:LWG196612 MGB196611:MGC196612 MPX196611:MPY196612 MZT196611:MZU196612 NJP196611:NJQ196612 NTL196611:NTM196612 ODH196611:ODI196612 OND196611:ONE196612 OWZ196611:OXA196612 PGV196611:PGW196612 PQR196611:PQS196612 QAN196611:QAO196612 QKJ196611:QKK196612 QUF196611:QUG196612 REB196611:REC196612 RNX196611:RNY196612 RXT196611:RXU196612 SHP196611:SHQ196612 SRL196611:SRM196612 TBH196611:TBI196612 TLD196611:TLE196612 TUZ196611:TVA196612 UEV196611:UEW196612 UOR196611:UOS196612 UYN196611:UYO196612 VIJ196611:VIK196612 VSF196611:VSG196612 WCB196611:WCC196612 WLX196611:WLY196612 WVT196611:WVU196612 JH262147:JI262148 TD262147:TE262148 ACZ262147:ADA262148 AMV262147:AMW262148 AWR262147:AWS262148 BGN262147:BGO262148 BQJ262147:BQK262148 CAF262147:CAG262148 CKB262147:CKC262148 CTX262147:CTY262148 DDT262147:DDU262148 DNP262147:DNQ262148 DXL262147:DXM262148 EHH262147:EHI262148 ERD262147:ERE262148 FAZ262147:FBA262148 FKV262147:FKW262148 FUR262147:FUS262148 GEN262147:GEO262148 GOJ262147:GOK262148 GYF262147:GYG262148 HIB262147:HIC262148 HRX262147:HRY262148 IBT262147:IBU262148 ILP262147:ILQ262148 IVL262147:IVM262148 JFH262147:JFI262148 JPD262147:JPE262148 JYZ262147:JZA262148 KIV262147:KIW262148 KSR262147:KSS262148 LCN262147:LCO262148 LMJ262147:LMK262148 LWF262147:LWG262148 MGB262147:MGC262148 MPX262147:MPY262148 MZT262147:MZU262148 NJP262147:NJQ262148 NTL262147:NTM262148 ODH262147:ODI262148 OND262147:ONE262148 OWZ262147:OXA262148 PGV262147:PGW262148 PQR262147:PQS262148 QAN262147:QAO262148 QKJ262147:QKK262148 QUF262147:QUG262148 REB262147:REC262148 RNX262147:RNY262148 RXT262147:RXU262148 SHP262147:SHQ262148 SRL262147:SRM262148 TBH262147:TBI262148 TLD262147:TLE262148 TUZ262147:TVA262148 UEV262147:UEW262148 UOR262147:UOS262148 UYN262147:UYO262148 VIJ262147:VIK262148 VSF262147:VSG262148 WCB262147:WCC262148 WLX262147:WLY262148 WVT262147:WVU262148 JH327683:JI327684 TD327683:TE327684 ACZ327683:ADA327684 AMV327683:AMW327684 AWR327683:AWS327684 BGN327683:BGO327684 BQJ327683:BQK327684 CAF327683:CAG327684 CKB327683:CKC327684 CTX327683:CTY327684 DDT327683:DDU327684 DNP327683:DNQ327684 DXL327683:DXM327684 EHH327683:EHI327684 ERD327683:ERE327684 FAZ327683:FBA327684 FKV327683:FKW327684 FUR327683:FUS327684 GEN327683:GEO327684 GOJ327683:GOK327684 GYF327683:GYG327684 HIB327683:HIC327684 HRX327683:HRY327684 IBT327683:IBU327684 ILP327683:ILQ327684 IVL327683:IVM327684 JFH327683:JFI327684 JPD327683:JPE327684 JYZ327683:JZA327684 KIV327683:KIW327684 KSR327683:KSS327684 LCN327683:LCO327684 LMJ327683:LMK327684 LWF327683:LWG327684 MGB327683:MGC327684 MPX327683:MPY327684 MZT327683:MZU327684 NJP327683:NJQ327684 NTL327683:NTM327684 ODH327683:ODI327684 OND327683:ONE327684 OWZ327683:OXA327684 PGV327683:PGW327684 PQR327683:PQS327684 QAN327683:QAO327684 QKJ327683:QKK327684 QUF327683:QUG327684 REB327683:REC327684 RNX327683:RNY327684 RXT327683:RXU327684 SHP327683:SHQ327684 SRL327683:SRM327684 TBH327683:TBI327684 TLD327683:TLE327684 TUZ327683:TVA327684 UEV327683:UEW327684 UOR327683:UOS327684 UYN327683:UYO327684 VIJ327683:VIK327684 VSF327683:VSG327684 WCB327683:WCC327684 WLX327683:WLY327684 WVT327683:WVU327684 JH393219:JI393220 TD393219:TE393220 ACZ393219:ADA393220 AMV393219:AMW393220 AWR393219:AWS393220 BGN393219:BGO393220 BQJ393219:BQK393220 CAF393219:CAG393220 CKB393219:CKC393220 CTX393219:CTY393220 DDT393219:DDU393220 DNP393219:DNQ393220 DXL393219:DXM393220 EHH393219:EHI393220 ERD393219:ERE393220 FAZ393219:FBA393220 FKV393219:FKW393220 FUR393219:FUS393220 GEN393219:GEO393220 GOJ393219:GOK393220 GYF393219:GYG393220 HIB393219:HIC393220 HRX393219:HRY393220 IBT393219:IBU393220 ILP393219:ILQ393220 IVL393219:IVM393220 JFH393219:JFI393220 JPD393219:JPE393220 JYZ393219:JZA393220 KIV393219:KIW393220 KSR393219:KSS393220 LCN393219:LCO393220 LMJ393219:LMK393220 LWF393219:LWG393220 MGB393219:MGC393220 MPX393219:MPY393220 MZT393219:MZU393220 NJP393219:NJQ393220 NTL393219:NTM393220 ODH393219:ODI393220 OND393219:ONE393220 OWZ393219:OXA393220 PGV393219:PGW393220 PQR393219:PQS393220 QAN393219:QAO393220 QKJ393219:QKK393220 QUF393219:QUG393220 REB393219:REC393220 RNX393219:RNY393220 RXT393219:RXU393220 SHP393219:SHQ393220 SRL393219:SRM393220 TBH393219:TBI393220 TLD393219:TLE393220 TUZ393219:TVA393220 UEV393219:UEW393220 UOR393219:UOS393220 UYN393219:UYO393220 VIJ393219:VIK393220 VSF393219:VSG393220 WCB393219:WCC393220 WLX393219:WLY393220 WVT393219:WVU393220 JH458755:JI458756 TD458755:TE458756 ACZ458755:ADA458756 AMV458755:AMW458756 AWR458755:AWS458756 BGN458755:BGO458756 BQJ458755:BQK458756 CAF458755:CAG458756 CKB458755:CKC458756 CTX458755:CTY458756 DDT458755:DDU458756 DNP458755:DNQ458756 DXL458755:DXM458756 EHH458755:EHI458756 ERD458755:ERE458756 FAZ458755:FBA458756 FKV458755:FKW458756 FUR458755:FUS458756 GEN458755:GEO458756 GOJ458755:GOK458756 GYF458755:GYG458756 HIB458755:HIC458756 HRX458755:HRY458756 IBT458755:IBU458756 ILP458755:ILQ458756 IVL458755:IVM458756 JFH458755:JFI458756 JPD458755:JPE458756 JYZ458755:JZA458756 KIV458755:KIW458756 KSR458755:KSS458756 LCN458755:LCO458756 LMJ458755:LMK458756 LWF458755:LWG458756 MGB458755:MGC458756 MPX458755:MPY458756 MZT458755:MZU458756 NJP458755:NJQ458756 NTL458755:NTM458756 ODH458755:ODI458756 OND458755:ONE458756 OWZ458755:OXA458756 PGV458755:PGW458756 PQR458755:PQS458756 QAN458755:QAO458756 QKJ458755:QKK458756 QUF458755:QUG458756 REB458755:REC458756 RNX458755:RNY458756 RXT458755:RXU458756 SHP458755:SHQ458756 SRL458755:SRM458756 TBH458755:TBI458756 TLD458755:TLE458756 TUZ458755:TVA458756 UEV458755:UEW458756 UOR458755:UOS458756 UYN458755:UYO458756 VIJ458755:VIK458756 VSF458755:VSG458756 WCB458755:WCC458756 WLX458755:WLY458756 WVT458755:WVU458756 JH524291:JI524292 TD524291:TE524292 ACZ524291:ADA524292 AMV524291:AMW524292 AWR524291:AWS524292 BGN524291:BGO524292 BQJ524291:BQK524292 CAF524291:CAG524292 CKB524291:CKC524292 CTX524291:CTY524292 DDT524291:DDU524292 DNP524291:DNQ524292 DXL524291:DXM524292 EHH524291:EHI524292 ERD524291:ERE524292 FAZ524291:FBA524292 FKV524291:FKW524292 FUR524291:FUS524292 GEN524291:GEO524292 GOJ524291:GOK524292 GYF524291:GYG524292 HIB524291:HIC524292 HRX524291:HRY524292 IBT524291:IBU524292 ILP524291:ILQ524292 IVL524291:IVM524292 JFH524291:JFI524292 JPD524291:JPE524292 JYZ524291:JZA524292 KIV524291:KIW524292 KSR524291:KSS524292 LCN524291:LCO524292 LMJ524291:LMK524292 LWF524291:LWG524292 MGB524291:MGC524292 MPX524291:MPY524292 MZT524291:MZU524292 NJP524291:NJQ524292 NTL524291:NTM524292 ODH524291:ODI524292 OND524291:ONE524292 OWZ524291:OXA524292 PGV524291:PGW524292 PQR524291:PQS524292 QAN524291:QAO524292 QKJ524291:QKK524292 QUF524291:QUG524292 REB524291:REC524292 RNX524291:RNY524292 RXT524291:RXU524292 SHP524291:SHQ524292 SRL524291:SRM524292 TBH524291:TBI524292 TLD524291:TLE524292 TUZ524291:TVA524292 UEV524291:UEW524292 UOR524291:UOS524292 UYN524291:UYO524292 VIJ524291:VIK524292 VSF524291:VSG524292 WCB524291:WCC524292 WLX524291:WLY524292 WVT524291:WVU524292 JH589827:JI589828 TD589827:TE589828 ACZ589827:ADA589828 AMV589827:AMW589828 AWR589827:AWS589828 BGN589827:BGO589828 BQJ589827:BQK589828 CAF589827:CAG589828 CKB589827:CKC589828 CTX589827:CTY589828 DDT589827:DDU589828 DNP589827:DNQ589828 DXL589827:DXM589828 EHH589827:EHI589828 ERD589827:ERE589828 FAZ589827:FBA589828 FKV589827:FKW589828 FUR589827:FUS589828 GEN589827:GEO589828 GOJ589827:GOK589828 GYF589827:GYG589828 HIB589827:HIC589828 HRX589827:HRY589828 IBT589827:IBU589828 ILP589827:ILQ589828 IVL589827:IVM589828 JFH589827:JFI589828 JPD589827:JPE589828 JYZ589827:JZA589828 KIV589827:KIW589828 KSR589827:KSS589828 LCN589827:LCO589828 LMJ589827:LMK589828 LWF589827:LWG589828 MGB589827:MGC589828 MPX589827:MPY589828 MZT589827:MZU589828 NJP589827:NJQ589828 NTL589827:NTM589828 ODH589827:ODI589828 OND589827:ONE589828 OWZ589827:OXA589828 PGV589827:PGW589828 PQR589827:PQS589828 QAN589827:QAO589828 QKJ589827:QKK589828 QUF589827:QUG589828 REB589827:REC589828 RNX589827:RNY589828 RXT589827:RXU589828 SHP589827:SHQ589828 SRL589827:SRM589828 TBH589827:TBI589828 TLD589827:TLE589828 TUZ589827:TVA589828 UEV589827:UEW589828 UOR589827:UOS589828 UYN589827:UYO589828 VIJ589827:VIK589828 VSF589827:VSG589828 WCB589827:WCC589828 WLX589827:WLY589828 WVT589827:WVU589828 JH655363:JI655364 TD655363:TE655364 ACZ655363:ADA655364 AMV655363:AMW655364 AWR655363:AWS655364 BGN655363:BGO655364 BQJ655363:BQK655364 CAF655363:CAG655364 CKB655363:CKC655364 CTX655363:CTY655364 DDT655363:DDU655364 DNP655363:DNQ655364 DXL655363:DXM655364 EHH655363:EHI655364 ERD655363:ERE655364 FAZ655363:FBA655364 FKV655363:FKW655364 FUR655363:FUS655364 GEN655363:GEO655364 GOJ655363:GOK655364 GYF655363:GYG655364 HIB655363:HIC655364 HRX655363:HRY655364 IBT655363:IBU655364 ILP655363:ILQ655364 IVL655363:IVM655364 JFH655363:JFI655364 JPD655363:JPE655364 JYZ655363:JZA655364 KIV655363:KIW655364 KSR655363:KSS655364 LCN655363:LCO655364 LMJ655363:LMK655364 LWF655363:LWG655364 MGB655363:MGC655364 MPX655363:MPY655364 MZT655363:MZU655364 NJP655363:NJQ655364 NTL655363:NTM655364 ODH655363:ODI655364 OND655363:ONE655364 OWZ655363:OXA655364 PGV655363:PGW655364 PQR655363:PQS655364 QAN655363:QAO655364 QKJ655363:QKK655364 QUF655363:QUG655364 REB655363:REC655364 RNX655363:RNY655364 RXT655363:RXU655364 SHP655363:SHQ655364 SRL655363:SRM655364 TBH655363:TBI655364 TLD655363:TLE655364 TUZ655363:TVA655364 UEV655363:UEW655364 UOR655363:UOS655364 UYN655363:UYO655364 VIJ655363:VIK655364 VSF655363:VSG655364 WCB655363:WCC655364 WLX655363:WLY655364 WVT655363:WVU655364 JH720899:JI720900 TD720899:TE720900 ACZ720899:ADA720900 AMV720899:AMW720900 AWR720899:AWS720900 BGN720899:BGO720900 BQJ720899:BQK720900 CAF720899:CAG720900 CKB720899:CKC720900 CTX720899:CTY720900 DDT720899:DDU720900 DNP720899:DNQ720900 DXL720899:DXM720900 EHH720899:EHI720900 ERD720899:ERE720900 FAZ720899:FBA720900 FKV720899:FKW720900 FUR720899:FUS720900 GEN720899:GEO720900 GOJ720899:GOK720900 GYF720899:GYG720900 HIB720899:HIC720900 HRX720899:HRY720900 IBT720899:IBU720900 ILP720899:ILQ720900 IVL720899:IVM720900 JFH720899:JFI720900 JPD720899:JPE720900 JYZ720899:JZA720900 KIV720899:KIW720900 KSR720899:KSS720900 LCN720899:LCO720900 LMJ720899:LMK720900 LWF720899:LWG720900 MGB720899:MGC720900 MPX720899:MPY720900 MZT720899:MZU720900 NJP720899:NJQ720900 NTL720899:NTM720900 ODH720899:ODI720900 OND720899:ONE720900 OWZ720899:OXA720900 PGV720899:PGW720900 PQR720899:PQS720900 QAN720899:QAO720900 QKJ720899:QKK720900 QUF720899:QUG720900 REB720899:REC720900 RNX720899:RNY720900 RXT720899:RXU720900 SHP720899:SHQ720900 SRL720899:SRM720900 TBH720899:TBI720900 TLD720899:TLE720900 TUZ720899:TVA720900 UEV720899:UEW720900 UOR720899:UOS720900 UYN720899:UYO720900 VIJ720899:VIK720900 VSF720899:VSG720900 WCB720899:WCC720900 WLX720899:WLY720900 WVT720899:WVU720900 JH786435:JI786436 TD786435:TE786436 ACZ786435:ADA786436 AMV786435:AMW786436 AWR786435:AWS786436 BGN786435:BGO786436 BQJ786435:BQK786436 CAF786435:CAG786436 CKB786435:CKC786436 CTX786435:CTY786436 DDT786435:DDU786436 DNP786435:DNQ786436 DXL786435:DXM786436 EHH786435:EHI786436 ERD786435:ERE786436 FAZ786435:FBA786436 FKV786435:FKW786436 FUR786435:FUS786436 GEN786435:GEO786436 GOJ786435:GOK786436 GYF786435:GYG786436 HIB786435:HIC786436 HRX786435:HRY786436 IBT786435:IBU786436 ILP786435:ILQ786436 IVL786435:IVM786436 JFH786435:JFI786436 JPD786435:JPE786436 JYZ786435:JZA786436 KIV786435:KIW786436 KSR786435:KSS786436 LCN786435:LCO786436 LMJ786435:LMK786436 LWF786435:LWG786436 MGB786435:MGC786436 MPX786435:MPY786436 MZT786435:MZU786436 NJP786435:NJQ786436 NTL786435:NTM786436 ODH786435:ODI786436 OND786435:ONE786436 OWZ786435:OXA786436 PGV786435:PGW786436 PQR786435:PQS786436 QAN786435:QAO786436 QKJ786435:QKK786436 QUF786435:QUG786436 REB786435:REC786436 RNX786435:RNY786436 RXT786435:RXU786436 SHP786435:SHQ786436 SRL786435:SRM786436 TBH786435:TBI786436 TLD786435:TLE786436 TUZ786435:TVA786436 UEV786435:UEW786436 UOR786435:UOS786436 UYN786435:UYO786436 VIJ786435:VIK786436 VSF786435:VSG786436 WCB786435:WCC786436 WLX786435:WLY786436 WVT786435:WVU786436 JH851971:JI851972 TD851971:TE851972 ACZ851971:ADA851972 AMV851971:AMW851972 AWR851971:AWS851972 BGN851971:BGO851972 BQJ851971:BQK851972 CAF851971:CAG851972 CKB851971:CKC851972 CTX851971:CTY851972 DDT851971:DDU851972 DNP851971:DNQ851972 DXL851971:DXM851972 EHH851971:EHI851972 ERD851971:ERE851972 FAZ851971:FBA851972 FKV851971:FKW851972 FUR851971:FUS851972 GEN851971:GEO851972 GOJ851971:GOK851972 GYF851971:GYG851972 HIB851971:HIC851972 HRX851971:HRY851972 IBT851971:IBU851972 ILP851971:ILQ851972 IVL851971:IVM851972 JFH851971:JFI851972 JPD851971:JPE851972 JYZ851971:JZA851972 KIV851971:KIW851972 KSR851971:KSS851972 LCN851971:LCO851972 LMJ851971:LMK851972 LWF851971:LWG851972 MGB851971:MGC851972 MPX851971:MPY851972 MZT851971:MZU851972 NJP851971:NJQ851972 NTL851971:NTM851972 ODH851971:ODI851972 OND851971:ONE851972 OWZ851971:OXA851972 PGV851971:PGW851972 PQR851971:PQS851972 QAN851971:QAO851972 QKJ851971:QKK851972 QUF851971:QUG851972 REB851971:REC851972 RNX851971:RNY851972 RXT851971:RXU851972 SHP851971:SHQ851972 SRL851971:SRM851972 TBH851971:TBI851972 TLD851971:TLE851972 TUZ851971:TVA851972 UEV851971:UEW851972 UOR851971:UOS851972 UYN851971:UYO851972 VIJ851971:VIK851972 VSF851971:VSG851972 WCB851971:WCC851972 WLX851971:WLY851972 WVT851971:WVU851972 JH917507:JI917508 TD917507:TE917508 ACZ917507:ADA917508 AMV917507:AMW917508 AWR917507:AWS917508 BGN917507:BGO917508 BQJ917507:BQK917508 CAF917507:CAG917508 CKB917507:CKC917508 CTX917507:CTY917508 DDT917507:DDU917508 DNP917507:DNQ917508 DXL917507:DXM917508 EHH917507:EHI917508 ERD917507:ERE917508 FAZ917507:FBA917508 FKV917507:FKW917508 FUR917507:FUS917508 GEN917507:GEO917508 GOJ917507:GOK917508 GYF917507:GYG917508 HIB917507:HIC917508 HRX917507:HRY917508 IBT917507:IBU917508 ILP917507:ILQ917508 IVL917507:IVM917508 JFH917507:JFI917508 JPD917507:JPE917508 JYZ917507:JZA917508 KIV917507:KIW917508 KSR917507:KSS917508 LCN917507:LCO917508 LMJ917507:LMK917508 LWF917507:LWG917508 MGB917507:MGC917508 MPX917507:MPY917508 MZT917507:MZU917508 NJP917507:NJQ917508 NTL917507:NTM917508 ODH917507:ODI917508 OND917507:ONE917508 OWZ917507:OXA917508 PGV917507:PGW917508 PQR917507:PQS917508 QAN917507:QAO917508 QKJ917507:QKK917508 QUF917507:QUG917508 REB917507:REC917508 RNX917507:RNY917508 RXT917507:RXU917508 SHP917507:SHQ917508 SRL917507:SRM917508 TBH917507:TBI917508 TLD917507:TLE917508 TUZ917507:TVA917508 UEV917507:UEW917508 UOR917507:UOS917508 UYN917507:UYO917508 VIJ917507:VIK917508 VSF917507:VSG917508 WCB917507:WCC917508 WLX917507:WLY917508 WVT917507:WVU917508 JH983043:JI983044 TD983043:TE983044 ACZ983043:ADA983044 AMV983043:AMW983044 AWR983043:AWS983044 BGN983043:BGO983044 BQJ983043:BQK983044 CAF983043:CAG983044 CKB983043:CKC983044 CTX983043:CTY983044 DDT983043:DDU983044 DNP983043:DNQ983044 DXL983043:DXM983044 EHH983043:EHI983044 ERD983043:ERE983044 FAZ983043:FBA983044 FKV983043:FKW983044 FUR983043:FUS983044 GEN983043:GEO983044 GOJ983043:GOK983044 GYF983043:GYG983044 HIB983043:HIC983044 HRX983043:HRY983044 IBT983043:IBU983044 ILP983043:ILQ983044 IVL983043:IVM983044 JFH983043:JFI983044 JPD983043:JPE983044 JYZ983043:JZA983044 KIV983043:KIW983044 KSR983043:KSS983044 LCN983043:LCO983044 LMJ983043:LMK983044 LWF983043:LWG983044 MGB983043:MGC983044 MPX983043:MPY983044 MZT983043:MZU983044 NJP983043:NJQ983044 NTL983043:NTM983044 ODH983043:ODI983044 OND983043:ONE983044 OWZ983043:OXA983044 PGV983043:PGW983044 PQR983043:PQS983044 QAN983043:QAO983044 QKJ983043:QKK983044 QUF983043:QUG983044 REB983043:REC983044 RNX983043:RNY983044 RXT983043:RXU983044 SHP983043:SHQ983044 SRL983043:SRM983044 TBH983043:TBI983044 TLD983043:TLE983044 TUZ983043:TVA983044 UEV983043:UEW983044 UOR983043:UOS983044 UYN983043:UYO983044 VIJ983043:VIK983044 VSF983043:VSG983044 WCB983043:WCC983044 WLX983043:WLY983044 WVT983043:WVU983044 WVQ983043:WVR983044 JE6:JF9 TA6:TB9 ACW6:ACX9 AMS6:AMT9 AWO6:AWP9 BGK6:BGL9 BQG6:BQH9 CAC6:CAD9 CJY6:CJZ9 CTU6:CTV9 DDQ6:DDR9 DNM6:DNN9 DXI6:DXJ9 EHE6:EHF9 ERA6:ERB9 FAW6:FAX9 FKS6:FKT9 FUO6:FUP9 GEK6:GEL9 GOG6:GOH9 GYC6:GYD9 HHY6:HHZ9 HRU6:HRV9 IBQ6:IBR9 ILM6:ILN9 IVI6:IVJ9 JFE6:JFF9 JPA6:JPB9 JYW6:JYX9 KIS6:KIT9 KSO6:KSP9 LCK6:LCL9 LMG6:LMH9 LWC6:LWD9 MFY6:MFZ9 MPU6:MPV9 MZQ6:MZR9 NJM6:NJN9 NTI6:NTJ9 ODE6:ODF9 ONA6:ONB9 OWW6:OWX9 PGS6:PGT9 PQO6:PQP9 QAK6:QAL9 QKG6:QKH9 QUC6:QUD9 RDY6:RDZ9 RNU6:RNV9 RXQ6:RXR9 SHM6:SHN9 SRI6:SRJ9 TBE6:TBF9 TLA6:TLB9 TUW6:TUX9 UES6:UET9 UOO6:UOP9 UYK6:UYL9 VIG6:VIH9 VSC6:VSD9 WBY6:WBZ9 WLU6:WLV9 WVQ6:WVR9 JE65533:JF65534 TA65533:TB65534 ACW65533:ACX65534 AMS65533:AMT65534 AWO65533:AWP65534 BGK65533:BGL65534 BQG65533:BQH65534 CAC65533:CAD65534 CJY65533:CJZ65534 CTU65533:CTV65534 DDQ65533:DDR65534 DNM65533:DNN65534 DXI65533:DXJ65534 EHE65533:EHF65534 ERA65533:ERB65534 FAW65533:FAX65534 FKS65533:FKT65534 FUO65533:FUP65534 GEK65533:GEL65534 GOG65533:GOH65534 GYC65533:GYD65534 HHY65533:HHZ65534 HRU65533:HRV65534 IBQ65533:IBR65534 ILM65533:ILN65534 IVI65533:IVJ65534 JFE65533:JFF65534 JPA65533:JPB65534 JYW65533:JYX65534 KIS65533:KIT65534 KSO65533:KSP65534 LCK65533:LCL65534 LMG65533:LMH65534 LWC65533:LWD65534 MFY65533:MFZ65534 MPU65533:MPV65534 MZQ65533:MZR65534 NJM65533:NJN65534 NTI65533:NTJ65534 ODE65533:ODF65534 ONA65533:ONB65534 OWW65533:OWX65534 PGS65533:PGT65534 PQO65533:PQP65534 QAK65533:QAL65534 QKG65533:QKH65534 QUC65533:QUD65534 RDY65533:RDZ65534 RNU65533:RNV65534 RXQ65533:RXR65534 SHM65533:SHN65534 SRI65533:SRJ65534 TBE65533:TBF65534 TLA65533:TLB65534 TUW65533:TUX65534 UES65533:UET65534 UOO65533:UOP65534 UYK65533:UYL65534 VIG65533:VIH65534 VSC65533:VSD65534 WBY65533:WBZ65534 WLU65533:WLV65534 WVQ65533:WVR65534 JE131069:JF131070 TA131069:TB131070 ACW131069:ACX131070 AMS131069:AMT131070 AWO131069:AWP131070 BGK131069:BGL131070 BQG131069:BQH131070 CAC131069:CAD131070 CJY131069:CJZ131070 CTU131069:CTV131070 DDQ131069:DDR131070 DNM131069:DNN131070 DXI131069:DXJ131070 EHE131069:EHF131070 ERA131069:ERB131070 FAW131069:FAX131070 FKS131069:FKT131070 FUO131069:FUP131070 GEK131069:GEL131070 GOG131069:GOH131070 GYC131069:GYD131070 HHY131069:HHZ131070 HRU131069:HRV131070 IBQ131069:IBR131070 ILM131069:ILN131070 IVI131069:IVJ131070 JFE131069:JFF131070 JPA131069:JPB131070 JYW131069:JYX131070 KIS131069:KIT131070 KSO131069:KSP131070 LCK131069:LCL131070 LMG131069:LMH131070 LWC131069:LWD131070 MFY131069:MFZ131070 MPU131069:MPV131070 MZQ131069:MZR131070 NJM131069:NJN131070 NTI131069:NTJ131070 ODE131069:ODF131070 ONA131069:ONB131070 OWW131069:OWX131070 PGS131069:PGT131070 PQO131069:PQP131070 QAK131069:QAL131070 QKG131069:QKH131070 QUC131069:QUD131070 RDY131069:RDZ131070 RNU131069:RNV131070 RXQ131069:RXR131070 SHM131069:SHN131070 SRI131069:SRJ131070 TBE131069:TBF131070 TLA131069:TLB131070 TUW131069:TUX131070 UES131069:UET131070 UOO131069:UOP131070 UYK131069:UYL131070 VIG131069:VIH131070 VSC131069:VSD131070 WBY131069:WBZ131070 WLU131069:WLV131070 WVQ131069:WVR131070 JE196605:JF196606 TA196605:TB196606 ACW196605:ACX196606 AMS196605:AMT196606 AWO196605:AWP196606 BGK196605:BGL196606 BQG196605:BQH196606 CAC196605:CAD196606 CJY196605:CJZ196606 CTU196605:CTV196606 DDQ196605:DDR196606 DNM196605:DNN196606 DXI196605:DXJ196606 EHE196605:EHF196606 ERA196605:ERB196606 FAW196605:FAX196606 FKS196605:FKT196606 FUO196605:FUP196606 GEK196605:GEL196606 GOG196605:GOH196606 GYC196605:GYD196606 HHY196605:HHZ196606 HRU196605:HRV196606 IBQ196605:IBR196606 ILM196605:ILN196606 IVI196605:IVJ196606 JFE196605:JFF196606 JPA196605:JPB196606 JYW196605:JYX196606 KIS196605:KIT196606 KSO196605:KSP196606 LCK196605:LCL196606 LMG196605:LMH196606 LWC196605:LWD196606 MFY196605:MFZ196606 MPU196605:MPV196606 MZQ196605:MZR196606 NJM196605:NJN196606 NTI196605:NTJ196606 ODE196605:ODF196606 ONA196605:ONB196606 OWW196605:OWX196606 PGS196605:PGT196606 PQO196605:PQP196606 QAK196605:QAL196606 QKG196605:QKH196606 QUC196605:QUD196606 RDY196605:RDZ196606 RNU196605:RNV196606 RXQ196605:RXR196606 SHM196605:SHN196606 SRI196605:SRJ196606 TBE196605:TBF196606 TLA196605:TLB196606 TUW196605:TUX196606 UES196605:UET196606 UOO196605:UOP196606 UYK196605:UYL196606 VIG196605:VIH196606 VSC196605:VSD196606 WBY196605:WBZ196606 WLU196605:WLV196606 WVQ196605:WVR196606 JE262141:JF262142 TA262141:TB262142 ACW262141:ACX262142 AMS262141:AMT262142 AWO262141:AWP262142 BGK262141:BGL262142 BQG262141:BQH262142 CAC262141:CAD262142 CJY262141:CJZ262142 CTU262141:CTV262142 DDQ262141:DDR262142 DNM262141:DNN262142 DXI262141:DXJ262142 EHE262141:EHF262142 ERA262141:ERB262142 FAW262141:FAX262142 FKS262141:FKT262142 FUO262141:FUP262142 GEK262141:GEL262142 GOG262141:GOH262142 GYC262141:GYD262142 HHY262141:HHZ262142 HRU262141:HRV262142 IBQ262141:IBR262142 ILM262141:ILN262142 IVI262141:IVJ262142 JFE262141:JFF262142 JPA262141:JPB262142 JYW262141:JYX262142 KIS262141:KIT262142 KSO262141:KSP262142 LCK262141:LCL262142 LMG262141:LMH262142 LWC262141:LWD262142 MFY262141:MFZ262142 MPU262141:MPV262142 MZQ262141:MZR262142 NJM262141:NJN262142 NTI262141:NTJ262142 ODE262141:ODF262142 ONA262141:ONB262142 OWW262141:OWX262142 PGS262141:PGT262142 PQO262141:PQP262142 QAK262141:QAL262142 QKG262141:QKH262142 QUC262141:QUD262142 RDY262141:RDZ262142 RNU262141:RNV262142 RXQ262141:RXR262142 SHM262141:SHN262142 SRI262141:SRJ262142 TBE262141:TBF262142 TLA262141:TLB262142 TUW262141:TUX262142 UES262141:UET262142 UOO262141:UOP262142 UYK262141:UYL262142 VIG262141:VIH262142 VSC262141:VSD262142 WBY262141:WBZ262142 WLU262141:WLV262142 WVQ262141:WVR262142 JE327677:JF327678 TA327677:TB327678 ACW327677:ACX327678 AMS327677:AMT327678 AWO327677:AWP327678 BGK327677:BGL327678 BQG327677:BQH327678 CAC327677:CAD327678 CJY327677:CJZ327678 CTU327677:CTV327678 DDQ327677:DDR327678 DNM327677:DNN327678 DXI327677:DXJ327678 EHE327677:EHF327678 ERA327677:ERB327678 FAW327677:FAX327678 FKS327677:FKT327678 FUO327677:FUP327678 GEK327677:GEL327678 GOG327677:GOH327678 GYC327677:GYD327678 HHY327677:HHZ327678 HRU327677:HRV327678 IBQ327677:IBR327678 ILM327677:ILN327678 IVI327677:IVJ327678 JFE327677:JFF327678 JPA327677:JPB327678 JYW327677:JYX327678 KIS327677:KIT327678 KSO327677:KSP327678 LCK327677:LCL327678 LMG327677:LMH327678 LWC327677:LWD327678 MFY327677:MFZ327678 MPU327677:MPV327678 MZQ327677:MZR327678 NJM327677:NJN327678 NTI327677:NTJ327678 ODE327677:ODF327678 ONA327677:ONB327678 OWW327677:OWX327678 PGS327677:PGT327678 PQO327677:PQP327678 QAK327677:QAL327678 QKG327677:QKH327678 QUC327677:QUD327678 RDY327677:RDZ327678 RNU327677:RNV327678 RXQ327677:RXR327678 SHM327677:SHN327678 SRI327677:SRJ327678 TBE327677:TBF327678 TLA327677:TLB327678 TUW327677:TUX327678 UES327677:UET327678 UOO327677:UOP327678 UYK327677:UYL327678 VIG327677:VIH327678 VSC327677:VSD327678 WBY327677:WBZ327678 WLU327677:WLV327678 WVQ327677:WVR327678 JE393213:JF393214 TA393213:TB393214 ACW393213:ACX393214 AMS393213:AMT393214 AWO393213:AWP393214 BGK393213:BGL393214 BQG393213:BQH393214 CAC393213:CAD393214 CJY393213:CJZ393214 CTU393213:CTV393214 DDQ393213:DDR393214 DNM393213:DNN393214 DXI393213:DXJ393214 EHE393213:EHF393214 ERA393213:ERB393214 FAW393213:FAX393214 FKS393213:FKT393214 FUO393213:FUP393214 GEK393213:GEL393214 GOG393213:GOH393214 GYC393213:GYD393214 HHY393213:HHZ393214 HRU393213:HRV393214 IBQ393213:IBR393214 ILM393213:ILN393214 IVI393213:IVJ393214 JFE393213:JFF393214 JPA393213:JPB393214 JYW393213:JYX393214 KIS393213:KIT393214 KSO393213:KSP393214 LCK393213:LCL393214 LMG393213:LMH393214 LWC393213:LWD393214 MFY393213:MFZ393214 MPU393213:MPV393214 MZQ393213:MZR393214 NJM393213:NJN393214 NTI393213:NTJ393214 ODE393213:ODF393214 ONA393213:ONB393214 OWW393213:OWX393214 PGS393213:PGT393214 PQO393213:PQP393214 QAK393213:QAL393214 QKG393213:QKH393214 QUC393213:QUD393214 RDY393213:RDZ393214 RNU393213:RNV393214 RXQ393213:RXR393214 SHM393213:SHN393214 SRI393213:SRJ393214 TBE393213:TBF393214 TLA393213:TLB393214 TUW393213:TUX393214 UES393213:UET393214 UOO393213:UOP393214 UYK393213:UYL393214 VIG393213:VIH393214 VSC393213:VSD393214 WBY393213:WBZ393214 WLU393213:WLV393214 WVQ393213:WVR393214 JE458749:JF458750 TA458749:TB458750 ACW458749:ACX458750 AMS458749:AMT458750 AWO458749:AWP458750 BGK458749:BGL458750 BQG458749:BQH458750 CAC458749:CAD458750 CJY458749:CJZ458750 CTU458749:CTV458750 DDQ458749:DDR458750 DNM458749:DNN458750 DXI458749:DXJ458750 EHE458749:EHF458750 ERA458749:ERB458750 FAW458749:FAX458750 FKS458749:FKT458750 FUO458749:FUP458750 GEK458749:GEL458750 GOG458749:GOH458750 GYC458749:GYD458750 HHY458749:HHZ458750 HRU458749:HRV458750 IBQ458749:IBR458750 ILM458749:ILN458750 IVI458749:IVJ458750 JFE458749:JFF458750 JPA458749:JPB458750 JYW458749:JYX458750 KIS458749:KIT458750 KSO458749:KSP458750 LCK458749:LCL458750 LMG458749:LMH458750 LWC458749:LWD458750 MFY458749:MFZ458750 MPU458749:MPV458750 MZQ458749:MZR458750 NJM458749:NJN458750 NTI458749:NTJ458750 ODE458749:ODF458750 ONA458749:ONB458750 OWW458749:OWX458750 PGS458749:PGT458750 PQO458749:PQP458750 QAK458749:QAL458750 QKG458749:QKH458750 QUC458749:QUD458750 RDY458749:RDZ458750 RNU458749:RNV458750 RXQ458749:RXR458750 SHM458749:SHN458750 SRI458749:SRJ458750 TBE458749:TBF458750 TLA458749:TLB458750 TUW458749:TUX458750 UES458749:UET458750 UOO458749:UOP458750 UYK458749:UYL458750 VIG458749:VIH458750 VSC458749:VSD458750 WBY458749:WBZ458750 WLU458749:WLV458750 WVQ458749:WVR458750 JE524285:JF524286 TA524285:TB524286 ACW524285:ACX524286 AMS524285:AMT524286 AWO524285:AWP524286 BGK524285:BGL524286 BQG524285:BQH524286 CAC524285:CAD524286 CJY524285:CJZ524286 CTU524285:CTV524286 DDQ524285:DDR524286 DNM524285:DNN524286 DXI524285:DXJ524286 EHE524285:EHF524286 ERA524285:ERB524286 FAW524285:FAX524286 FKS524285:FKT524286 FUO524285:FUP524286 GEK524285:GEL524286 GOG524285:GOH524286 GYC524285:GYD524286 HHY524285:HHZ524286 HRU524285:HRV524286 IBQ524285:IBR524286 ILM524285:ILN524286 IVI524285:IVJ524286 JFE524285:JFF524286 JPA524285:JPB524286 JYW524285:JYX524286 KIS524285:KIT524286 KSO524285:KSP524286 LCK524285:LCL524286 LMG524285:LMH524286 LWC524285:LWD524286 MFY524285:MFZ524286 MPU524285:MPV524286 MZQ524285:MZR524286 NJM524285:NJN524286 NTI524285:NTJ524286 ODE524285:ODF524286 ONA524285:ONB524286 OWW524285:OWX524286 PGS524285:PGT524286 PQO524285:PQP524286 QAK524285:QAL524286 QKG524285:QKH524286 QUC524285:QUD524286 RDY524285:RDZ524286 RNU524285:RNV524286 RXQ524285:RXR524286 SHM524285:SHN524286 SRI524285:SRJ524286 TBE524285:TBF524286 TLA524285:TLB524286 TUW524285:TUX524286 UES524285:UET524286 UOO524285:UOP524286 UYK524285:UYL524286 VIG524285:VIH524286 VSC524285:VSD524286 WBY524285:WBZ524286 WLU524285:WLV524286 WVQ524285:WVR524286 JE589821:JF589822 TA589821:TB589822 ACW589821:ACX589822 AMS589821:AMT589822 AWO589821:AWP589822 BGK589821:BGL589822 BQG589821:BQH589822 CAC589821:CAD589822 CJY589821:CJZ589822 CTU589821:CTV589822 DDQ589821:DDR589822 DNM589821:DNN589822 DXI589821:DXJ589822 EHE589821:EHF589822 ERA589821:ERB589822 FAW589821:FAX589822 FKS589821:FKT589822 FUO589821:FUP589822 GEK589821:GEL589822 GOG589821:GOH589822 GYC589821:GYD589822 HHY589821:HHZ589822 HRU589821:HRV589822 IBQ589821:IBR589822 ILM589821:ILN589822 IVI589821:IVJ589822 JFE589821:JFF589822 JPA589821:JPB589822 JYW589821:JYX589822 KIS589821:KIT589822 KSO589821:KSP589822 LCK589821:LCL589822 LMG589821:LMH589822 LWC589821:LWD589822 MFY589821:MFZ589822 MPU589821:MPV589822 MZQ589821:MZR589822 NJM589821:NJN589822 NTI589821:NTJ589822 ODE589821:ODF589822 ONA589821:ONB589822 OWW589821:OWX589822 PGS589821:PGT589822 PQO589821:PQP589822 QAK589821:QAL589822 QKG589821:QKH589822 QUC589821:QUD589822 RDY589821:RDZ589822 RNU589821:RNV589822 RXQ589821:RXR589822 SHM589821:SHN589822 SRI589821:SRJ589822 TBE589821:TBF589822 TLA589821:TLB589822 TUW589821:TUX589822 UES589821:UET589822 UOO589821:UOP589822 UYK589821:UYL589822 VIG589821:VIH589822 VSC589821:VSD589822 WBY589821:WBZ589822 WLU589821:WLV589822 WVQ589821:WVR589822 JE655357:JF655358 TA655357:TB655358 ACW655357:ACX655358 AMS655357:AMT655358 AWO655357:AWP655358 BGK655357:BGL655358 BQG655357:BQH655358 CAC655357:CAD655358 CJY655357:CJZ655358 CTU655357:CTV655358 DDQ655357:DDR655358 DNM655357:DNN655358 DXI655357:DXJ655358 EHE655357:EHF655358 ERA655357:ERB655358 FAW655357:FAX655358 FKS655357:FKT655358 FUO655357:FUP655358 GEK655357:GEL655358 GOG655357:GOH655358 GYC655357:GYD655358 HHY655357:HHZ655358 HRU655357:HRV655358 IBQ655357:IBR655358 ILM655357:ILN655358 IVI655357:IVJ655358 JFE655357:JFF655358 JPA655357:JPB655358 JYW655357:JYX655358 KIS655357:KIT655358 KSO655357:KSP655358 LCK655357:LCL655358 LMG655357:LMH655358 LWC655357:LWD655358 MFY655357:MFZ655358 MPU655357:MPV655358 MZQ655357:MZR655358 NJM655357:NJN655358 NTI655357:NTJ655358 ODE655357:ODF655358 ONA655357:ONB655358 OWW655357:OWX655358 PGS655357:PGT655358 PQO655357:PQP655358 QAK655357:QAL655358 QKG655357:QKH655358 QUC655357:QUD655358 RDY655357:RDZ655358 RNU655357:RNV655358 RXQ655357:RXR655358 SHM655357:SHN655358 SRI655357:SRJ655358 TBE655357:TBF655358 TLA655357:TLB655358 TUW655357:TUX655358 UES655357:UET655358 UOO655357:UOP655358 UYK655357:UYL655358 VIG655357:VIH655358 VSC655357:VSD655358 WBY655357:WBZ655358 WLU655357:WLV655358 WVQ655357:WVR655358 JE720893:JF720894 TA720893:TB720894 ACW720893:ACX720894 AMS720893:AMT720894 AWO720893:AWP720894 BGK720893:BGL720894 BQG720893:BQH720894 CAC720893:CAD720894 CJY720893:CJZ720894 CTU720893:CTV720894 DDQ720893:DDR720894 DNM720893:DNN720894 DXI720893:DXJ720894 EHE720893:EHF720894 ERA720893:ERB720894 FAW720893:FAX720894 FKS720893:FKT720894 FUO720893:FUP720894 GEK720893:GEL720894 GOG720893:GOH720894 GYC720893:GYD720894 HHY720893:HHZ720894 HRU720893:HRV720894 IBQ720893:IBR720894 ILM720893:ILN720894 IVI720893:IVJ720894 JFE720893:JFF720894 JPA720893:JPB720894 JYW720893:JYX720894 KIS720893:KIT720894 KSO720893:KSP720894 LCK720893:LCL720894 LMG720893:LMH720894 LWC720893:LWD720894 MFY720893:MFZ720894 MPU720893:MPV720894 MZQ720893:MZR720894 NJM720893:NJN720894 NTI720893:NTJ720894 ODE720893:ODF720894 ONA720893:ONB720894 OWW720893:OWX720894 PGS720893:PGT720894 PQO720893:PQP720894 QAK720893:QAL720894 QKG720893:QKH720894 QUC720893:QUD720894 RDY720893:RDZ720894 RNU720893:RNV720894 RXQ720893:RXR720894 SHM720893:SHN720894 SRI720893:SRJ720894 TBE720893:TBF720894 TLA720893:TLB720894 TUW720893:TUX720894 UES720893:UET720894 UOO720893:UOP720894 UYK720893:UYL720894 VIG720893:VIH720894 VSC720893:VSD720894 WBY720893:WBZ720894 WLU720893:WLV720894 WVQ720893:WVR720894 JE786429:JF786430 TA786429:TB786430 ACW786429:ACX786430 AMS786429:AMT786430 AWO786429:AWP786430 BGK786429:BGL786430 BQG786429:BQH786430 CAC786429:CAD786430 CJY786429:CJZ786430 CTU786429:CTV786430 DDQ786429:DDR786430 DNM786429:DNN786430 DXI786429:DXJ786430 EHE786429:EHF786430 ERA786429:ERB786430 FAW786429:FAX786430 FKS786429:FKT786430 FUO786429:FUP786430 GEK786429:GEL786430 GOG786429:GOH786430 GYC786429:GYD786430 HHY786429:HHZ786430 HRU786429:HRV786430 IBQ786429:IBR786430 ILM786429:ILN786430 IVI786429:IVJ786430 JFE786429:JFF786430 JPA786429:JPB786430 JYW786429:JYX786430 KIS786429:KIT786430 KSO786429:KSP786430 LCK786429:LCL786430 LMG786429:LMH786430 LWC786429:LWD786430 MFY786429:MFZ786430 MPU786429:MPV786430 MZQ786429:MZR786430 NJM786429:NJN786430 NTI786429:NTJ786430 ODE786429:ODF786430 ONA786429:ONB786430 OWW786429:OWX786430 PGS786429:PGT786430 PQO786429:PQP786430 QAK786429:QAL786430 QKG786429:QKH786430 QUC786429:QUD786430 RDY786429:RDZ786430 RNU786429:RNV786430 RXQ786429:RXR786430 SHM786429:SHN786430 SRI786429:SRJ786430 TBE786429:TBF786430 TLA786429:TLB786430 TUW786429:TUX786430 UES786429:UET786430 UOO786429:UOP786430 UYK786429:UYL786430 VIG786429:VIH786430 VSC786429:VSD786430 WBY786429:WBZ786430 WLU786429:WLV786430 WVQ786429:WVR786430 JE851965:JF851966 TA851965:TB851966 ACW851965:ACX851966 AMS851965:AMT851966 AWO851965:AWP851966 BGK851965:BGL851966 BQG851965:BQH851966 CAC851965:CAD851966 CJY851965:CJZ851966 CTU851965:CTV851966 DDQ851965:DDR851966 DNM851965:DNN851966 DXI851965:DXJ851966 EHE851965:EHF851966 ERA851965:ERB851966 FAW851965:FAX851966 FKS851965:FKT851966 FUO851965:FUP851966 GEK851965:GEL851966 GOG851965:GOH851966 GYC851965:GYD851966 HHY851965:HHZ851966 HRU851965:HRV851966 IBQ851965:IBR851966 ILM851965:ILN851966 IVI851965:IVJ851966 JFE851965:JFF851966 JPA851965:JPB851966 JYW851965:JYX851966 KIS851965:KIT851966 KSO851965:KSP851966 LCK851965:LCL851966 LMG851965:LMH851966 LWC851965:LWD851966 MFY851965:MFZ851966 MPU851965:MPV851966 MZQ851965:MZR851966 NJM851965:NJN851966 NTI851965:NTJ851966 ODE851965:ODF851966 ONA851965:ONB851966 OWW851965:OWX851966 PGS851965:PGT851966 PQO851965:PQP851966 QAK851965:QAL851966 QKG851965:QKH851966 QUC851965:QUD851966 RDY851965:RDZ851966 RNU851965:RNV851966 RXQ851965:RXR851966 SHM851965:SHN851966 SRI851965:SRJ851966 TBE851965:TBF851966 TLA851965:TLB851966 TUW851965:TUX851966 UES851965:UET851966 UOO851965:UOP851966 UYK851965:UYL851966 VIG851965:VIH851966 VSC851965:VSD851966 WBY851965:WBZ851966 WLU851965:WLV851966 WVQ851965:WVR851966 JE917501:JF917502 TA917501:TB917502 ACW917501:ACX917502 AMS917501:AMT917502 AWO917501:AWP917502 BGK917501:BGL917502 BQG917501:BQH917502 CAC917501:CAD917502 CJY917501:CJZ917502 CTU917501:CTV917502 DDQ917501:DDR917502 DNM917501:DNN917502 DXI917501:DXJ917502 EHE917501:EHF917502 ERA917501:ERB917502 FAW917501:FAX917502 FKS917501:FKT917502 FUO917501:FUP917502 GEK917501:GEL917502 GOG917501:GOH917502 GYC917501:GYD917502 HHY917501:HHZ917502 HRU917501:HRV917502 IBQ917501:IBR917502 ILM917501:ILN917502 IVI917501:IVJ917502 JFE917501:JFF917502 JPA917501:JPB917502 JYW917501:JYX917502 KIS917501:KIT917502 KSO917501:KSP917502 LCK917501:LCL917502 LMG917501:LMH917502 LWC917501:LWD917502 MFY917501:MFZ917502 MPU917501:MPV917502 MZQ917501:MZR917502 NJM917501:NJN917502 NTI917501:NTJ917502 ODE917501:ODF917502 ONA917501:ONB917502 OWW917501:OWX917502 PGS917501:PGT917502 PQO917501:PQP917502 QAK917501:QAL917502 QKG917501:QKH917502 QUC917501:QUD917502 RDY917501:RDZ917502 RNU917501:RNV917502 RXQ917501:RXR917502 SHM917501:SHN917502 SRI917501:SRJ917502 TBE917501:TBF917502 TLA917501:TLB917502 TUW917501:TUX917502 UES917501:UET917502 UOO917501:UOP917502 UYK917501:UYL917502 VIG917501:VIH917502 VSC917501:VSD917502 WBY917501:WBZ917502 WLU917501:WLV917502 WVQ917501:WVR917502 JE983037:JF983038 TA983037:TB983038 ACW983037:ACX983038 AMS983037:AMT983038 AWO983037:AWP983038 BGK983037:BGL983038 BQG983037:BQH983038 CAC983037:CAD983038 CJY983037:CJZ983038 CTU983037:CTV983038 DDQ983037:DDR983038 DNM983037:DNN983038 DXI983037:DXJ983038 EHE983037:EHF983038 ERA983037:ERB983038 FAW983037:FAX983038 FKS983037:FKT983038 FUO983037:FUP983038 GEK983037:GEL983038 GOG983037:GOH983038 GYC983037:GYD983038 HHY983037:HHZ983038 HRU983037:HRV983038 IBQ983037:IBR983038 ILM983037:ILN983038 IVI983037:IVJ983038 JFE983037:JFF983038 JPA983037:JPB983038 JYW983037:JYX983038 KIS983037:KIT983038 KSO983037:KSP983038 LCK983037:LCL983038 LMG983037:LMH983038 LWC983037:LWD983038 MFY983037:MFZ983038 MPU983037:MPV983038 MZQ983037:MZR983038 NJM983037:NJN983038 NTI983037:NTJ983038 ODE983037:ODF983038 ONA983037:ONB983038 OWW983037:OWX983038 PGS983037:PGT983038 PQO983037:PQP983038 QAK983037:QAL983038 QKG983037:QKH983038 QUC983037:QUD983038 RDY983037:RDZ983038 RNU983037:RNV983038 RXQ983037:RXR983038 SHM983037:SHN983038 SRI983037:SRJ983038 TBE983037:TBF983038 TLA983037:TLB983038 TUW983037:TUX983038 UES983037:UET983038 UOO983037:UOP983038 UYK983037:UYL983038 VIG983037:VIH983038 VSC983037:VSD983038 WBY983037:WBZ983038 WLU983037:WLV983038 WVQ983037:WVR983038 JH6:JI9 TD6:TE9 ACZ6:ADA9 AMV6:AMW9 AWR6:AWS9 BGN6:BGO9 BQJ6:BQK9 CAF6:CAG9 CKB6:CKC9 CTX6:CTY9 DDT6:DDU9 DNP6:DNQ9 DXL6:DXM9 EHH6:EHI9 ERD6:ERE9 FAZ6:FBA9 FKV6:FKW9 FUR6:FUS9 GEN6:GEO9 GOJ6:GOK9 GYF6:GYG9 HIB6:HIC9 HRX6:HRY9 IBT6:IBU9 ILP6:ILQ9 IVL6:IVM9 JFH6:JFI9 JPD6:JPE9 JYZ6:JZA9 KIV6:KIW9 KSR6:KSS9 LCN6:LCO9 LMJ6:LMK9 LWF6:LWG9 MGB6:MGC9 MPX6:MPY9 MZT6:MZU9 NJP6:NJQ9 NTL6:NTM9 ODH6:ODI9 OND6:ONE9 OWZ6:OXA9 PGV6:PGW9 PQR6:PQS9 QAN6:QAO9 QKJ6:QKK9 QUF6:QUG9 REB6:REC9 RNX6:RNY9 RXT6:RXU9 SHP6:SHQ9 SRL6:SRM9 TBH6:TBI9 TLD6:TLE9 TUZ6:TVA9 UEV6:UEW9 UOR6:UOS9 UYN6:UYO9 VIJ6:VIK9 VSF6:VSG9 WCB6:WCC9 WLX6:WLY9 WVT6:WVU9 JH65533:JI65534 TD65533:TE65534 ACZ65533:ADA65534 AMV65533:AMW65534 AWR65533:AWS65534 BGN65533:BGO65534 BQJ65533:BQK65534 CAF65533:CAG65534 CKB65533:CKC65534 CTX65533:CTY65534 DDT65533:DDU65534 DNP65533:DNQ65534 DXL65533:DXM65534 EHH65533:EHI65534 ERD65533:ERE65534 FAZ65533:FBA65534 FKV65533:FKW65534 FUR65533:FUS65534 GEN65533:GEO65534 GOJ65533:GOK65534 GYF65533:GYG65534 HIB65533:HIC65534 HRX65533:HRY65534 IBT65533:IBU65534 ILP65533:ILQ65534 IVL65533:IVM65534 JFH65533:JFI65534 JPD65533:JPE65534 JYZ65533:JZA65534 KIV65533:KIW65534 KSR65533:KSS65534 LCN65533:LCO65534 LMJ65533:LMK65534 LWF65533:LWG65534 MGB65533:MGC65534 MPX65533:MPY65534 MZT65533:MZU65534 NJP65533:NJQ65534 NTL65533:NTM65534 ODH65533:ODI65534 OND65533:ONE65534 OWZ65533:OXA65534 PGV65533:PGW65534 PQR65533:PQS65534 QAN65533:QAO65534 QKJ65533:QKK65534 QUF65533:QUG65534 REB65533:REC65534 RNX65533:RNY65534 RXT65533:RXU65534 SHP65533:SHQ65534 SRL65533:SRM65534 TBH65533:TBI65534 TLD65533:TLE65534 TUZ65533:TVA65534 UEV65533:UEW65534 UOR65533:UOS65534 UYN65533:UYO65534 VIJ65533:VIK65534 VSF65533:VSG65534 WCB65533:WCC65534 WLX65533:WLY65534 WVT65533:WVU65534 JH131069:JI131070 TD131069:TE131070 ACZ131069:ADA131070 AMV131069:AMW131070 AWR131069:AWS131070 BGN131069:BGO131070 BQJ131069:BQK131070 CAF131069:CAG131070 CKB131069:CKC131070 CTX131069:CTY131070 DDT131069:DDU131070 DNP131069:DNQ131070 DXL131069:DXM131070 EHH131069:EHI131070 ERD131069:ERE131070 FAZ131069:FBA131070 FKV131069:FKW131070 FUR131069:FUS131070 GEN131069:GEO131070 GOJ131069:GOK131070 GYF131069:GYG131070 HIB131069:HIC131070 HRX131069:HRY131070 IBT131069:IBU131070 ILP131069:ILQ131070 IVL131069:IVM131070 JFH131069:JFI131070 JPD131069:JPE131070 JYZ131069:JZA131070 KIV131069:KIW131070 KSR131069:KSS131070 LCN131069:LCO131070 LMJ131069:LMK131070 LWF131069:LWG131070 MGB131069:MGC131070 MPX131069:MPY131070 MZT131069:MZU131070 NJP131069:NJQ131070 NTL131069:NTM131070 ODH131069:ODI131070 OND131069:ONE131070 OWZ131069:OXA131070 PGV131069:PGW131070 PQR131069:PQS131070 QAN131069:QAO131070 QKJ131069:QKK131070 QUF131069:QUG131070 REB131069:REC131070 RNX131069:RNY131070 RXT131069:RXU131070 SHP131069:SHQ131070 SRL131069:SRM131070 TBH131069:TBI131070 TLD131069:TLE131070 TUZ131069:TVA131070 UEV131069:UEW131070 UOR131069:UOS131070 UYN131069:UYO131070 VIJ131069:VIK131070 VSF131069:VSG131070 WCB131069:WCC131070 WLX131069:WLY131070 WVT131069:WVU131070 JH196605:JI196606 TD196605:TE196606 ACZ196605:ADA196606 AMV196605:AMW196606 AWR196605:AWS196606 BGN196605:BGO196606 BQJ196605:BQK196606 CAF196605:CAG196606 CKB196605:CKC196606 CTX196605:CTY196606 DDT196605:DDU196606 DNP196605:DNQ196606 DXL196605:DXM196606 EHH196605:EHI196606 ERD196605:ERE196606 FAZ196605:FBA196606 FKV196605:FKW196606 FUR196605:FUS196606 GEN196605:GEO196606 GOJ196605:GOK196606 GYF196605:GYG196606 HIB196605:HIC196606 HRX196605:HRY196606 IBT196605:IBU196606 ILP196605:ILQ196606 IVL196605:IVM196606 JFH196605:JFI196606 JPD196605:JPE196606 JYZ196605:JZA196606 KIV196605:KIW196606 KSR196605:KSS196606 LCN196605:LCO196606 LMJ196605:LMK196606 LWF196605:LWG196606 MGB196605:MGC196606 MPX196605:MPY196606 MZT196605:MZU196606 NJP196605:NJQ196606 NTL196605:NTM196606 ODH196605:ODI196606 OND196605:ONE196606 OWZ196605:OXA196606 PGV196605:PGW196606 PQR196605:PQS196606 QAN196605:QAO196606 QKJ196605:QKK196606 QUF196605:QUG196606 REB196605:REC196606 RNX196605:RNY196606 RXT196605:RXU196606 SHP196605:SHQ196606 SRL196605:SRM196606 TBH196605:TBI196606 TLD196605:TLE196606 TUZ196605:TVA196606 UEV196605:UEW196606 UOR196605:UOS196606 UYN196605:UYO196606 VIJ196605:VIK196606 VSF196605:VSG196606 WCB196605:WCC196606 WLX196605:WLY196606 WVT196605:WVU196606 JH262141:JI262142 TD262141:TE262142 ACZ262141:ADA262142 AMV262141:AMW262142 AWR262141:AWS262142 BGN262141:BGO262142 BQJ262141:BQK262142 CAF262141:CAG262142 CKB262141:CKC262142 CTX262141:CTY262142 DDT262141:DDU262142 DNP262141:DNQ262142 DXL262141:DXM262142 EHH262141:EHI262142 ERD262141:ERE262142 FAZ262141:FBA262142 FKV262141:FKW262142 FUR262141:FUS262142 GEN262141:GEO262142 GOJ262141:GOK262142 GYF262141:GYG262142 HIB262141:HIC262142 HRX262141:HRY262142 IBT262141:IBU262142 ILP262141:ILQ262142 IVL262141:IVM262142 JFH262141:JFI262142 JPD262141:JPE262142 JYZ262141:JZA262142 KIV262141:KIW262142 KSR262141:KSS262142 LCN262141:LCO262142 LMJ262141:LMK262142 LWF262141:LWG262142 MGB262141:MGC262142 MPX262141:MPY262142 MZT262141:MZU262142 NJP262141:NJQ262142 NTL262141:NTM262142 ODH262141:ODI262142 OND262141:ONE262142 OWZ262141:OXA262142 PGV262141:PGW262142 PQR262141:PQS262142 QAN262141:QAO262142 QKJ262141:QKK262142 QUF262141:QUG262142 REB262141:REC262142 RNX262141:RNY262142 RXT262141:RXU262142 SHP262141:SHQ262142 SRL262141:SRM262142 TBH262141:TBI262142 TLD262141:TLE262142 TUZ262141:TVA262142 UEV262141:UEW262142 UOR262141:UOS262142 UYN262141:UYO262142 VIJ262141:VIK262142 VSF262141:VSG262142 WCB262141:WCC262142 WLX262141:WLY262142 WVT262141:WVU262142 JH327677:JI327678 TD327677:TE327678 ACZ327677:ADA327678 AMV327677:AMW327678 AWR327677:AWS327678 BGN327677:BGO327678 BQJ327677:BQK327678 CAF327677:CAG327678 CKB327677:CKC327678 CTX327677:CTY327678 DDT327677:DDU327678 DNP327677:DNQ327678 DXL327677:DXM327678 EHH327677:EHI327678 ERD327677:ERE327678 FAZ327677:FBA327678 FKV327677:FKW327678 FUR327677:FUS327678 GEN327677:GEO327678 GOJ327677:GOK327678 GYF327677:GYG327678 HIB327677:HIC327678 HRX327677:HRY327678 IBT327677:IBU327678 ILP327677:ILQ327678 IVL327677:IVM327678 JFH327677:JFI327678 JPD327677:JPE327678 JYZ327677:JZA327678 KIV327677:KIW327678 KSR327677:KSS327678 LCN327677:LCO327678 LMJ327677:LMK327678 LWF327677:LWG327678 MGB327677:MGC327678 MPX327677:MPY327678 MZT327677:MZU327678 NJP327677:NJQ327678 NTL327677:NTM327678 ODH327677:ODI327678 OND327677:ONE327678 OWZ327677:OXA327678 PGV327677:PGW327678 PQR327677:PQS327678 QAN327677:QAO327678 QKJ327677:QKK327678 QUF327677:QUG327678 REB327677:REC327678 RNX327677:RNY327678 RXT327677:RXU327678 SHP327677:SHQ327678 SRL327677:SRM327678 TBH327677:TBI327678 TLD327677:TLE327678 TUZ327677:TVA327678 UEV327677:UEW327678 UOR327677:UOS327678 UYN327677:UYO327678 VIJ327677:VIK327678 VSF327677:VSG327678 WCB327677:WCC327678 WLX327677:WLY327678 WVT327677:WVU327678 JH393213:JI393214 TD393213:TE393214 ACZ393213:ADA393214 AMV393213:AMW393214 AWR393213:AWS393214 BGN393213:BGO393214 BQJ393213:BQK393214 CAF393213:CAG393214 CKB393213:CKC393214 CTX393213:CTY393214 DDT393213:DDU393214 DNP393213:DNQ393214 DXL393213:DXM393214 EHH393213:EHI393214 ERD393213:ERE393214 FAZ393213:FBA393214 FKV393213:FKW393214 FUR393213:FUS393214 GEN393213:GEO393214 GOJ393213:GOK393214 GYF393213:GYG393214 HIB393213:HIC393214 HRX393213:HRY393214 IBT393213:IBU393214 ILP393213:ILQ393214 IVL393213:IVM393214 JFH393213:JFI393214 JPD393213:JPE393214 JYZ393213:JZA393214 KIV393213:KIW393214 KSR393213:KSS393214 LCN393213:LCO393214 LMJ393213:LMK393214 LWF393213:LWG393214 MGB393213:MGC393214 MPX393213:MPY393214 MZT393213:MZU393214 NJP393213:NJQ393214 NTL393213:NTM393214 ODH393213:ODI393214 OND393213:ONE393214 OWZ393213:OXA393214 PGV393213:PGW393214 PQR393213:PQS393214 QAN393213:QAO393214 QKJ393213:QKK393214 QUF393213:QUG393214 REB393213:REC393214 RNX393213:RNY393214 RXT393213:RXU393214 SHP393213:SHQ393214 SRL393213:SRM393214 TBH393213:TBI393214 TLD393213:TLE393214 TUZ393213:TVA393214 UEV393213:UEW393214 UOR393213:UOS393214 UYN393213:UYO393214 VIJ393213:VIK393214 VSF393213:VSG393214 WCB393213:WCC393214 WLX393213:WLY393214 WVT393213:WVU393214 JH458749:JI458750 TD458749:TE458750 ACZ458749:ADA458750 AMV458749:AMW458750 AWR458749:AWS458750 BGN458749:BGO458750 BQJ458749:BQK458750 CAF458749:CAG458750 CKB458749:CKC458750 CTX458749:CTY458750 DDT458749:DDU458750 DNP458749:DNQ458750 DXL458749:DXM458750 EHH458749:EHI458750 ERD458749:ERE458750 FAZ458749:FBA458750 FKV458749:FKW458750 FUR458749:FUS458750 GEN458749:GEO458750 GOJ458749:GOK458750 GYF458749:GYG458750 HIB458749:HIC458750 HRX458749:HRY458750 IBT458749:IBU458750 ILP458749:ILQ458750 IVL458749:IVM458750 JFH458749:JFI458750 JPD458749:JPE458750 JYZ458749:JZA458750 KIV458749:KIW458750 KSR458749:KSS458750 LCN458749:LCO458750 LMJ458749:LMK458750 LWF458749:LWG458750 MGB458749:MGC458750 MPX458749:MPY458750 MZT458749:MZU458750 NJP458749:NJQ458750 NTL458749:NTM458750 ODH458749:ODI458750 OND458749:ONE458750 OWZ458749:OXA458750 PGV458749:PGW458750 PQR458749:PQS458750 QAN458749:QAO458750 QKJ458749:QKK458750 QUF458749:QUG458750 REB458749:REC458750 RNX458749:RNY458750 RXT458749:RXU458750 SHP458749:SHQ458750 SRL458749:SRM458750 TBH458749:TBI458750 TLD458749:TLE458750 TUZ458749:TVA458750 UEV458749:UEW458750 UOR458749:UOS458750 UYN458749:UYO458750 VIJ458749:VIK458750 VSF458749:VSG458750 WCB458749:WCC458750 WLX458749:WLY458750 WVT458749:WVU458750 JH524285:JI524286 TD524285:TE524286 ACZ524285:ADA524286 AMV524285:AMW524286 AWR524285:AWS524286 BGN524285:BGO524286 BQJ524285:BQK524286 CAF524285:CAG524286 CKB524285:CKC524286 CTX524285:CTY524286 DDT524285:DDU524286 DNP524285:DNQ524286 DXL524285:DXM524286 EHH524285:EHI524286 ERD524285:ERE524286 FAZ524285:FBA524286 FKV524285:FKW524286 FUR524285:FUS524286 GEN524285:GEO524286 GOJ524285:GOK524286 GYF524285:GYG524286 HIB524285:HIC524286 HRX524285:HRY524286 IBT524285:IBU524286 ILP524285:ILQ524286 IVL524285:IVM524286 JFH524285:JFI524286 JPD524285:JPE524286 JYZ524285:JZA524286 KIV524285:KIW524286 KSR524285:KSS524286 LCN524285:LCO524286 LMJ524285:LMK524286 LWF524285:LWG524286 MGB524285:MGC524286 MPX524285:MPY524286 MZT524285:MZU524286 NJP524285:NJQ524286 NTL524285:NTM524286 ODH524285:ODI524286 OND524285:ONE524286 OWZ524285:OXA524286 PGV524285:PGW524286 PQR524285:PQS524286 QAN524285:QAO524286 QKJ524285:QKK524286 QUF524285:QUG524286 REB524285:REC524286 RNX524285:RNY524286 RXT524285:RXU524286 SHP524285:SHQ524286 SRL524285:SRM524286 TBH524285:TBI524286 TLD524285:TLE524286 TUZ524285:TVA524286 UEV524285:UEW524286 UOR524285:UOS524286 UYN524285:UYO524286 VIJ524285:VIK524286 VSF524285:VSG524286 WCB524285:WCC524286 WLX524285:WLY524286 WVT524285:WVU524286 JH589821:JI589822 TD589821:TE589822 ACZ589821:ADA589822 AMV589821:AMW589822 AWR589821:AWS589822 BGN589821:BGO589822 BQJ589821:BQK589822 CAF589821:CAG589822 CKB589821:CKC589822 CTX589821:CTY589822 DDT589821:DDU589822 DNP589821:DNQ589822 DXL589821:DXM589822 EHH589821:EHI589822 ERD589821:ERE589822 FAZ589821:FBA589822 FKV589821:FKW589822 FUR589821:FUS589822 GEN589821:GEO589822 GOJ589821:GOK589822 GYF589821:GYG589822 HIB589821:HIC589822 HRX589821:HRY589822 IBT589821:IBU589822 ILP589821:ILQ589822 IVL589821:IVM589822 JFH589821:JFI589822 JPD589821:JPE589822 JYZ589821:JZA589822 KIV589821:KIW589822 KSR589821:KSS589822 LCN589821:LCO589822 LMJ589821:LMK589822 LWF589821:LWG589822 MGB589821:MGC589822 MPX589821:MPY589822 MZT589821:MZU589822 NJP589821:NJQ589822 NTL589821:NTM589822 ODH589821:ODI589822 OND589821:ONE589822 OWZ589821:OXA589822 PGV589821:PGW589822 PQR589821:PQS589822 QAN589821:QAO589822 QKJ589821:QKK589822 QUF589821:QUG589822 REB589821:REC589822 RNX589821:RNY589822 RXT589821:RXU589822 SHP589821:SHQ589822 SRL589821:SRM589822 TBH589821:TBI589822 TLD589821:TLE589822 TUZ589821:TVA589822 UEV589821:UEW589822 UOR589821:UOS589822 UYN589821:UYO589822 VIJ589821:VIK589822 VSF589821:VSG589822 WCB589821:WCC589822 WLX589821:WLY589822 WVT589821:WVU589822 JH655357:JI655358 TD655357:TE655358 ACZ655357:ADA655358 AMV655357:AMW655358 AWR655357:AWS655358 BGN655357:BGO655358 BQJ655357:BQK655358 CAF655357:CAG655358 CKB655357:CKC655358 CTX655357:CTY655358 DDT655357:DDU655358 DNP655357:DNQ655358 DXL655357:DXM655358 EHH655357:EHI655358 ERD655357:ERE655358 FAZ655357:FBA655358 FKV655357:FKW655358 FUR655357:FUS655358 GEN655357:GEO655358 GOJ655357:GOK655358 GYF655357:GYG655358 HIB655357:HIC655358 HRX655357:HRY655358 IBT655357:IBU655358 ILP655357:ILQ655358 IVL655357:IVM655358 JFH655357:JFI655358 JPD655357:JPE655358 JYZ655357:JZA655358 KIV655357:KIW655358 KSR655357:KSS655358 LCN655357:LCO655358 LMJ655357:LMK655358 LWF655357:LWG655358 MGB655357:MGC655358 MPX655357:MPY655358 MZT655357:MZU655358 NJP655357:NJQ655358 NTL655357:NTM655358 ODH655357:ODI655358 OND655357:ONE655358 OWZ655357:OXA655358 PGV655357:PGW655358 PQR655357:PQS655358 QAN655357:QAO655358 QKJ655357:QKK655358 QUF655357:QUG655358 REB655357:REC655358 RNX655357:RNY655358 RXT655357:RXU655358 SHP655357:SHQ655358 SRL655357:SRM655358 TBH655357:TBI655358 TLD655357:TLE655358 TUZ655357:TVA655358 UEV655357:UEW655358 UOR655357:UOS655358 UYN655357:UYO655358 VIJ655357:VIK655358 VSF655357:VSG655358 WCB655357:WCC655358 WLX655357:WLY655358 WVT655357:WVU655358 JH720893:JI720894 TD720893:TE720894 ACZ720893:ADA720894 AMV720893:AMW720894 AWR720893:AWS720894 BGN720893:BGO720894 BQJ720893:BQK720894 CAF720893:CAG720894 CKB720893:CKC720894 CTX720893:CTY720894 DDT720893:DDU720894 DNP720893:DNQ720894 DXL720893:DXM720894 EHH720893:EHI720894 ERD720893:ERE720894 FAZ720893:FBA720894 FKV720893:FKW720894 FUR720893:FUS720894 GEN720893:GEO720894 GOJ720893:GOK720894 GYF720893:GYG720894 HIB720893:HIC720894 HRX720893:HRY720894 IBT720893:IBU720894 ILP720893:ILQ720894 IVL720893:IVM720894 JFH720893:JFI720894 JPD720893:JPE720894 JYZ720893:JZA720894 KIV720893:KIW720894 KSR720893:KSS720894 LCN720893:LCO720894 LMJ720893:LMK720894 LWF720893:LWG720894 MGB720893:MGC720894 MPX720893:MPY720894 MZT720893:MZU720894 NJP720893:NJQ720894 NTL720893:NTM720894 ODH720893:ODI720894 OND720893:ONE720894 OWZ720893:OXA720894 PGV720893:PGW720894 PQR720893:PQS720894 QAN720893:QAO720894 QKJ720893:QKK720894 QUF720893:QUG720894 REB720893:REC720894 RNX720893:RNY720894 RXT720893:RXU720894 SHP720893:SHQ720894 SRL720893:SRM720894 TBH720893:TBI720894 TLD720893:TLE720894 TUZ720893:TVA720894 UEV720893:UEW720894 UOR720893:UOS720894 UYN720893:UYO720894 VIJ720893:VIK720894 VSF720893:VSG720894 WCB720893:WCC720894 WLX720893:WLY720894 WVT720893:WVU720894 JH786429:JI786430 TD786429:TE786430 ACZ786429:ADA786430 AMV786429:AMW786430 AWR786429:AWS786430 BGN786429:BGO786430 BQJ786429:BQK786430 CAF786429:CAG786430 CKB786429:CKC786430 CTX786429:CTY786430 DDT786429:DDU786430 DNP786429:DNQ786430 DXL786429:DXM786430 EHH786429:EHI786430 ERD786429:ERE786430 FAZ786429:FBA786430 FKV786429:FKW786430 FUR786429:FUS786430 GEN786429:GEO786430 GOJ786429:GOK786430 GYF786429:GYG786430 HIB786429:HIC786430 HRX786429:HRY786430 IBT786429:IBU786430 ILP786429:ILQ786430 IVL786429:IVM786430 JFH786429:JFI786430 JPD786429:JPE786430 JYZ786429:JZA786430 KIV786429:KIW786430 KSR786429:KSS786430 LCN786429:LCO786430 LMJ786429:LMK786430 LWF786429:LWG786430 MGB786429:MGC786430 MPX786429:MPY786430 MZT786429:MZU786430 NJP786429:NJQ786430 NTL786429:NTM786430 ODH786429:ODI786430 OND786429:ONE786430 OWZ786429:OXA786430 PGV786429:PGW786430 PQR786429:PQS786430 QAN786429:QAO786430 QKJ786429:QKK786430 QUF786429:QUG786430 REB786429:REC786430 RNX786429:RNY786430 RXT786429:RXU786430 SHP786429:SHQ786430 SRL786429:SRM786430 TBH786429:TBI786430 TLD786429:TLE786430 TUZ786429:TVA786430 UEV786429:UEW786430 UOR786429:UOS786430 UYN786429:UYO786430 VIJ786429:VIK786430 VSF786429:VSG786430 WCB786429:WCC786430 WLX786429:WLY786430 WVT786429:WVU786430 JH851965:JI851966 TD851965:TE851966 ACZ851965:ADA851966 AMV851965:AMW851966 AWR851965:AWS851966 BGN851965:BGO851966 BQJ851965:BQK851966 CAF851965:CAG851966 CKB851965:CKC851966 CTX851965:CTY851966 DDT851965:DDU851966 DNP851965:DNQ851966 DXL851965:DXM851966 EHH851965:EHI851966 ERD851965:ERE851966 FAZ851965:FBA851966 FKV851965:FKW851966 FUR851965:FUS851966 GEN851965:GEO851966 GOJ851965:GOK851966 GYF851965:GYG851966 HIB851965:HIC851966 HRX851965:HRY851966 IBT851965:IBU851966 ILP851965:ILQ851966 IVL851965:IVM851966 JFH851965:JFI851966 JPD851965:JPE851966 JYZ851965:JZA851966 KIV851965:KIW851966 KSR851965:KSS851966 LCN851965:LCO851966 LMJ851965:LMK851966 LWF851965:LWG851966 MGB851965:MGC851966 MPX851965:MPY851966 MZT851965:MZU851966 NJP851965:NJQ851966 NTL851965:NTM851966 ODH851965:ODI851966 OND851965:ONE851966 OWZ851965:OXA851966 PGV851965:PGW851966 PQR851965:PQS851966 QAN851965:QAO851966 QKJ851965:QKK851966 QUF851965:QUG851966 REB851965:REC851966 RNX851965:RNY851966 RXT851965:RXU851966 SHP851965:SHQ851966 SRL851965:SRM851966 TBH851965:TBI851966 TLD851965:TLE851966 TUZ851965:TVA851966 UEV851965:UEW851966 UOR851965:UOS851966 UYN851965:UYO851966 VIJ851965:VIK851966 VSF851965:VSG851966 WCB851965:WCC851966 WLX851965:WLY851966 WVT851965:WVU851966 JH917501:JI917502 TD917501:TE917502 ACZ917501:ADA917502 AMV917501:AMW917502 AWR917501:AWS917502 BGN917501:BGO917502 BQJ917501:BQK917502 CAF917501:CAG917502 CKB917501:CKC917502 CTX917501:CTY917502 DDT917501:DDU917502 DNP917501:DNQ917502 DXL917501:DXM917502 EHH917501:EHI917502 ERD917501:ERE917502 FAZ917501:FBA917502 FKV917501:FKW917502 FUR917501:FUS917502 GEN917501:GEO917502 GOJ917501:GOK917502 GYF917501:GYG917502 HIB917501:HIC917502 HRX917501:HRY917502 IBT917501:IBU917502 ILP917501:ILQ917502 IVL917501:IVM917502 JFH917501:JFI917502 JPD917501:JPE917502 JYZ917501:JZA917502 KIV917501:KIW917502 KSR917501:KSS917502 LCN917501:LCO917502 LMJ917501:LMK917502 LWF917501:LWG917502 MGB917501:MGC917502 MPX917501:MPY917502 MZT917501:MZU917502 NJP917501:NJQ917502 NTL917501:NTM917502 ODH917501:ODI917502 OND917501:ONE917502 OWZ917501:OXA917502 PGV917501:PGW917502 PQR917501:PQS917502 QAN917501:QAO917502 QKJ917501:QKK917502 QUF917501:QUG917502 REB917501:REC917502 RNX917501:RNY917502 RXT917501:RXU917502 SHP917501:SHQ917502 SRL917501:SRM917502 TBH917501:TBI917502 TLD917501:TLE917502 TUZ917501:TVA917502 UEV917501:UEW917502 UOR917501:UOS917502 UYN917501:UYO917502 VIJ917501:VIK917502 VSF917501:VSG917502 WCB917501:WCC917502 WLX917501:WLY917502 WVT917501:WVU917502 JH983037:JI983038 TD983037:TE983038 ACZ983037:ADA983038 AMV983037:AMW983038 AWR983037:AWS983038 BGN983037:BGO983038 BQJ983037:BQK983038 CAF983037:CAG983038 CKB983037:CKC983038 CTX983037:CTY983038 DDT983037:DDU983038 DNP983037:DNQ983038 DXL983037:DXM983038 EHH983037:EHI983038 ERD983037:ERE983038 FAZ983037:FBA983038 FKV983037:FKW983038 FUR983037:FUS983038 GEN983037:GEO983038 GOJ983037:GOK983038 GYF983037:GYG983038 HIB983037:HIC983038 HRX983037:HRY983038 IBT983037:IBU983038 ILP983037:ILQ983038 IVL983037:IVM983038 JFH983037:JFI983038 JPD983037:JPE983038 JYZ983037:JZA983038 KIV983037:KIW983038 KSR983037:KSS983038 LCN983037:LCO983038 LMJ983037:LMK983038 LWF983037:LWG983038 MGB983037:MGC983038 MPX983037:MPY983038 MZT983037:MZU983038 NJP983037:NJQ983038 NTL983037:NTM983038 ODH983037:ODI983038 OND983037:ONE983038 OWZ983037:OXA983038 PGV983037:PGW983038 PQR983037:PQS983038 QAN983037:QAO983038 QKJ983037:QKK983038 QUF983037:QUG983038 REB983037:REC983038 RNX983037:RNY983038 RXT983037:RXU983038 SHP983037:SHQ983038 SRL983037:SRM983038 TBH983037:TBI983038 TLD983037:TLE983038 TUZ983037:TVA983038 UEV983037:UEW983038 UOR983037:UOS983038 UYN983037:UYO983038 VIJ983037:VIK983038 VSF983037:VSG983038 WCB983037:WCC983038 WLX983037:WLY983038 WVT983037:WVU983038 WLU983043:WLV983044 JB65539:JC65540 SX65539:SY65540 ACT65539:ACU65540 AMP65539:AMQ65540 AWL65539:AWM65540 BGH65539:BGI65540 BQD65539:BQE65540 BZZ65539:CAA65540 CJV65539:CJW65540 CTR65539:CTS65540 DDN65539:DDO65540 DNJ65539:DNK65540 DXF65539:DXG65540 EHB65539:EHC65540 EQX65539:EQY65540 FAT65539:FAU65540 FKP65539:FKQ65540 FUL65539:FUM65540 GEH65539:GEI65540 GOD65539:GOE65540 GXZ65539:GYA65540 HHV65539:HHW65540 HRR65539:HRS65540 IBN65539:IBO65540 ILJ65539:ILK65540 IVF65539:IVG65540 JFB65539:JFC65540 JOX65539:JOY65540 JYT65539:JYU65540 KIP65539:KIQ65540 KSL65539:KSM65540 LCH65539:LCI65540 LMD65539:LME65540 LVZ65539:LWA65540 MFV65539:MFW65540 MPR65539:MPS65540 MZN65539:MZO65540 NJJ65539:NJK65540 NTF65539:NTG65540 ODB65539:ODC65540 OMX65539:OMY65540 OWT65539:OWU65540 PGP65539:PGQ65540 PQL65539:PQM65540 QAH65539:QAI65540 QKD65539:QKE65540 QTZ65539:QUA65540 RDV65539:RDW65540 RNR65539:RNS65540 RXN65539:RXO65540 SHJ65539:SHK65540 SRF65539:SRG65540 TBB65539:TBC65540 TKX65539:TKY65540 TUT65539:TUU65540 UEP65539:UEQ65540 UOL65539:UOM65540 UYH65539:UYI65540 VID65539:VIE65540 VRZ65539:VSA65540 WBV65539:WBW65540 WLR65539:WLS65540 WVN65539:WVO65540 JB131075:JC131076 SX131075:SY131076 ACT131075:ACU131076 AMP131075:AMQ131076 AWL131075:AWM131076 BGH131075:BGI131076 BQD131075:BQE131076 BZZ131075:CAA131076 CJV131075:CJW131076 CTR131075:CTS131076 DDN131075:DDO131076 DNJ131075:DNK131076 DXF131075:DXG131076 EHB131075:EHC131076 EQX131075:EQY131076 FAT131075:FAU131076 FKP131075:FKQ131076 FUL131075:FUM131076 GEH131075:GEI131076 GOD131075:GOE131076 GXZ131075:GYA131076 HHV131075:HHW131076 HRR131075:HRS131076 IBN131075:IBO131076 ILJ131075:ILK131076 IVF131075:IVG131076 JFB131075:JFC131076 JOX131075:JOY131076 JYT131075:JYU131076 KIP131075:KIQ131076 KSL131075:KSM131076 LCH131075:LCI131076 LMD131075:LME131076 LVZ131075:LWA131076 MFV131075:MFW131076 MPR131075:MPS131076 MZN131075:MZO131076 NJJ131075:NJK131076 NTF131075:NTG131076 ODB131075:ODC131076 OMX131075:OMY131076 OWT131075:OWU131076 PGP131075:PGQ131076 PQL131075:PQM131076 QAH131075:QAI131076 QKD131075:QKE131076 QTZ131075:QUA131076 RDV131075:RDW131076 RNR131075:RNS131076 RXN131075:RXO131076 SHJ131075:SHK131076 SRF131075:SRG131076 TBB131075:TBC131076 TKX131075:TKY131076 TUT131075:TUU131076 UEP131075:UEQ131076 UOL131075:UOM131076 UYH131075:UYI131076 VID131075:VIE131076 VRZ131075:VSA131076 WBV131075:WBW131076 WLR131075:WLS131076 WVN131075:WVO131076 JB196611:JC196612 SX196611:SY196612 ACT196611:ACU196612 AMP196611:AMQ196612 AWL196611:AWM196612 BGH196611:BGI196612 BQD196611:BQE196612 BZZ196611:CAA196612 CJV196611:CJW196612 CTR196611:CTS196612 DDN196611:DDO196612 DNJ196611:DNK196612 DXF196611:DXG196612 EHB196611:EHC196612 EQX196611:EQY196612 FAT196611:FAU196612 FKP196611:FKQ196612 FUL196611:FUM196612 GEH196611:GEI196612 GOD196611:GOE196612 GXZ196611:GYA196612 HHV196611:HHW196612 HRR196611:HRS196612 IBN196611:IBO196612 ILJ196611:ILK196612 IVF196611:IVG196612 JFB196611:JFC196612 JOX196611:JOY196612 JYT196611:JYU196612 KIP196611:KIQ196612 KSL196611:KSM196612 LCH196611:LCI196612 LMD196611:LME196612 LVZ196611:LWA196612 MFV196611:MFW196612 MPR196611:MPS196612 MZN196611:MZO196612 NJJ196611:NJK196612 NTF196611:NTG196612 ODB196611:ODC196612 OMX196611:OMY196612 OWT196611:OWU196612 PGP196611:PGQ196612 PQL196611:PQM196612 QAH196611:QAI196612 QKD196611:QKE196612 QTZ196611:QUA196612 RDV196611:RDW196612 RNR196611:RNS196612 RXN196611:RXO196612 SHJ196611:SHK196612 SRF196611:SRG196612 TBB196611:TBC196612 TKX196611:TKY196612 TUT196611:TUU196612 UEP196611:UEQ196612 UOL196611:UOM196612 UYH196611:UYI196612 VID196611:VIE196612 VRZ196611:VSA196612 WBV196611:WBW196612 WLR196611:WLS196612 WVN196611:WVO196612 JB262147:JC262148 SX262147:SY262148 ACT262147:ACU262148 AMP262147:AMQ262148 AWL262147:AWM262148 BGH262147:BGI262148 BQD262147:BQE262148 BZZ262147:CAA262148 CJV262147:CJW262148 CTR262147:CTS262148 DDN262147:DDO262148 DNJ262147:DNK262148 DXF262147:DXG262148 EHB262147:EHC262148 EQX262147:EQY262148 FAT262147:FAU262148 FKP262147:FKQ262148 FUL262147:FUM262148 GEH262147:GEI262148 GOD262147:GOE262148 GXZ262147:GYA262148 HHV262147:HHW262148 HRR262147:HRS262148 IBN262147:IBO262148 ILJ262147:ILK262148 IVF262147:IVG262148 JFB262147:JFC262148 JOX262147:JOY262148 JYT262147:JYU262148 KIP262147:KIQ262148 KSL262147:KSM262148 LCH262147:LCI262148 LMD262147:LME262148 LVZ262147:LWA262148 MFV262147:MFW262148 MPR262147:MPS262148 MZN262147:MZO262148 NJJ262147:NJK262148 NTF262147:NTG262148 ODB262147:ODC262148 OMX262147:OMY262148 OWT262147:OWU262148 PGP262147:PGQ262148 PQL262147:PQM262148 QAH262147:QAI262148 QKD262147:QKE262148 QTZ262147:QUA262148 RDV262147:RDW262148 RNR262147:RNS262148 RXN262147:RXO262148 SHJ262147:SHK262148 SRF262147:SRG262148 TBB262147:TBC262148 TKX262147:TKY262148 TUT262147:TUU262148 UEP262147:UEQ262148 UOL262147:UOM262148 UYH262147:UYI262148 VID262147:VIE262148 VRZ262147:VSA262148 WBV262147:WBW262148 WLR262147:WLS262148 WVN262147:WVO262148 JB327683:JC327684 SX327683:SY327684 ACT327683:ACU327684 AMP327683:AMQ327684 AWL327683:AWM327684 BGH327683:BGI327684 BQD327683:BQE327684 BZZ327683:CAA327684 CJV327683:CJW327684 CTR327683:CTS327684 DDN327683:DDO327684 DNJ327683:DNK327684 DXF327683:DXG327684 EHB327683:EHC327684 EQX327683:EQY327684 FAT327683:FAU327684 FKP327683:FKQ327684 FUL327683:FUM327684 GEH327683:GEI327684 GOD327683:GOE327684 GXZ327683:GYA327684 HHV327683:HHW327684 HRR327683:HRS327684 IBN327683:IBO327684 ILJ327683:ILK327684 IVF327683:IVG327684 JFB327683:JFC327684 JOX327683:JOY327684 JYT327683:JYU327684 KIP327683:KIQ327684 KSL327683:KSM327684 LCH327683:LCI327684 LMD327683:LME327684 LVZ327683:LWA327684 MFV327683:MFW327684 MPR327683:MPS327684 MZN327683:MZO327684 NJJ327683:NJK327684 NTF327683:NTG327684 ODB327683:ODC327684 OMX327683:OMY327684 OWT327683:OWU327684 PGP327683:PGQ327684 PQL327683:PQM327684 QAH327683:QAI327684 QKD327683:QKE327684 QTZ327683:QUA327684 RDV327683:RDW327684 RNR327683:RNS327684 RXN327683:RXO327684 SHJ327683:SHK327684 SRF327683:SRG327684 TBB327683:TBC327684 TKX327683:TKY327684 TUT327683:TUU327684 UEP327683:UEQ327684 UOL327683:UOM327684 UYH327683:UYI327684 VID327683:VIE327684 VRZ327683:VSA327684 WBV327683:WBW327684 WLR327683:WLS327684 WVN327683:WVO327684 JB393219:JC393220 SX393219:SY393220 ACT393219:ACU393220 AMP393219:AMQ393220 AWL393219:AWM393220 BGH393219:BGI393220 BQD393219:BQE393220 BZZ393219:CAA393220 CJV393219:CJW393220 CTR393219:CTS393220 DDN393219:DDO393220 DNJ393219:DNK393220 DXF393219:DXG393220 EHB393219:EHC393220 EQX393219:EQY393220 FAT393219:FAU393220 FKP393219:FKQ393220 FUL393219:FUM393220 GEH393219:GEI393220 GOD393219:GOE393220 GXZ393219:GYA393220 HHV393219:HHW393220 HRR393219:HRS393220 IBN393219:IBO393220 ILJ393219:ILK393220 IVF393219:IVG393220 JFB393219:JFC393220 JOX393219:JOY393220 JYT393219:JYU393220 KIP393219:KIQ393220 KSL393219:KSM393220 LCH393219:LCI393220 LMD393219:LME393220 LVZ393219:LWA393220 MFV393219:MFW393220 MPR393219:MPS393220 MZN393219:MZO393220 NJJ393219:NJK393220 NTF393219:NTG393220 ODB393219:ODC393220 OMX393219:OMY393220 OWT393219:OWU393220 PGP393219:PGQ393220 PQL393219:PQM393220 QAH393219:QAI393220 QKD393219:QKE393220 QTZ393219:QUA393220 RDV393219:RDW393220 RNR393219:RNS393220 RXN393219:RXO393220 SHJ393219:SHK393220 SRF393219:SRG393220 TBB393219:TBC393220 TKX393219:TKY393220 TUT393219:TUU393220 UEP393219:UEQ393220 UOL393219:UOM393220 UYH393219:UYI393220 VID393219:VIE393220 VRZ393219:VSA393220 WBV393219:WBW393220 WLR393219:WLS393220 WVN393219:WVO393220 JB458755:JC458756 SX458755:SY458756 ACT458755:ACU458756 AMP458755:AMQ458756 AWL458755:AWM458756 BGH458755:BGI458756 BQD458755:BQE458756 BZZ458755:CAA458756 CJV458755:CJW458756 CTR458755:CTS458756 DDN458755:DDO458756 DNJ458755:DNK458756 DXF458755:DXG458756 EHB458755:EHC458756 EQX458755:EQY458756 FAT458755:FAU458756 FKP458755:FKQ458756 FUL458755:FUM458756 GEH458755:GEI458756 GOD458755:GOE458756 GXZ458755:GYA458756 HHV458755:HHW458756 HRR458755:HRS458756 IBN458755:IBO458756 ILJ458755:ILK458756 IVF458755:IVG458756 JFB458755:JFC458756 JOX458755:JOY458756 JYT458755:JYU458756 KIP458755:KIQ458756 KSL458755:KSM458756 LCH458755:LCI458756 LMD458755:LME458756 LVZ458755:LWA458756 MFV458755:MFW458756 MPR458755:MPS458756 MZN458755:MZO458756 NJJ458755:NJK458756 NTF458755:NTG458756 ODB458755:ODC458756 OMX458755:OMY458756 OWT458755:OWU458756 PGP458755:PGQ458756 PQL458755:PQM458756 QAH458755:QAI458756 QKD458755:QKE458756 QTZ458755:QUA458756 RDV458755:RDW458756 RNR458755:RNS458756 RXN458755:RXO458756 SHJ458755:SHK458756 SRF458755:SRG458756 TBB458755:TBC458756 TKX458755:TKY458756 TUT458755:TUU458756 UEP458755:UEQ458756 UOL458755:UOM458756 UYH458755:UYI458756 VID458755:VIE458756 VRZ458755:VSA458756 WBV458755:WBW458756 WLR458755:WLS458756 WVN458755:WVO458756 JB524291:JC524292 SX524291:SY524292 ACT524291:ACU524292 AMP524291:AMQ524292 AWL524291:AWM524292 BGH524291:BGI524292 BQD524291:BQE524292 BZZ524291:CAA524292 CJV524291:CJW524292 CTR524291:CTS524292 DDN524291:DDO524292 DNJ524291:DNK524292 DXF524291:DXG524292 EHB524291:EHC524292 EQX524291:EQY524292 FAT524291:FAU524292 FKP524291:FKQ524292 FUL524291:FUM524292 GEH524291:GEI524292 GOD524291:GOE524292 GXZ524291:GYA524292 HHV524291:HHW524292 HRR524291:HRS524292 IBN524291:IBO524292 ILJ524291:ILK524292 IVF524291:IVG524292 JFB524291:JFC524292 JOX524291:JOY524292 JYT524291:JYU524292 KIP524291:KIQ524292 KSL524291:KSM524292 LCH524291:LCI524292 LMD524291:LME524292 LVZ524291:LWA524292 MFV524291:MFW524292 MPR524291:MPS524292 MZN524291:MZO524292 NJJ524291:NJK524292 NTF524291:NTG524292 ODB524291:ODC524292 OMX524291:OMY524292 OWT524291:OWU524292 PGP524291:PGQ524292 PQL524291:PQM524292 QAH524291:QAI524292 QKD524291:QKE524292 QTZ524291:QUA524292 RDV524291:RDW524292 RNR524291:RNS524292 RXN524291:RXO524292 SHJ524291:SHK524292 SRF524291:SRG524292 TBB524291:TBC524292 TKX524291:TKY524292 TUT524291:TUU524292 UEP524291:UEQ524292 UOL524291:UOM524292 UYH524291:UYI524292 VID524291:VIE524292 VRZ524291:VSA524292 WBV524291:WBW524292 WLR524291:WLS524292 WVN524291:WVO524292 JB589827:JC589828 SX589827:SY589828 ACT589827:ACU589828 AMP589827:AMQ589828 AWL589827:AWM589828 BGH589827:BGI589828 BQD589827:BQE589828 BZZ589827:CAA589828 CJV589827:CJW589828 CTR589827:CTS589828 DDN589827:DDO589828 DNJ589827:DNK589828 DXF589827:DXG589828 EHB589827:EHC589828 EQX589827:EQY589828 FAT589827:FAU589828 FKP589827:FKQ589828 FUL589827:FUM589828 GEH589827:GEI589828 GOD589827:GOE589828 GXZ589827:GYA589828 HHV589827:HHW589828 HRR589827:HRS589828 IBN589827:IBO589828 ILJ589827:ILK589828 IVF589827:IVG589828 JFB589827:JFC589828 JOX589827:JOY589828 JYT589827:JYU589828 KIP589827:KIQ589828 KSL589827:KSM589828 LCH589827:LCI589828 LMD589827:LME589828 LVZ589827:LWA589828 MFV589827:MFW589828 MPR589827:MPS589828 MZN589827:MZO589828 NJJ589827:NJK589828 NTF589827:NTG589828 ODB589827:ODC589828 OMX589827:OMY589828 OWT589827:OWU589828 PGP589827:PGQ589828 PQL589827:PQM589828 QAH589827:QAI589828 QKD589827:QKE589828 QTZ589827:QUA589828 RDV589827:RDW589828 RNR589827:RNS589828 RXN589827:RXO589828 SHJ589827:SHK589828 SRF589827:SRG589828 TBB589827:TBC589828 TKX589827:TKY589828 TUT589827:TUU589828 UEP589827:UEQ589828 UOL589827:UOM589828 UYH589827:UYI589828 VID589827:VIE589828 VRZ589827:VSA589828 WBV589827:WBW589828 WLR589827:WLS589828 WVN589827:WVO589828 JB655363:JC655364 SX655363:SY655364 ACT655363:ACU655364 AMP655363:AMQ655364 AWL655363:AWM655364 BGH655363:BGI655364 BQD655363:BQE655364 BZZ655363:CAA655364 CJV655363:CJW655364 CTR655363:CTS655364 DDN655363:DDO655364 DNJ655363:DNK655364 DXF655363:DXG655364 EHB655363:EHC655364 EQX655363:EQY655364 FAT655363:FAU655364 FKP655363:FKQ655364 FUL655363:FUM655364 GEH655363:GEI655364 GOD655363:GOE655364 GXZ655363:GYA655364 HHV655363:HHW655364 HRR655363:HRS655364 IBN655363:IBO655364 ILJ655363:ILK655364 IVF655363:IVG655364 JFB655363:JFC655364 JOX655363:JOY655364 JYT655363:JYU655364 KIP655363:KIQ655364 KSL655363:KSM655364 LCH655363:LCI655364 LMD655363:LME655364 LVZ655363:LWA655364 MFV655363:MFW655364 MPR655363:MPS655364 MZN655363:MZO655364 NJJ655363:NJK655364 NTF655363:NTG655364 ODB655363:ODC655364 OMX655363:OMY655364 OWT655363:OWU655364 PGP655363:PGQ655364 PQL655363:PQM655364 QAH655363:QAI655364 QKD655363:QKE655364 QTZ655363:QUA655364 RDV655363:RDW655364 RNR655363:RNS655364 RXN655363:RXO655364 SHJ655363:SHK655364 SRF655363:SRG655364 TBB655363:TBC655364 TKX655363:TKY655364 TUT655363:TUU655364 UEP655363:UEQ655364 UOL655363:UOM655364 UYH655363:UYI655364 VID655363:VIE655364 VRZ655363:VSA655364 WBV655363:WBW655364 WLR655363:WLS655364 WVN655363:WVO655364 JB720899:JC720900 SX720899:SY720900 ACT720899:ACU720900 AMP720899:AMQ720900 AWL720899:AWM720900 BGH720899:BGI720900 BQD720899:BQE720900 BZZ720899:CAA720900 CJV720899:CJW720900 CTR720899:CTS720900 DDN720899:DDO720900 DNJ720899:DNK720900 DXF720899:DXG720900 EHB720899:EHC720900 EQX720899:EQY720900 FAT720899:FAU720900 FKP720899:FKQ720900 FUL720899:FUM720900 GEH720899:GEI720900 GOD720899:GOE720900 GXZ720899:GYA720900 HHV720899:HHW720900 HRR720899:HRS720900 IBN720899:IBO720900 ILJ720899:ILK720900 IVF720899:IVG720900 JFB720899:JFC720900 JOX720899:JOY720900 JYT720899:JYU720900 KIP720899:KIQ720900 KSL720899:KSM720900 LCH720899:LCI720900 LMD720899:LME720900 LVZ720899:LWA720900 MFV720899:MFW720900 MPR720899:MPS720900 MZN720899:MZO720900 NJJ720899:NJK720900 NTF720899:NTG720900 ODB720899:ODC720900 OMX720899:OMY720900 OWT720899:OWU720900 PGP720899:PGQ720900 PQL720899:PQM720900 QAH720899:QAI720900 QKD720899:QKE720900 QTZ720899:QUA720900 RDV720899:RDW720900 RNR720899:RNS720900 RXN720899:RXO720900 SHJ720899:SHK720900 SRF720899:SRG720900 TBB720899:TBC720900 TKX720899:TKY720900 TUT720899:TUU720900 UEP720899:UEQ720900 UOL720899:UOM720900 UYH720899:UYI720900 VID720899:VIE720900 VRZ720899:VSA720900 WBV720899:WBW720900 WLR720899:WLS720900 WVN720899:WVO720900 JB786435:JC786436 SX786435:SY786436 ACT786435:ACU786436 AMP786435:AMQ786436 AWL786435:AWM786436 BGH786435:BGI786436 BQD786435:BQE786436 BZZ786435:CAA786436 CJV786435:CJW786436 CTR786435:CTS786436 DDN786435:DDO786436 DNJ786435:DNK786436 DXF786435:DXG786436 EHB786435:EHC786436 EQX786435:EQY786436 FAT786435:FAU786436 FKP786435:FKQ786436 FUL786435:FUM786436 GEH786435:GEI786436 GOD786435:GOE786436 GXZ786435:GYA786436 HHV786435:HHW786436 HRR786435:HRS786436 IBN786435:IBO786436 ILJ786435:ILK786436 IVF786435:IVG786436 JFB786435:JFC786436 JOX786435:JOY786436 JYT786435:JYU786436 KIP786435:KIQ786436 KSL786435:KSM786436 LCH786435:LCI786436 LMD786435:LME786436 LVZ786435:LWA786436 MFV786435:MFW786436 MPR786435:MPS786436 MZN786435:MZO786436 NJJ786435:NJK786436 NTF786435:NTG786436 ODB786435:ODC786436 OMX786435:OMY786436 OWT786435:OWU786436 PGP786435:PGQ786436 PQL786435:PQM786436 QAH786435:QAI786436 QKD786435:QKE786436 QTZ786435:QUA786436 RDV786435:RDW786436 RNR786435:RNS786436 RXN786435:RXO786436 SHJ786435:SHK786436 SRF786435:SRG786436 TBB786435:TBC786436 TKX786435:TKY786436 TUT786435:TUU786436 UEP786435:UEQ786436 UOL786435:UOM786436 UYH786435:UYI786436 VID786435:VIE786436 VRZ786435:VSA786436 WBV786435:WBW786436 WLR786435:WLS786436 WVN786435:WVO786436 JB851971:JC851972 SX851971:SY851972 ACT851971:ACU851972 AMP851971:AMQ851972 AWL851971:AWM851972 BGH851971:BGI851972 BQD851971:BQE851972 BZZ851971:CAA851972 CJV851971:CJW851972 CTR851971:CTS851972 DDN851971:DDO851972 DNJ851971:DNK851972 DXF851971:DXG851972 EHB851971:EHC851972 EQX851971:EQY851972 FAT851971:FAU851972 FKP851971:FKQ851972 FUL851971:FUM851972 GEH851971:GEI851972 GOD851971:GOE851972 GXZ851971:GYA851972 HHV851971:HHW851972 HRR851971:HRS851972 IBN851971:IBO851972 ILJ851971:ILK851972 IVF851971:IVG851972 JFB851971:JFC851972 JOX851971:JOY851972 JYT851971:JYU851972 KIP851971:KIQ851972 KSL851971:KSM851972 LCH851971:LCI851972 LMD851971:LME851972 LVZ851971:LWA851972 MFV851971:MFW851972 MPR851971:MPS851972 MZN851971:MZO851972 NJJ851971:NJK851972 NTF851971:NTG851972 ODB851971:ODC851972 OMX851971:OMY851972 OWT851971:OWU851972 PGP851971:PGQ851972 PQL851971:PQM851972 QAH851971:QAI851972 QKD851971:QKE851972 QTZ851971:QUA851972 RDV851971:RDW851972 RNR851971:RNS851972 RXN851971:RXO851972 SHJ851971:SHK851972 SRF851971:SRG851972 TBB851971:TBC851972 TKX851971:TKY851972 TUT851971:TUU851972 UEP851971:UEQ851972 UOL851971:UOM851972 UYH851971:UYI851972 VID851971:VIE851972 VRZ851971:VSA851972 WBV851971:WBW851972 WLR851971:WLS851972 WVN851971:WVO851972 JB917507:JC917508 SX917507:SY917508 ACT917507:ACU917508 AMP917507:AMQ917508 AWL917507:AWM917508 BGH917507:BGI917508 BQD917507:BQE917508 BZZ917507:CAA917508 CJV917507:CJW917508 CTR917507:CTS917508 DDN917507:DDO917508 DNJ917507:DNK917508 DXF917507:DXG917508 EHB917507:EHC917508 EQX917507:EQY917508 FAT917507:FAU917508 FKP917507:FKQ917508 FUL917507:FUM917508 GEH917507:GEI917508 GOD917507:GOE917508 GXZ917507:GYA917508 HHV917507:HHW917508 HRR917507:HRS917508 IBN917507:IBO917508 ILJ917507:ILK917508 IVF917507:IVG917508 JFB917507:JFC917508 JOX917507:JOY917508 JYT917507:JYU917508 KIP917507:KIQ917508 KSL917507:KSM917508 LCH917507:LCI917508 LMD917507:LME917508 LVZ917507:LWA917508 MFV917507:MFW917508 MPR917507:MPS917508 MZN917507:MZO917508 NJJ917507:NJK917508 NTF917507:NTG917508 ODB917507:ODC917508 OMX917507:OMY917508 OWT917507:OWU917508 PGP917507:PGQ917508 PQL917507:PQM917508 QAH917507:QAI917508 QKD917507:QKE917508 QTZ917507:QUA917508 RDV917507:RDW917508 RNR917507:RNS917508 RXN917507:RXO917508 SHJ917507:SHK917508 SRF917507:SRG917508 TBB917507:TBC917508 TKX917507:TKY917508 TUT917507:TUU917508 UEP917507:UEQ917508 UOL917507:UOM917508 UYH917507:UYI917508 VID917507:VIE917508 VRZ917507:VSA917508 WBV917507:WBW917508 WLR917507:WLS917508 WVN917507:WVO917508 JB983043:JC983044 SX983043:SY983044 ACT983043:ACU983044 AMP983043:AMQ983044 AWL983043:AWM983044 BGH983043:BGI983044 BQD983043:BQE983044 BZZ983043:CAA983044 CJV983043:CJW983044 CTR983043:CTS983044 DDN983043:DDO983044 DNJ983043:DNK983044 DXF983043:DXG983044 EHB983043:EHC983044 EQX983043:EQY983044 FAT983043:FAU983044 FKP983043:FKQ983044 FUL983043:FUM983044 GEH983043:GEI983044 GOD983043:GOE983044 GXZ983043:GYA983044 HHV983043:HHW983044 HRR983043:HRS983044 IBN983043:IBO983044 ILJ983043:ILK983044 IVF983043:IVG983044 JFB983043:JFC983044 JOX983043:JOY983044 JYT983043:JYU983044 KIP983043:KIQ983044 KSL983043:KSM983044 LCH983043:LCI983044 LMD983043:LME983044 LVZ983043:LWA983044 MFV983043:MFW983044 MPR983043:MPS983044 MZN983043:MZO983044 NJJ983043:NJK983044 NTF983043:NTG983044 ODB983043:ODC983044 OMX983043:OMY983044 OWT983043:OWU983044 PGP983043:PGQ983044 PQL983043:PQM983044 QAH983043:QAI983044 QKD983043:QKE983044 QTZ983043:QUA983044 RDV983043:RDW983044 RNR983043:RNS983044 RXN983043:RXO983044 SHJ983043:SHK983044 SRF983043:SRG983044 TBB983043:TBC983044 TKX983043:TKY983044 TUT983043:TUU983044 UEP983043:UEQ983044 UOL983043:UOM983044 UYH983043:UYI983044 VID983043:VIE983044 VRZ983043:VSA983044 WBV983043:WBW983044 WLR983043:WLS983044 WVN983043:WVO983044 JE65539:JF65540 TA65539:TB65540 ACW65539:ACX65540 AMS65539:AMT65540 AWO65539:AWP65540 BGK65539:BGL65540 BQG65539:BQH65540 CAC65539:CAD65540 CJY65539:CJZ65540 CTU65539:CTV65540 DDQ65539:DDR65540 DNM65539:DNN65540 DXI65539:DXJ65540 EHE65539:EHF65540 ERA65539:ERB65540 FAW65539:FAX65540 FKS65539:FKT65540 FUO65539:FUP65540 GEK65539:GEL65540 GOG65539:GOH65540 GYC65539:GYD65540 HHY65539:HHZ65540 HRU65539:HRV65540 IBQ65539:IBR65540 ILM65539:ILN65540 IVI65539:IVJ65540 JFE65539:JFF65540 JPA65539:JPB65540 JYW65539:JYX65540 KIS65539:KIT65540 KSO65539:KSP65540 LCK65539:LCL65540 LMG65539:LMH65540 LWC65539:LWD65540 MFY65539:MFZ65540 MPU65539:MPV65540 MZQ65539:MZR65540 NJM65539:NJN65540 NTI65539:NTJ65540 ODE65539:ODF65540 ONA65539:ONB65540 OWW65539:OWX65540 PGS65539:PGT65540 PQO65539:PQP65540 QAK65539:QAL65540 QKG65539:QKH65540 QUC65539:QUD65540 RDY65539:RDZ65540 RNU65539:RNV65540 RXQ65539:RXR65540 SHM65539:SHN65540 SRI65539:SRJ65540 TBE65539:TBF65540 TLA65539:TLB65540 TUW65539:TUX65540 UES65539:UET65540 UOO65539:UOP65540 UYK65539:UYL65540 VIG65539:VIH65540 VSC65539:VSD65540 WBY65539:WBZ65540 WLU65539:WLV65540 WVQ65539:WVR65540 JE131075:JF131076 TA131075:TB131076 ACW131075:ACX131076 AMS131075:AMT131076 AWO131075:AWP131076 BGK131075:BGL131076 BQG131075:BQH131076 CAC131075:CAD131076 CJY131075:CJZ131076 CTU131075:CTV131076 DDQ131075:DDR131076 DNM131075:DNN131076 DXI131075:DXJ131076 EHE131075:EHF131076 ERA131075:ERB131076 FAW131075:FAX131076 FKS131075:FKT131076 FUO131075:FUP131076 GEK131075:GEL131076 GOG131075:GOH131076 GYC131075:GYD131076 HHY131075:HHZ131076 HRU131075:HRV131076 IBQ131075:IBR131076 ILM131075:ILN131076 IVI131075:IVJ131076 JFE131075:JFF131076 JPA131075:JPB131076 JYW131075:JYX131076 KIS131075:KIT131076 KSO131075:KSP131076 LCK131075:LCL131076 LMG131075:LMH131076 LWC131075:LWD131076 MFY131075:MFZ131076 MPU131075:MPV131076 MZQ131075:MZR131076 NJM131075:NJN131076 NTI131075:NTJ131076 ODE131075:ODF131076 ONA131075:ONB131076 OWW131075:OWX131076 PGS131075:PGT131076 PQO131075:PQP131076 QAK131075:QAL131076 QKG131075:QKH131076 QUC131075:QUD131076 RDY131075:RDZ131076 RNU131075:RNV131076 RXQ131075:RXR131076 SHM131075:SHN131076 SRI131075:SRJ131076 TBE131075:TBF131076 TLA131075:TLB131076 TUW131075:TUX131076 UES131075:UET131076 UOO131075:UOP131076 UYK131075:UYL131076 VIG131075:VIH131076 VSC131075:VSD131076 WBY131075:WBZ131076 WLU131075:WLV131076 WVQ131075:WVR131076 JE196611:JF196612 TA196611:TB196612 ACW196611:ACX196612 AMS196611:AMT196612 AWO196611:AWP196612 BGK196611:BGL196612 BQG196611:BQH196612 CAC196611:CAD196612 CJY196611:CJZ196612 CTU196611:CTV196612 DDQ196611:DDR196612 DNM196611:DNN196612 DXI196611:DXJ196612 EHE196611:EHF196612 ERA196611:ERB196612 FAW196611:FAX196612 FKS196611:FKT196612 FUO196611:FUP196612 GEK196611:GEL196612 GOG196611:GOH196612 GYC196611:GYD196612 HHY196611:HHZ196612 HRU196611:HRV196612 IBQ196611:IBR196612 ILM196611:ILN196612 IVI196611:IVJ196612 JFE196611:JFF196612 JPA196611:JPB196612 JYW196611:JYX196612 KIS196611:KIT196612 KSO196611:KSP196612 LCK196611:LCL196612 LMG196611:LMH196612 LWC196611:LWD196612 MFY196611:MFZ196612 MPU196611:MPV196612 MZQ196611:MZR196612 NJM196611:NJN196612 NTI196611:NTJ196612 ODE196611:ODF196612 ONA196611:ONB196612 OWW196611:OWX196612 PGS196611:PGT196612 PQO196611:PQP196612 QAK196611:QAL196612 QKG196611:QKH196612 QUC196611:QUD196612 RDY196611:RDZ196612 RNU196611:RNV196612 RXQ196611:RXR196612 SHM196611:SHN196612 SRI196611:SRJ196612 TBE196611:TBF196612 TLA196611:TLB196612 TUW196611:TUX196612 UES196611:UET196612 UOO196611:UOP196612 UYK196611:UYL196612 VIG196611:VIH196612 VSC196611:VSD196612 WBY196611:WBZ196612 WLU196611:WLV196612 WVQ196611:WVR196612 JE262147:JF262148 TA262147:TB262148 ACW262147:ACX262148 AMS262147:AMT262148 AWO262147:AWP262148 BGK262147:BGL262148 BQG262147:BQH262148 CAC262147:CAD262148 CJY262147:CJZ262148 CTU262147:CTV262148 DDQ262147:DDR262148 DNM262147:DNN262148 DXI262147:DXJ262148 EHE262147:EHF262148 ERA262147:ERB262148 FAW262147:FAX262148 FKS262147:FKT262148 FUO262147:FUP262148 GEK262147:GEL262148 GOG262147:GOH262148 GYC262147:GYD262148 HHY262147:HHZ262148 HRU262147:HRV262148 IBQ262147:IBR262148 ILM262147:ILN262148 IVI262147:IVJ262148 JFE262147:JFF262148 JPA262147:JPB262148 JYW262147:JYX262148 KIS262147:KIT262148 KSO262147:KSP262148 LCK262147:LCL262148 LMG262147:LMH262148 LWC262147:LWD262148 MFY262147:MFZ262148 MPU262147:MPV262148 MZQ262147:MZR262148 NJM262147:NJN262148 NTI262147:NTJ262148 ODE262147:ODF262148 ONA262147:ONB262148 OWW262147:OWX262148 PGS262147:PGT262148 PQO262147:PQP262148 QAK262147:QAL262148 QKG262147:QKH262148 QUC262147:QUD262148 RDY262147:RDZ262148 RNU262147:RNV262148 RXQ262147:RXR262148 SHM262147:SHN262148 SRI262147:SRJ262148 TBE262147:TBF262148 TLA262147:TLB262148 TUW262147:TUX262148 UES262147:UET262148 UOO262147:UOP262148 UYK262147:UYL262148 VIG262147:VIH262148 VSC262147:VSD262148 WBY262147:WBZ262148 WLU262147:WLV262148 WVQ262147:WVR262148 JE327683:JF327684 TA327683:TB327684 ACW327683:ACX327684 AMS327683:AMT327684 AWO327683:AWP327684 BGK327683:BGL327684 BQG327683:BQH327684 CAC327683:CAD327684 CJY327683:CJZ327684 CTU327683:CTV327684 DDQ327683:DDR327684 DNM327683:DNN327684 DXI327683:DXJ327684 EHE327683:EHF327684 ERA327683:ERB327684 FAW327683:FAX327684 FKS327683:FKT327684 FUO327683:FUP327684 GEK327683:GEL327684 GOG327683:GOH327684 GYC327683:GYD327684 HHY327683:HHZ327684 HRU327683:HRV327684 IBQ327683:IBR327684 ILM327683:ILN327684 IVI327683:IVJ327684 JFE327683:JFF327684 JPA327683:JPB327684 JYW327683:JYX327684 KIS327683:KIT327684 KSO327683:KSP327684 LCK327683:LCL327684 LMG327683:LMH327684 LWC327683:LWD327684 MFY327683:MFZ327684 MPU327683:MPV327684 MZQ327683:MZR327684 NJM327683:NJN327684 NTI327683:NTJ327684 ODE327683:ODF327684 ONA327683:ONB327684 OWW327683:OWX327684 PGS327683:PGT327684 PQO327683:PQP327684 QAK327683:QAL327684 QKG327683:QKH327684 QUC327683:QUD327684 RDY327683:RDZ327684 RNU327683:RNV327684 RXQ327683:RXR327684 SHM327683:SHN327684 SRI327683:SRJ327684 TBE327683:TBF327684 TLA327683:TLB327684 TUW327683:TUX327684 UES327683:UET327684 UOO327683:UOP327684 UYK327683:UYL327684 VIG327683:VIH327684 VSC327683:VSD327684 WBY327683:WBZ327684 WLU327683:WLV327684 WVQ327683:WVR327684 JE393219:JF393220 TA393219:TB393220 ACW393219:ACX393220 AMS393219:AMT393220 AWO393219:AWP393220 BGK393219:BGL393220 BQG393219:BQH393220 CAC393219:CAD393220 CJY393219:CJZ393220 CTU393219:CTV393220 DDQ393219:DDR393220 DNM393219:DNN393220 DXI393219:DXJ393220 EHE393219:EHF393220 ERA393219:ERB393220 FAW393219:FAX393220 FKS393219:FKT393220 FUO393219:FUP393220 GEK393219:GEL393220 GOG393219:GOH393220 GYC393219:GYD393220 HHY393219:HHZ393220 HRU393219:HRV393220 IBQ393219:IBR393220 ILM393219:ILN393220 IVI393219:IVJ393220 JFE393219:JFF393220 JPA393219:JPB393220 JYW393219:JYX393220 KIS393219:KIT393220 KSO393219:KSP393220 LCK393219:LCL393220 LMG393219:LMH393220 LWC393219:LWD393220 MFY393219:MFZ393220 MPU393219:MPV393220 MZQ393219:MZR393220 NJM393219:NJN393220 NTI393219:NTJ393220 ODE393219:ODF393220 ONA393219:ONB393220 OWW393219:OWX393220 PGS393219:PGT393220 PQO393219:PQP393220 QAK393219:QAL393220 QKG393219:QKH393220 QUC393219:QUD393220 RDY393219:RDZ393220 RNU393219:RNV393220 RXQ393219:RXR393220 SHM393219:SHN393220 SRI393219:SRJ393220 TBE393219:TBF393220 TLA393219:TLB393220 TUW393219:TUX393220 UES393219:UET393220 UOO393219:UOP393220 UYK393219:UYL393220 VIG393219:VIH393220 VSC393219:VSD393220 WBY393219:WBZ393220 WLU393219:WLV393220 WVQ393219:WVR393220 JE458755:JF458756 TA458755:TB458756 ACW458755:ACX458756 AMS458755:AMT458756 AWO458755:AWP458756 BGK458755:BGL458756 BQG458755:BQH458756 CAC458755:CAD458756 CJY458755:CJZ458756 CTU458755:CTV458756 DDQ458755:DDR458756 DNM458755:DNN458756 DXI458755:DXJ458756 EHE458755:EHF458756 ERA458755:ERB458756 FAW458755:FAX458756 FKS458755:FKT458756 FUO458755:FUP458756 GEK458755:GEL458756 GOG458755:GOH458756 GYC458755:GYD458756 HHY458755:HHZ458756 HRU458755:HRV458756 IBQ458755:IBR458756 ILM458755:ILN458756 IVI458755:IVJ458756 JFE458755:JFF458756 JPA458755:JPB458756 JYW458755:JYX458756 KIS458755:KIT458756 KSO458755:KSP458756 LCK458755:LCL458756 LMG458755:LMH458756 LWC458755:LWD458756 MFY458755:MFZ458756 MPU458755:MPV458756 MZQ458755:MZR458756 NJM458755:NJN458756 NTI458755:NTJ458756 ODE458755:ODF458756 ONA458755:ONB458756 OWW458755:OWX458756 PGS458755:PGT458756 PQO458755:PQP458756 QAK458755:QAL458756 QKG458755:QKH458756 QUC458755:QUD458756 RDY458755:RDZ458756 RNU458755:RNV458756 RXQ458755:RXR458756 SHM458755:SHN458756 SRI458755:SRJ458756 TBE458755:TBF458756 TLA458755:TLB458756 TUW458755:TUX458756 UES458755:UET458756 UOO458755:UOP458756 UYK458755:UYL458756 VIG458755:VIH458756 VSC458755:VSD458756 WBY458755:WBZ458756 WLU458755:WLV458756 WVQ458755:WVR458756 JE524291:JF524292 TA524291:TB524292 ACW524291:ACX524292 AMS524291:AMT524292 AWO524291:AWP524292 BGK524291:BGL524292 BQG524291:BQH524292 CAC524291:CAD524292 CJY524291:CJZ524292 CTU524291:CTV524292 DDQ524291:DDR524292 DNM524291:DNN524292 DXI524291:DXJ524292 EHE524291:EHF524292 ERA524291:ERB524292 FAW524291:FAX524292 FKS524291:FKT524292 FUO524291:FUP524292 GEK524291:GEL524292 GOG524291:GOH524292 GYC524291:GYD524292 HHY524291:HHZ524292 HRU524291:HRV524292 IBQ524291:IBR524292 ILM524291:ILN524292 IVI524291:IVJ524292 JFE524291:JFF524292 JPA524291:JPB524292 JYW524291:JYX524292 KIS524291:KIT524292 KSO524291:KSP524292 LCK524291:LCL524292 LMG524291:LMH524292 LWC524291:LWD524292 MFY524291:MFZ524292 MPU524291:MPV524292 MZQ524291:MZR524292 NJM524291:NJN524292 NTI524291:NTJ524292 ODE524291:ODF524292 ONA524291:ONB524292 OWW524291:OWX524292 PGS524291:PGT524292 PQO524291:PQP524292 QAK524291:QAL524292 QKG524291:QKH524292 QUC524291:QUD524292 RDY524291:RDZ524292 RNU524291:RNV524292 RXQ524291:RXR524292 SHM524291:SHN524292 SRI524291:SRJ524292 TBE524291:TBF524292 TLA524291:TLB524292 TUW524291:TUX524292 UES524291:UET524292 UOO524291:UOP524292 UYK524291:UYL524292 VIG524291:VIH524292 VSC524291:VSD524292 WBY524291:WBZ524292 WLU524291:WLV524292 WVQ524291:WVR524292 JE589827:JF589828 TA589827:TB589828 ACW589827:ACX589828 AMS589827:AMT589828 AWO589827:AWP589828 BGK589827:BGL589828 BQG589827:BQH589828 CAC589827:CAD589828 CJY589827:CJZ589828 CTU589827:CTV589828 DDQ589827:DDR589828 DNM589827:DNN589828 DXI589827:DXJ589828 EHE589827:EHF589828 ERA589827:ERB589828 FAW589827:FAX589828 FKS589827:FKT589828 FUO589827:FUP589828 GEK589827:GEL589828 GOG589827:GOH589828 GYC589827:GYD589828 HHY589827:HHZ589828 HRU589827:HRV589828 IBQ589827:IBR589828 ILM589827:ILN589828 IVI589827:IVJ589828 JFE589827:JFF589828 JPA589827:JPB589828 JYW589827:JYX589828 KIS589827:KIT589828 KSO589827:KSP589828 LCK589827:LCL589828 LMG589827:LMH589828 LWC589827:LWD589828 MFY589827:MFZ589828 MPU589827:MPV589828 MZQ589827:MZR589828 NJM589827:NJN589828 NTI589827:NTJ589828 ODE589827:ODF589828 ONA589827:ONB589828 OWW589827:OWX589828 PGS589827:PGT589828 PQO589827:PQP589828 QAK589827:QAL589828 QKG589827:QKH589828 QUC589827:QUD589828 RDY589827:RDZ589828 RNU589827:RNV589828 RXQ589827:RXR589828 SHM589827:SHN589828 SRI589827:SRJ589828 TBE589827:TBF589828 TLA589827:TLB589828 TUW589827:TUX589828 UES589827:UET589828 UOO589827:UOP589828 UYK589827:UYL589828 VIG589827:VIH589828 VSC589827:VSD589828 WBY589827:WBZ589828 WLU589827:WLV589828 WVQ589827:WVR589828 JE655363:JF655364 TA655363:TB655364 ACW655363:ACX655364 AMS655363:AMT655364 AWO655363:AWP655364 BGK655363:BGL655364 BQG655363:BQH655364 CAC655363:CAD655364 CJY655363:CJZ655364 CTU655363:CTV655364 DDQ655363:DDR655364 DNM655363:DNN655364 DXI655363:DXJ655364 EHE655363:EHF655364 ERA655363:ERB655364 FAW655363:FAX655364 FKS655363:FKT655364 FUO655363:FUP655364 GEK655363:GEL655364 GOG655363:GOH655364 GYC655363:GYD655364 HHY655363:HHZ655364 HRU655363:HRV655364 IBQ655363:IBR655364 ILM655363:ILN655364 IVI655363:IVJ655364 JFE655363:JFF655364 JPA655363:JPB655364 JYW655363:JYX655364 KIS655363:KIT655364 KSO655363:KSP655364 LCK655363:LCL655364 LMG655363:LMH655364 LWC655363:LWD655364 MFY655363:MFZ655364 MPU655363:MPV655364 MZQ655363:MZR655364 NJM655363:NJN655364 NTI655363:NTJ655364 ODE655363:ODF655364 ONA655363:ONB655364 OWW655363:OWX655364 PGS655363:PGT655364 PQO655363:PQP655364 QAK655363:QAL655364 QKG655363:QKH655364 QUC655363:QUD655364 RDY655363:RDZ655364 RNU655363:RNV655364 RXQ655363:RXR655364 SHM655363:SHN655364 SRI655363:SRJ655364 TBE655363:TBF655364 TLA655363:TLB655364 TUW655363:TUX655364 UES655363:UET655364 UOO655363:UOP655364 UYK655363:UYL655364 VIG655363:VIH655364 VSC655363:VSD655364 WBY655363:WBZ655364 WLU655363:WLV655364 WVQ655363:WVR655364 JE720899:JF720900 TA720899:TB720900 ACW720899:ACX720900 AMS720899:AMT720900 AWO720899:AWP720900 BGK720899:BGL720900 BQG720899:BQH720900 CAC720899:CAD720900 CJY720899:CJZ720900 CTU720899:CTV720900 DDQ720899:DDR720900 DNM720899:DNN720900 DXI720899:DXJ720900 EHE720899:EHF720900 ERA720899:ERB720900 FAW720899:FAX720900 FKS720899:FKT720900 FUO720899:FUP720900 GEK720899:GEL720900 GOG720899:GOH720900 GYC720899:GYD720900 HHY720899:HHZ720900 HRU720899:HRV720900 IBQ720899:IBR720900 ILM720899:ILN720900 IVI720899:IVJ720900 JFE720899:JFF720900 JPA720899:JPB720900 JYW720899:JYX720900 KIS720899:KIT720900 KSO720899:KSP720900 LCK720899:LCL720900 LMG720899:LMH720900 LWC720899:LWD720900 MFY720899:MFZ720900 MPU720899:MPV720900 MZQ720899:MZR720900 NJM720899:NJN720900 NTI720899:NTJ720900 ODE720899:ODF720900 ONA720899:ONB720900 OWW720899:OWX720900 PGS720899:PGT720900 PQO720899:PQP720900 QAK720899:QAL720900 QKG720899:QKH720900 QUC720899:QUD720900 RDY720899:RDZ720900 RNU720899:RNV720900 RXQ720899:RXR720900 SHM720899:SHN720900 SRI720899:SRJ720900 TBE720899:TBF720900 TLA720899:TLB720900 TUW720899:TUX720900 UES720899:UET720900 UOO720899:UOP720900 UYK720899:UYL720900 VIG720899:VIH720900 VSC720899:VSD720900 WBY720899:WBZ720900 WLU720899:WLV720900 WVQ720899:WVR720900 JE786435:JF786436 TA786435:TB786436 ACW786435:ACX786436 AMS786435:AMT786436 AWO786435:AWP786436 BGK786435:BGL786436 BQG786435:BQH786436 CAC786435:CAD786436 CJY786435:CJZ786436 CTU786435:CTV786436 DDQ786435:DDR786436 DNM786435:DNN786436 DXI786435:DXJ786436 EHE786435:EHF786436 ERA786435:ERB786436 FAW786435:FAX786436 FKS786435:FKT786436 FUO786435:FUP786436 GEK786435:GEL786436 GOG786435:GOH786436 GYC786435:GYD786436 HHY786435:HHZ786436 HRU786435:HRV786436 IBQ786435:IBR786436 ILM786435:ILN786436 IVI786435:IVJ786436 JFE786435:JFF786436 JPA786435:JPB786436 JYW786435:JYX786436 KIS786435:KIT786436 KSO786435:KSP786436 LCK786435:LCL786436 LMG786435:LMH786436 LWC786435:LWD786436 MFY786435:MFZ786436 MPU786435:MPV786436 MZQ786435:MZR786436 NJM786435:NJN786436 NTI786435:NTJ786436 ODE786435:ODF786436 ONA786435:ONB786436 OWW786435:OWX786436 PGS786435:PGT786436 PQO786435:PQP786436 QAK786435:QAL786436 QKG786435:QKH786436 QUC786435:QUD786436 RDY786435:RDZ786436 RNU786435:RNV786436 RXQ786435:RXR786436 SHM786435:SHN786436 SRI786435:SRJ786436 TBE786435:TBF786436 TLA786435:TLB786436 TUW786435:TUX786436 UES786435:UET786436 UOO786435:UOP786436 UYK786435:UYL786436 VIG786435:VIH786436 VSC786435:VSD786436 WBY786435:WBZ786436 WLU786435:WLV786436 WVQ786435:WVR786436 JE851971:JF851972 TA851971:TB851972 ACW851971:ACX851972 AMS851971:AMT851972 AWO851971:AWP851972 BGK851971:BGL851972 BQG851971:BQH851972 CAC851971:CAD851972 CJY851971:CJZ851972 CTU851971:CTV851972 DDQ851971:DDR851972 DNM851971:DNN851972 DXI851971:DXJ851972 EHE851971:EHF851972 ERA851971:ERB851972 FAW851971:FAX851972 FKS851971:FKT851972 FUO851971:FUP851972 GEK851971:GEL851972 GOG851971:GOH851972 GYC851971:GYD851972 HHY851971:HHZ851972 HRU851971:HRV851972 IBQ851971:IBR851972 ILM851971:ILN851972 IVI851971:IVJ851972 JFE851971:JFF851972 JPA851971:JPB851972 JYW851971:JYX851972 KIS851971:KIT851972 KSO851971:KSP851972 LCK851971:LCL851972 LMG851971:LMH851972 LWC851971:LWD851972 MFY851971:MFZ851972 MPU851971:MPV851972 MZQ851971:MZR851972 NJM851971:NJN851972 NTI851971:NTJ851972 ODE851971:ODF851972 ONA851971:ONB851972 OWW851971:OWX851972 PGS851971:PGT851972 PQO851971:PQP851972 QAK851971:QAL851972 QKG851971:QKH851972 QUC851971:QUD851972 RDY851971:RDZ851972 RNU851971:RNV851972 RXQ851971:RXR851972 SHM851971:SHN851972 SRI851971:SRJ851972 TBE851971:TBF851972 TLA851971:TLB851972 TUW851971:TUX851972 UES851971:UET851972 UOO851971:UOP851972 UYK851971:UYL851972 VIG851971:VIH851972 VSC851971:VSD851972 WBY851971:WBZ851972 WLU851971:WLV851972 WVQ851971:WVR851972 JE917507:JF917508 TA917507:TB917508 ACW917507:ACX917508 AMS917507:AMT917508 AWO917507:AWP917508 BGK917507:BGL917508 BQG917507:BQH917508 CAC917507:CAD917508 CJY917507:CJZ917508 CTU917507:CTV917508 DDQ917507:DDR917508 DNM917507:DNN917508 DXI917507:DXJ917508 EHE917507:EHF917508 ERA917507:ERB917508 FAW917507:FAX917508 FKS917507:FKT917508 FUO917507:FUP917508 GEK917507:GEL917508 GOG917507:GOH917508 GYC917507:GYD917508 HHY917507:HHZ917508 HRU917507:HRV917508 IBQ917507:IBR917508 ILM917507:ILN917508 IVI917507:IVJ917508 JFE917507:JFF917508 JPA917507:JPB917508 JYW917507:JYX917508 KIS917507:KIT917508 KSO917507:KSP917508 LCK917507:LCL917508 LMG917507:LMH917508 LWC917507:LWD917508 MFY917507:MFZ917508 MPU917507:MPV917508 MZQ917507:MZR917508 NJM917507:NJN917508 NTI917507:NTJ917508 ODE917507:ODF917508 ONA917507:ONB917508 OWW917507:OWX917508 PGS917507:PGT917508 PQO917507:PQP917508 QAK917507:QAL917508 QKG917507:QKH917508 QUC917507:QUD917508 RDY917507:RDZ917508 RNU917507:RNV917508 RXQ917507:RXR917508 SHM917507:SHN917508 SRI917507:SRJ917508 TBE917507:TBF917508 TLA917507:TLB917508 TUW917507:TUX917508 UES917507:UET917508 UOO917507:UOP917508 UYK917507:UYL917508 VIG917507:VIH917508 VSC917507:VSD917508 WBY917507:WBZ917508 WLU917507:WLV917508 WVQ917507:WVR917508 JE983043:JF983044 TA983043:TB983044 ACW983043:ACX983044 AMS983043:AMT983044 AWO983043:AWP983044 BGK983043:BGL983044 BQG983043:BQH983044 CAC983043:CAD983044 CJY983043:CJZ983044 CTU983043:CTV983044 DDQ983043:DDR983044 DNM983043:DNN983044 DXI983043:DXJ983044 EHE983043:EHF983044 ERA983043:ERB983044 FAW983043:FAX983044 FKS983043:FKT983044 FUO983043:FUP983044 GEK983043:GEL983044 GOG983043:GOH983044 GYC983043:GYD983044 HHY983043:HHZ983044 HRU983043:HRV983044 IBQ983043:IBR983044 ILM983043:ILN983044 IVI983043:IVJ983044 JFE983043:JFF983044 JPA983043:JPB983044 JYW983043:JYX983044 KIS983043:KIT983044 KSO983043:KSP983044 LCK983043:LCL983044 LMG983043:LMH983044 LWC983043:LWD983044 MFY983043:MFZ983044 MPU983043:MPV983044 MZQ983043:MZR983044 NJM983043:NJN983044 NTI983043:NTJ983044 ODE983043:ODF983044 ONA983043:ONB983044 OWW983043:OWX983044 PGS983043:PGT983044 PQO983043:PQP983044 QAK983043:QAL983044 QKG983043:QKH983044 QUC983043:QUD983044 RDY983043:RDZ983044 RNU983043:RNV983044 RXQ983043:RXR983044 SHM983043:SHN983044 SRI983043:SRJ983044 TBE983043:TBF983044 TLA983043:TLB983044 TUW983043:TUX983044 UES983043:UET983044 UOO983043:UOP983044 UYK983043:UYL983044 VIG983043:VIH983044 VSC983043:VSD983044 J65509:K65510 J131045:K131046 J196581:K196582 J262117:K262118 J327653:K327654 J393189:K393190 J458725:K458726 J524261:K524262 J589797:K589798 J655333:K655334 J720869:K720870 J786405:K786406 J851941:K851942 J917477:K917478 J983013:K983014 G65503:H65504 G131039:H131040 G196575:H196576 G262111:H262112 G327647:H327648 G393183:H393184 G458719:H458720 G524255:H524256 G589791:H589792 G655327:H655328 G720863:H720864 G786399:H786400 G851935:H851936 G917471:H917472 G983007:H983008 J65503:K65504 J131039:K131040 J196575:K196576 J262111:K262112 J327647:K327648 J393183:K393184 J458719:K458720 J524255:K524256 J589791:K589792 J655327:K655328 J720863:K720864 J786399:K786400 J851935:K851936 J917471:K917472 J983007:K983008 G65509:H65510 G131045:H131046 G196581:H196582 G262117:H262118 G327653:H327654 G393189:H393190 G458725:H458726 G524261:H524262 G589797:H589798 G655333:H655334 G720869:H720870 G786405:H786406 G851941:H851942 G917477:H917478 G983013:H983014 M196581:N196582 M262117:N262118 M327653:N327654 M393189:N393190 M458725:N458726 M524261:N524262 M589797:N589798 M655333:N655334 M720869:N720870 M786405:N786406 M851941:N851942 M917477:N917478 M983013:N983014 M65503:N65504 M131039:N131040 M196575:N196576 M262111:N262112 M327647:N327648 M393183:N393184 M458719:N458720 M524255:N524256 M589791:N589792 M655327:N655328 M720863:N720864 M786399:N786400 M851935:N851936 M917471:N917472 M983007:N983008 M65509:N65510 S131045:T131046 S196581:T196582 S262117:T262118 S327653:T327654 S393189:T393190 S458725:T458726 S524261:T524262 S589797:T589798 S655333:T655334 S720869:T720870 S786405:T786406 S851941:T851942 S917477:T917478 S983013:T983014 S65503:T65504 S131039:T131040 S196575:T196576 S262111:T262112 S327647:T327648 S393183:T393184 S458719:T458720 S524255:T524256 S589791:T589792 S655327:T655328 S720863:T720864 S786399:T786400 S851935:T851936 S917471:T917472 S983007:T983008 S65509:T65510 M131045:N131046 P196581:Q196582 P262117:Q262118 P327653:Q327654 P393189:Q393190 P458725:Q458726 P524261:Q524262 P589797:Q589798 P655333:Q655334 P720869:Q720870 P786405:Q786406 P851941:Q851942 P917477:Q917478 P983013:Q983014 P65503:Q65504 P131039:Q131040 P196575:Q196576 P262111:Q262112 P327647:Q327648 P393183:Q393184 P458719:Q458720 P524255:Q524256 P589791:Q589792 P655327:Q655328 P720863:Q720864 P786399:Q786400 P851935:Q851936 P917471:Q917472 P983007:Q983008 P65509:Q65510 P131045:Q131046" xr:uid="{00000000-0002-0000-1000-000002000000}"/>
  </dataValidations>
  <printOptions horizontalCentered="1"/>
  <pageMargins left="0.19685039370078741" right="0.19685039370078741" top="0.59055118110236227" bottom="0.39370078740157483" header="0.31496062992125984" footer="0.19685039370078741"/>
  <pageSetup scale="81" orientation="landscape" r:id="rId1"/>
  <headerFooter>
    <oddFooter>&amp;R&amp;"+,Negrita Cursiva"Telesecundaria&amp;"+,Cursiva", página 15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16" id="{2216B9F8-B46A-479C-8794-A9085E8293EB}">
            <xm:f>LEN(TRIM('CUADRO 11'!R12))&gt;0</xm:f>
            <x14:dxf>
              <border>
                <left style="dashDotDot">
                  <color rgb="FFFF0000"/>
                </left>
                <right style="dashDotDot">
                  <color rgb="FFFF0000"/>
                </right>
                <top style="dashDotDot">
                  <color rgb="FFFF0000"/>
                </top>
                <bottom style="dashDotDot">
                  <color rgb="FFFF0000"/>
                </bottom>
                <vertical/>
                <horizontal/>
              </border>
            </x14:dxf>
          </x14:cfRule>
          <xm:sqref>R12:T12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>
    <pageSetUpPr fitToPage="1"/>
  </sheetPr>
  <dimension ref="B1:L31"/>
  <sheetViews>
    <sheetView showGridLines="0" zoomScale="95" zoomScaleNormal="95" zoomScaleSheetLayoutView="100" workbookViewId="0">
      <selection activeCell="M1" sqref="M1:Q1"/>
    </sheetView>
  </sheetViews>
  <sheetFormatPr baseColWidth="10" defaultColWidth="48.33203125" defaultRowHeight="13.8" x14ac:dyDescent="0.25"/>
  <cols>
    <col min="1" max="1" width="6.33203125" style="1" customWidth="1"/>
    <col min="2" max="2" width="96" style="1" customWidth="1"/>
    <col min="3" max="4" width="5.6640625" style="1" customWidth="1"/>
    <col min="5" max="7" width="10.5546875" style="1" customWidth="1"/>
    <col min="8" max="12" width="10.6640625" style="30" customWidth="1"/>
    <col min="13" max="235" width="48.33203125" style="1"/>
    <col min="236" max="236" width="25.109375" style="1" customWidth="1"/>
    <col min="237" max="237" width="88.109375" style="1" customWidth="1"/>
    <col min="238" max="240" width="12.33203125" style="1" customWidth="1"/>
    <col min="241" max="491" width="48.33203125" style="1"/>
    <col min="492" max="492" width="25.109375" style="1" customWidth="1"/>
    <col min="493" max="493" width="88.109375" style="1" customWidth="1"/>
    <col min="494" max="496" width="12.33203125" style="1" customWidth="1"/>
    <col min="497" max="747" width="48.33203125" style="1"/>
    <col min="748" max="748" width="25.109375" style="1" customWidth="1"/>
    <col min="749" max="749" width="88.109375" style="1" customWidth="1"/>
    <col min="750" max="752" width="12.33203125" style="1" customWidth="1"/>
    <col min="753" max="1003" width="48.33203125" style="1"/>
    <col min="1004" max="1004" width="25.109375" style="1" customWidth="1"/>
    <col min="1005" max="1005" width="88.109375" style="1" customWidth="1"/>
    <col min="1006" max="1008" width="12.33203125" style="1" customWidth="1"/>
    <col min="1009" max="1259" width="48.33203125" style="1"/>
    <col min="1260" max="1260" width="25.109375" style="1" customWidth="1"/>
    <col min="1261" max="1261" width="88.109375" style="1" customWidth="1"/>
    <col min="1262" max="1264" width="12.33203125" style="1" customWidth="1"/>
    <col min="1265" max="1515" width="48.33203125" style="1"/>
    <col min="1516" max="1516" width="25.109375" style="1" customWidth="1"/>
    <col min="1517" max="1517" width="88.109375" style="1" customWidth="1"/>
    <col min="1518" max="1520" width="12.33203125" style="1" customWidth="1"/>
    <col min="1521" max="1771" width="48.33203125" style="1"/>
    <col min="1772" max="1772" width="25.109375" style="1" customWidth="1"/>
    <col min="1773" max="1773" width="88.109375" style="1" customWidth="1"/>
    <col min="1774" max="1776" width="12.33203125" style="1" customWidth="1"/>
    <col min="1777" max="2027" width="48.33203125" style="1"/>
    <col min="2028" max="2028" width="25.109375" style="1" customWidth="1"/>
    <col min="2029" max="2029" width="88.109375" style="1" customWidth="1"/>
    <col min="2030" max="2032" width="12.33203125" style="1" customWidth="1"/>
    <col min="2033" max="2283" width="48.33203125" style="1"/>
    <col min="2284" max="2284" width="25.109375" style="1" customWidth="1"/>
    <col min="2285" max="2285" width="88.109375" style="1" customWidth="1"/>
    <col min="2286" max="2288" width="12.33203125" style="1" customWidth="1"/>
    <col min="2289" max="2539" width="48.33203125" style="1"/>
    <col min="2540" max="2540" width="25.109375" style="1" customWidth="1"/>
    <col min="2541" max="2541" width="88.109375" style="1" customWidth="1"/>
    <col min="2542" max="2544" width="12.33203125" style="1" customWidth="1"/>
    <col min="2545" max="2795" width="48.33203125" style="1"/>
    <col min="2796" max="2796" width="25.109375" style="1" customWidth="1"/>
    <col min="2797" max="2797" width="88.109375" style="1" customWidth="1"/>
    <col min="2798" max="2800" width="12.33203125" style="1" customWidth="1"/>
    <col min="2801" max="3051" width="48.33203125" style="1"/>
    <col min="3052" max="3052" width="25.109375" style="1" customWidth="1"/>
    <col min="3053" max="3053" width="88.109375" style="1" customWidth="1"/>
    <col min="3054" max="3056" width="12.33203125" style="1" customWidth="1"/>
    <col min="3057" max="3307" width="48.33203125" style="1"/>
    <col min="3308" max="3308" width="25.109375" style="1" customWidth="1"/>
    <col min="3309" max="3309" width="88.109375" style="1" customWidth="1"/>
    <col min="3310" max="3312" width="12.33203125" style="1" customWidth="1"/>
    <col min="3313" max="3563" width="48.33203125" style="1"/>
    <col min="3564" max="3564" width="25.109375" style="1" customWidth="1"/>
    <col min="3565" max="3565" width="88.109375" style="1" customWidth="1"/>
    <col min="3566" max="3568" width="12.33203125" style="1" customWidth="1"/>
    <col min="3569" max="3819" width="48.33203125" style="1"/>
    <col min="3820" max="3820" width="25.109375" style="1" customWidth="1"/>
    <col min="3821" max="3821" width="88.109375" style="1" customWidth="1"/>
    <col min="3822" max="3824" width="12.33203125" style="1" customWidth="1"/>
    <col min="3825" max="4075" width="48.33203125" style="1"/>
    <col min="4076" max="4076" width="25.109375" style="1" customWidth="1"/>
    <col min="4077" max="4077" width="88.109375" style="1" customWidth="1"/>
    <col min="4078" max="4080" width="12.33203125" style="1" customWidth="1"/>
    <col min="4081" max="4331" width="48.33203125" style="1"/>
    <col min="4332" max="4332" width="25.109375" style="1" customWidth="1"/>
    <col min="4333" max="4333" width="88.109375" style="1" customWidth="1"/>
    <col min="4334" max="4336" width="12.33203125" style="1" customWidth="1"/>
    <col min="4337" max="4587" width="48.33203125" style="1"/>
    <col min="4588" max="4588" width="25.109375" style="1" customWidth="1"/>
    <col min="4589" max="4589" width="88.109375" style="1" customWidth="1"/>
    <col min="4590" max="4592" width="12.33203125" style="1" customWidth="1"/>
    <col min="4593" max="4843" width="48.33203125" style="1"/>
    <col min="4844" max="4844" width="25.109375" style="1" customWidth="1"/>
    <col min="4845" max="4845" width="88.109375" style="1" customWidth="1"/>
    <col min="4846" max="4848" width="12.33203125" style="1" customWidth="1"/>
    <col min="4849" max="5099" width="48.33203125" style="1"/>
    <col min="5100" max="5100" width="25.109375" style="1" customWidth="1"/>
    <col min="5101" max="5101" width="88.109375" style="1" customWidth="1"/>
    <col min="5102" max="5104" width="12.33203125" style="1" customWidth="1"/>
    <col min="5105" max="5355" width="48.33203125" style="1"/>
    <col min="5356" max="5356" width="25.109375" style="1" customWidth="1"/>
    <col min="5357" max="5357" width="88.109375" style="1" customWidth="1"/>
    <col min="5358" max="5360" width="12.33203125" style="1" customWidth="1"/>
    <col min="5361" max="5611" width="48.33203125" style="1"/>
    <col min="5612" max="5612" width="25.109375" style="1" customWidth="1"/>
    <col min="5613" max="5613" width="88.109375" style="1" customWidth="1"/>
    <col min="5614" max="5616" width="12.33203125" style="1" customWidth="1"/>
    <col min="5617" max="5867" width="48.33203125" style="1"/>
    <col min="5868" max="5868" width="25.109375" style="1" customWidth="1"/>
    <col min="5869" max="5869" width="88.109375" style="1" customWidth="1"/>
    <col min="5870" max="5872" width="12.33203125" style="1" customWidth="1"/>
    <col min="5873" max="6123" width="48.33203125" style="1"/>
    <col min="6124" max="6124" width="25.109375" style="1" customWidth="1"/>
    <col min="6125" max="6125" width="88.109375" style="1" customWidth="1"/>
    <col min="6126" max="6128" width="12.33203125" style="1" customWidth="1"/>
    <col min="6129" max="6379" width="48.33203125" style="1"/>
    <col min="6380" max="6380" width="25.109375" style="1" customWidth="1"/>
    <col min="6381" max="6381" width="88.109375" style="1" customWidth="1"/>
    <col min="6382" max="6384" width="12.33203125" style="1" customWidth="1"/>
    <col min="6385" max="6635" width="48.33203125" style="1"/>
    <col min="6636" max="6636" width="25.109375" style="1" customWidth="1"/>
    <col min="6637" max="6637" width="88.109375" style="1" customWidth="1"/>
    <col min="6638" max="6640" width="12.33203125" style="1" customWidth="1"/>
    <col min="6641" max="6891" width="48.33203125" style="1"/>
    <col min="6892" max="6892" width="25.109375" style="1" customWidth="1"/>
    <col min="6893" max="6893" width="88.109375" style="1" customWidth="1"/>
    <col min="6894" max="6896" width="12.33203125" style="1" customWidth="1"/>
    <col min="6897" max="7147" width="48.33203125" style="1"/>
    <col min="7148" max="7148" width="25.109375" style="1" customWidth="1"/>
    <col min="7149" max="7149" width="88.109375" style="1" customWidth="1"/>
    <col min="7150" max="7152" width="12.33203125" style="1" customWidth="1"/>
    <col min="7153" max="7403" width="48.33203125" style="1"/>
    <col min="7404" max="7404" width="25.109375" style="1" customWidth="1"/>
    <col min="7405" max="7405" width="88.109375" style="1" customWidth="1"/>
    <col min="7406" max="7408" width="12.33203125" style="1" customWidth="1"/>
    <col min="7409" max="7659" width="48.33203125" style="1"/>
    <col min="7660" max="7660" width="25.109375" style="1" customWidth="1"/>
    <col min="7661" max="7661" width="88.109375" style="1" customWidth="1"/>
    <col min="7662" max="7664" width="12.33203125" style="1" customWidth="1"/>
    <col min="7665" max="7915" width="48.33203125" style="1"/>
    <col min="7916" max="7916" width="25.109375" style="1" customWidth="1"/>
    <col min="7917" max="7917" width="88.109375" style="1" customWidth="1"/>
    <col min="7918" max="7920" width="12.33203125" style="1" customWidth="1"/>
    <col min="7921" max="8171" width="48.33203125" style="1"/>
    <col min="8172" max="8172" width="25.109375" style="1" customWidth="1"/>
    <col min="8173" max="8173" width="88.109375" style="1" customWidth="1"/>
    <col min="8174" max="8176" width="12.33203125" style="1" customWidth="1"/>
    <col min="8177" max="8427" width="48.33203125" style="1"/>
    <col min="8428" max="8428" width="25.109375" style="1" customWidth="1"/>
    <col min="8429" max="8429" width="88.109375" style="1" customWidth="1"/>
    <col min="8430" max="8432" width="12.33203125" style="1" customWidth="1"/>
    <col min="8433" max="8683" width="48.33203125" style="1"/>
    <col min="8684" max="8684" width="25.109375" style="1" customWidth="1"/>
    <col min="8685" max="8685" width="88.109375" style="1" customWidth="1"/>
    <col min="8686" max="8688" width="12.33203125" style="1" customWidth="1"/>
    <col min="8689" max="8939" width="48.33203125" style="1"/>
    <col min="8940" max="8940" width="25.109375" style="1" customWidth="1"/>
    <col min="8941" max="8941" width="88.109375" style="1" customWidth="1"/>
    <col min="8942" max="8944" width="12.33203125" style="1" customWidth="1"/>
    <col min="8945" max="9195" width="48.33203125" style="1"/>
    <col min="9196" max="9196" width="25.109375" style="1" customWidth="1"/>
    <col min="9197" max="9197" width="88.109375" style="1" customWidth="1"/>
    <col min="9198" max="9200" width="12.33203125" style="1" customWidth="1"/>
    <col min="9201" max="9451" width="48.33203125" style="1"/>
    <col min="9452" max="9452" width="25.109375" style="1" customWidth="1"/>
    <col min="9453" max="9453" width="88.109375" style="1" customWidth="1"/>
    <col min="9454" max="9456" width="12.33203125" style="1" customWidth="1"/>
    <col min="9457" max="9707" width="48.33203125" style="1"/>
    <col min="9708" max="9708" width="25.109375" style="1" customWidth="1"/>
    <col min="9709" max="9709" width="88.109375" style="1" customWidth="1"/>
    <col min="9710" max="9712" width="12.33203125" style="1" customWidth="1"/>
    <col min="9713" max="9963" width="48.33203125" style="1"/>
    <col min="9964" max="9964" width="25.109375" style="1" customWidth="1"/>
    <col min="9965" max="9965" width="88.109375" style="1" customWidth="1"/>
    <col min="9966" max="9968" width="12.33203125" style="1" customWidth="1"/>
    <col min="9969" max="10219" width="48.33203125" style="1"/>
    <col min="10220" max="10220" width="25.109375" style="1" customWidth="1"/>
    <col min="10221" max="10221" width="88.109375" style="1" customWidth="1"/>
    <col min="10222" max="10224" width="12.33203125" style="1" customWidth="1"/>
    <col min="10225" max="10475" width="48.33203125" style="1"/>
    <col min="10476" max="10476" width="25.109375" style="1" customWidth="1"/>
    <col min="10477" max="10477" width="88.109375" style="1" customWidth="1"/>
    <col min="10478" max="10480" width="12.33203125" style="1" customWidth="1"/>
    <col min="10481" max="10731" width="48.33203125" style="1"/>
    <col min="10732" max="10732" width="25.109375" style="1" customWidth="1"/>
    <col min="10733" max="10733" width="88.109375" style="1" customWidth="1"/>
    <col min="10734" max="10736" width="12.33203125" style="1" customWidth="1"/>
    <col min="10737" max="10987" width="48.33203125" style="1"/>
    <col min="10988" max="10988" width="25.109375" style="1" customWidth="1"/>
    <col min="10989" max="10989" width="88.109375" style="1" customWidth="1"/>
    <col min="10990" max="10992" width="12.33203125" style="1" customWidth="1"/>
    <col min="10993" max="11243" width="48.33203125" style="1"/>
    <col min="11244" max="11244" width="25.109375" style="1" customWidth="1"/>
    <col min="11245" max="11245" width="88.109375" style="1" customWidth="1"/>
    <col min="11246" max="11248" width="12.33203125" style="1" customWidth="1"/>
    <col min="11249" max="11499" width="48.33203125" style="1"/>
    <col min="11500" max="11500" width="25.109375" style="1" customWidth="1"/>
    <col min="11501" max="11501" width="88.109375" style="1" customWidth="1"/>
    <col min="11502" max="11504" width="12.33203125" style="1" customWidth="1"/>
    <col min="11505" max="11755" width="48.33203125" style="1"/>
    <col min="11756" max="11756" width="25.109375" style="1" customWidth="1"/>
    <col min="11757" max="11757" width="88.109375" style="1" customWidth="1"/>
    <col min="11758" max="11760" width="12.33203125" style="1" customWidth="1"/>
    <col min="11761" max="12011" width="48.33203125" style="1"/>
    <col min="12012" max="12012" width="25.109375" style="1" customWidth="1"/>
    <col min="12013" max="12013" width="88.109375" style="1" customWidth="1"/>
    <col min="12014" max="12016" width="12.33203125" style="1" customWidth="1"/>
    <col min="12017" max="12267" width="48.33203125" style="1"/>
    <col min="12268" max="12268" width="25.109375" style="1" customWidth="1"/>
    <col min="12269" max="12269" width="88.109375" style="1" customWidth="1"/>
    <col min="12270" max="12272" width="12.33203125" style="1" customWidth="1"/>
    <col min="12273" max="12523" width="48.33203125" style="1"/>
    <col min="12524" max="12524" width="25.109375" style="1" customWidth="1"/>
    <col min="12525" max="12525" width="88.109375" style="1" customWidth="1"/>
    <col min="12526" max="12528" width="12.33203125" style="1" customWidth="1"/>
    <col min="12529" max="12779" width="48.33203125" style="1"/>
    <col min="12780" max="12780" width="25.109375" style="1" customWidth="1"/>
    <col min="12781" max="12781" width="88.109375" style="1" customWidth="1"/>
    <col min="12782" max="12784" width="12.33203125" style="1" customWidth="1"/>
    <col min="12785" max="13035" width="48.33203125" style="1"/>
    <col min="13036" max="13036" width="25.109375" style="1" customWidth="1"/>
    <col min="13037" max="13037" width="88.109375" style="1" customWidth="1"/>
    <col min="13038" max="13040" width="12.33203125" style="1" customWidth="1"/>
    <col min="13041" max="13291" width="48.33203125" style="1"/>
    <col min="13292" max="13292" width="25.109375" style="1" customWidth="1"/>
    <col min="13293" max="13293" width="88.109375" style="1" customWidth="1"/>
    <col min="13294" max="13296" width="12.33203125" style="1" customWidth="1"/>
    <col min="13297" max="13547" width="48.33203125" style="1"/>
    <col min="13548" max="13548" width="25.109375" style="1" customWidth="1"/>
    <col min="13549" max="13549" width="88.109375" style="1" customWidth="1"/>
    <col min="13550" max="13552" width="12.33203125" style="1" customWidth="1"/>
    <col min="13553" max="13803" width="48.33203125" style="1"/>
    <col min="13804" max="13804" width="25.109375" style="1" customWidth="1"/>
    <col min="13805" max="13805" width="88.109375" style="1" customWidth="1"/>
    <col min="13806" max="13808" width="12.33203125" style="1" customWidth="1"/>
    <col min="13809" max="14059" width="48.33203125" style="1"/>
    <col min="14060" max="14060" width="25.109375" style="1" customWidth="1"/>
    <col min="14061" max="14061" width="88.109375" style="1" customWidth="1"/>
    <col min="14062" max="14064" width="12.33203125" style="1" customWidth="1"/>
    <col min="14065" max="14315" width="48.33203125" style="1"/>
    <col min="14316" max="14316" width="25.109375" style="1" customWidth="1"/>
    <col min="14317" max="14317" width="88.109375" style="1" customWidth="1"/>
    <col min="14318" max="14320" width="12.33203125" style="1" customWidth="1"/>
    <col min="14321" max="14571" width="48.33203125" style="1"/>
    <col min="14572" max="14572" width="25.109375" style="1" customWidth="1"/>
    <col min="14573" max="14573" width="88.109375" style="1" customWidth="1"/>
    <col min="14574" max="14576" width="12.33203125" style="1" customWidth="1"/>
    <col min="14577" max="14827" width="48.33203125" style="1"/>
    <col min="14828" max="14828" width="25.109375" style="1" customWidth="1"/>
    <col min="14829" max="14829" width="88.109375" style="1" customWidth="1"/>
    <col min="14830" max="14832" width="12.33203125" style="1" customWidth="1"/>
    <col min="14833" max="15083" width="48.33203125" style="1"/>
    <col min="15084" max="15084" width="25.109375" style="1" customWidth="1"/>
    <col min="15085" max="15085" width="88.109375" style="1" customWidth="1"/>
    <col min="15086" max="15088" width="12.33203125" style="1" customWidth="1"/>
    <col min="15089" max="15339" width="48.33203125" style="1"/>
    <col min="15340" max="15340" width="25.109375" style="1" customWidth="1"/>
    <col min="15341" max="15341" width="88.109375" style="1" customWidth="1"/>
    <col min="15342" max="15344" width="12.33203125" style="1" customWidth="1"/>
    <col min="15345" max="15595" width="48.33203125" style="1"/>
    <col min="15596" max="15596" width="25.109375" style="1" customWidth="1"/>
    <col min="15597" max="15597" width="88.109375" style="1" customWidth="1"/>
    <col min="15598" max="15600" width="12.33203125" style="1" customWidth="1"/>
    <col min="15601" max="15851" width="48.33203125" style="1"/>
    <col min="15852" max="15852" width="25.109375" style="1" customWidth="1"/>
    <col min="15853" max="15853" width="88.109375" style="1" customWidth="1"/>
    <col min="15854" max="15856" width="12.33203125" style="1" customWidth="1"/>
    <col min="15857" max="16107" width="48.33203125" style="1"/>
    <col min="16108" max="16108" width="25.109375" style="1" customWidth="1"/>
    <col min="16109" max="16109" width="88.109375" style="1" customWidth="1"/>
    <col min="16110" max="16112" width="12.33203125" style="1" customWidth="1"/>
    <col min="16113" max="16384" width="48.33203125" style="1"/>
  </cols>
  <sheetData>
    <row r="1" spans="2:12" ht="17.399999999999999" x14ac:dyDescent="0.25">
      <c r="B1" s="356" t="s">
        <v>994</v>
      </c>
    </row>
    <row r="2" spans="2:12" ht="18" customHeight="1" x14ac:dyDescent="0.25">
      <c r="B2" s="356" t="s">
        <v>995</v>
      </c>
      <c r="C2" s="397"/>
      <c r="D2" s="397"/>
      <c r="E2" s="397"/>
      <c r="F2" s="397"/>
      <c r="G2" s="397"/>
    </row>
    <row r="3" spans="2:12" ht="17.399999999999999" x14ac:dyDescent="0.25">
      <c r="B3" s="356" t="s">
        <v>996</v>
      </c>
      <c r="C3" s="397"/>
      <c r="D3" s="397"/>
      <c r="E3" s="397"/>
      <c r="F3" s="397"/>
      <c r="G3" s="397"/>
    </row>
    <row r="4" spans="2:12" ht="20.25" customHeight="1" thickBot="1" x14ac:dyDescent="0.3">
      <c r="B4" s="398" t="s">
        <v>997</v>
      </c>
      <c r="C4" s="399"/>
      <c r="D4" s="399"/>
      <c r="E4" s="399"/>
      <c r="F4" s="399"/>
      <c r="G4" s="399"/>
    </row>
    <row r="5" spans="2:12" s="16" customFormat="1" ht="47.25" customHeight="1" thickTop="1" thickBot="1" x14ac:dyDescent="0.3">
      <c r="B5" s="690" t="s">
        <v>998</v>
      </c>
      <c r="C5" s="690"/>
      <c r="D5" s="691"/>
      <c r="E5" s="400" t="s">
        <v>0</v>
      </c>
      <c r="F5" s="401" t="s">
        <v>24</v>
      </c>
      <c r="G5" s="402" t="s">
        <v>23</v>
      </c>
      <c r="H5" s="403"/>
      <c r="I5" s="403"/>
      <c r="J5" s="403"/>
      <c r="K5" s="403"/>
      <c r="L5" s="403"/>
    </row>
    <row r="6" spans="2:12" ht="21" customHeight="1" thickTop="1" x14ac:dyDescent="0.25">
      <c r="B6" s="404" t="s">
        <v>999</v>
      </c>
      <c r="C6" s="405" t="str">
        <f>IF(OR('CUADRO 13'!F6&gt;'CUADRO 12'!$D$5),"***","")</f>
        <v/>
      </c>
      <c r="D6" s="406" t="str">
        <f>IF(OR('CUADRO 13'!G6&gt;'CUADRO 12'!$E$5),"xx","")</f>
        <v/>
      </c>
      <c r="E6" s="407">
        <f>+F6+G6</f>
        <v>0</v>
      </c>
      <c r="F6" s="408"/>
      <c r="G6" s="409"/>
    </row>
    <row r="7" spans="2:12" ht="21" customHeight="1" x14ac:dyDescent="0.25">
      <c r="B7" s="410" t="s">
        <v>1000</v>
      </c>
      <c r="C7" s="411" t="str">
        <f>IF(OR('CUADRO 13'!F7&gt;'CUADRO 12'!$D$5),"***","")</f>
        <v/>
      </c>
      <c r="D7" s="412" t="str">
        <f>IF(OR('CUADRO 13'!G7&gt;'CUADRO 12'!$E$5),"xx","")</f>
        <v/>
      </c>
      <c r="E7" s="413">
        <f t="shared" ref="E7:E20" si="0">+F7+G7</f>
        <v>0</v>
      </c>
      <c r="F7" s="414"/>
      <c r="G7" s="415"/>
      <c r="H7" s="403"/>
    </row>
    <row r="8" spans="2:12" ht="21" customHeight="1" x14ac:dyDescent="0.25">
      <c r="B8" s="410" t="s">
        <v>1001</v>
      </c>
      <c r="C8" s="411" t="str">
        <f>IF(OR('CUADRO 13'!F8&gt;'CUADRO 12'!$D$5),"***","")</f>
        <v/>
      </c>
      <c r="D8" s="412" t="str">
        <f>IF(OR('CUADRO 13'!G8&gt;'CUADRO 12'!$E$5),"xx","")</f>
        <v/>
      </c>
      <c r="E8" s="413">
        <f t="shared" si="0"/>
        <v>0</v>
      </c>
      <c r="F8" s="414"/>
      <c r="G8" s="415"/>
    </row>
    <row r="9" spans="2:12" ht="21" customHeight="1" x14ac:dyDescent="0.25">
      <c r="B9" s="410" t="s">
        <v>1002</v>
      </c>
      <c r="C9" s="411" t="str">
        <f>IF(OR('CUADRO 13'!F9&gt;'CUADRO 12'!$D$5),"***","")</f>
        <v/>
      </c>
      <c r="D9" s="412" t="str">
        <f>IF(OR('CUADRO 13'!G9&gt;'CUADRO 12'!$E$5),"xx","")</f>
        <v/>
      </c>
      <c r="E9" s="413">
        <f t="shared" si="0"/>
        <v>0</v>
      </c>
      <c r="F9" s="414"/>
      <c r="G9" s="415"/>
    </row>
    <row r="10" spans="2:12" ht="21" customHeight="1" x14ac:dyDescent="0.25">
      <c r="B10" s="410" t="s">
        <v>1003</v>
      </c>
      <c r="C10" s="411" t="str">
        <f>IF(OR('CUADRO 13'!F10&gt;'CUADRO 12'!$D$5),"***","")</f>
        <v/>
      </c>
      <c r="D10" s="412" t="str">
        <f>IF(OR('CUADRO 13'!G10&gt;'CUADRO 12'!$E$5),"xx","")</f>
        <v/>
      </c>
      <c r="E10" s="413">
        <f t="shared" si="0"/>
        <v>0</v>
      </c>
      <c r="F10" s="414"/>
      <c r="G10" s="415"/>
    </row>
    <row r="11" spans="2:12" ht="21" customHeight="1" x14ac:dyDescent="0.25">
      <c r="B11" s="410" t="s">
        <v>1004</v>
      </c>
      <c r="C11" s="411" t="str">
        <f>IF(OR('CUADRO 13'!F11&gt;'CUADRO 12'!$D$5),"***","")</f>
        <v/>
      </c>
      <c r="D11" s="412" t="str">
        <f>IF(OR('CUADRO 13'!G11&gt;'CUADRO 12'!$E$5),"xx","")</f>
        <v/>
      </c>
      <c r="E11" s="413">
        <f t="shared" si="0"/>
        <v>0</v>
      </c>
      <c r="F11" s="414"/>
      <c r="G11" s="415"/>
    </row>
    <row r="12" spans="2:12" ht="21" customHeight="1" x14ac:dyDescent="0.25">
      <c r="B12" s="410" t="s">
        <v>1005</v>
      </c>
      <c r="C12" s="411" t="str">
        <f>IF(OR('CUADRO 13'!F12&gt;'CUADRO 12'!$D$5),"***","")</f>
        <v/>
      </c>
      <c r="D12" s="412" t="str">
        <f>IF(OR('CUADRO 13'!G12&gt;'CUADRO 12'!$E$5),"xx","")</f>
        <v/>
      </c>
      <c r="E12" s="413">
        <f t="shared" si="0"/>
        <v>0</v>
      </c>
      <c r="F12" s="414"/>
      <c r="G12" s="415"/>
    </row>
    <row r="13" spans="2:12" ht="21" customHeight="1" x14ac:dyDescent="0.25">
      <c r="B13" s="410" t="s">
        <v>1006</v>
      </c>
      <c r="C13" s="411" t="str">
        <f>IF(OR('CUADRO 13'!F13&gt;'CUADRO 12'!$D$5),"***","")</f>
        <v/>
      </c>
      <c r="D13" s="412" t="str">
        <f>IF(OR('CUADRO 13'!G13&gt;'CUADRO 12'!$E$5),"xx","")</f>
        <v/>
      </c>
      <c r="E13" s="413">
        <f t="shared" si="0"/>
        <v>0</v>
      </c>
      <c r="F13" s="414"/>
      <c r="G13" s="415"/>
    </row>
    <row r="14" spans="2:12" ht="21" customHeight="1" x14ac:dyDescent="0.25">
      <c r="B14" s="410" t="s">
        <v>1007</v>
      </c>
      <c r="C14" s="411" t="str">
        <f>IF(OR('CUADRO 13'!F14&gt;'CUADRO 12'!$D$5),"***","")</f>
        <v/>
      </c>
      <c r="D14" s="412" t="str">
        <f>IF(OR('CUADRO 13'!G14&gt;'CUADRO 12'!$E$5),"xx","")</f>
        <v/>
      </c>
      <c r="E14" s="413">
        <f t="shared" si="0"/>
        <v>0</v>
      </c>
      <c r="F14" s="414"/>
      <c r="G14" s="415"/>
    </row>
    <row r="15" spans="2:12" ht="21" customHeight="1" x14ac:dyDescent="0.25">
      <c r="B15" s="410" t="s">
        <v>1008</v>
      </c>
      <c r="C15" s="411" t="str">
        <f>IF(OR('CUADRO 13'!F15&gt;'CUADRO 12'!$D$5),"***","")</f>
        <v/>
      </c>
      <c r="D15" s="412" t="str">
        <f>IF(OR('CUADRO 13'!G15&gt;'CUADRO 12'!$E$5),"xx","")</f>
        <v/>
      </c>
      <c r="E15" s="413">
        <f t="shared" si="0"/>
        <v>0</v>
      </c>
      <c r="F15" s="414"/>
      <c r="G15" s="415"/>
    </row>
    <row r="16" spans="2:12" ht="21" customHeight="1" x14ac:dyDescent="0.25">
      <c r="B16" s="410" t="s">
        <v>1009</v>
      </c>
      <c r="C16" s="411" t="str">
        <f>IF(OR('CUADRO 13'!F16&gt;'CUADRO 12'!$D$5),"***","")</f>
        <v/>
      </c>
      <c r="D16" s="412" t="str">
        <f>IF(OR('CUADRO 13'!G16&gt;'CUADRO 12'!$E$5),"xx","")</f>
        <v/>
      </c>
      <c r="E16" s="413">
        <f t="shared" si="0"/>
        <v>0</v>
      </c>
      <c r="F16" s="414"/>
      <c r="G16" s="415"/>
    </row>
    <row r="17" spans="2:8" ht="21" customHeight="1" x14ac:dyDescent="0.25">
      <c r="B17" s="410" t="s">
        <v>1010</v>
      </c>
      <c r="C17" s="411" t="str">
        <f>IF(OR('CUADRO 13'!F17&gt;'CUADRO 12'!$D$5),"***","")</f>
        <v/>
      </c>
      <c r="D17" s="412" t="str">
        <f>IF(OR('CUADRO 13'!G17&gt;'CUADRO 12'!$E$5),"xx","")</f>
        <v/>
      </c>
      <c r="E17" s="413">
        <f t="shared" si="0"/>
        <v>0</v>
      </c>
      <c r="F17" s="414"/>
      <c r="G17" s="415"/>
    </row>
    <row r="18" spans="2:8" ht="21" customHeight="1" x14ac:dyDescent="0.25">
      <c r="B18" s="410" t="s">
        <v>1011</v>
      </c>
      <c r="C18" s="411" t="str">
        <f>IF(OR('CUADRO 13'!F18&gt;'CUADRO 12'!$D$5),"***","")</f>
        <v/>
      </c>
      <c r="D18" s="412" t="str">
        <f>IF(OR('CUADRO 13'!G18&gt;'CUADRO 12'!$E$5),"xx","")</f>
        <v/>
      </c>
      <c r="E18" s="413">
        <f t="shared" si="0"/>
        <v>0</v>
      </c>
      <c r="F18" s="414"/>
      <c r="G18" s="415"/>
    </row>
    <row r="19" spans="2:8" ht="21" customHeight="1" x14ac:dyDescent="0.25">
      <c r="B19" s="410" t="s">
        <v>1012</v>
      </c>
      <c r="C19" s="411" t="str">
        <f>IF(OR('CUADRO 13'!F19&gt;'CUADRO 12'!$D$5),"***","")</f>
        <v/>
      </c>
      <c r="D19" s="412" t="str">
        <f>IF(OR('CUADRO 13'!G19&gt;'CUADRO 12'!$E$5),"xx","")</f>
        <v/>
      </c>
      <c r="E19" s="413">
        <f t="shared" si="0"/>
        <v>0</v>
      </c>
      <c r="F19" s="414"/>
      <c r="G19" s="415"/>
      <c r="H19" s="416">
        <f>SUM(F6:F20)</f>
        <v>0</v>
      </c>
    </row>
    <row r="20" spans="2:8" ht="21" customHeight="1" thickBot="1" x14ac:dyDescent="0.3">
      <c r="B20" s="417" t="s">
        <v>1013</v>
      </c>
      <c r="C20" s="411" t="str">
        <f>IF(OR('CUADRO 13'!F20&gt;'CUADRO 12'!$D$5),"***","")</f>
        <v/>
      </c>
      <c r="D20" s="412" t="str">
        <f>IF(OR('CUADRO 13'!G20&gt;'CUADRO 12'!$E$5),"xx","")</f>
        <v/>
      </c>
      <c r="E20" s="418">
        <f t="shared" si="0"/>
        <v>0</v>
      </c>
      <c r="F20" s="419"/>
      <c r="G20" s="420"/>
      <c r="H20" s="416">
        <f>SUM(G6:G20)</f>
        <v>0</v>
      </c>
    </row>
    <row r="21" spans="2:8" ht="37.5" customHeight="1" thickTop="1" x14ac:dyDescent="0.25">
      <c r="B21" s="692" t="str">
        <f>IF(AND('CUADRO 12'!D5&gt;0,H19=0),"En el Cuadro 12 indicó estudiantes HOMBRES que estudian y trabajan, debe registrarlos en este cuadro, según la actividad o actividades que realizan.","")</f>
        <v/>
      </c>
      <c r="C21" s="692"/>
      <c r="D21" s="692"/>
      <c r="F21" s="421" t="str">
        <f>IF(AND(B21="",H19&lt;'CUADRO 12'!D5),"XXX","")</f>
        <v/>
      </c>
      <c r="G21" s="421" t="str">
        <f>IF(AND(B22="",H20&lt;'CUADRO 12'!E5),"XXX","")</f>
        <v/>
      </c>
    </row>
    <row r="22" spans="2:8" ht="37.5" customHeight="1" x14ac:dyDescent="0.25">
      <c r="B22" s="522" t="str">
        <f>IF(AND('CUADRO 12'!E5&gt;0,H20=0),"En el Cuadro 12 indicó estudiantes MUJERES que estudian y trabajan, debe registrarlos en este cuadro, según la actividad o actividades que realizan.","")</f>
        <v/>
      </c>
      <c r="C22" s="522"/>
      <c r="D22" s="522"/>
      <c r="E22" s="522" t="str">
        <f>IF(OR(F21="XXX",G21="XXX"),"Está desglosando menos estudiantes que los indicados en el Cuadro 12, ya sea Hombres o Mujeres, según se indica con XXX debajo de la respectiva columna.","")</f>
        <v/>
      </c>
      <c r="F22" s="522"/>
      <c r="G22" s="522"/>
    </row>
    <row r="23" spans="2:8" ht="37.5" customHeight="1" x14ac:dyDescent="0.25">
      <c r="B23" s="522" t="str">
        <f>IF(OR(C6="***",C7="***",C8="***",C9="***",C10="***",C11="***",C12="***",C13="***",C14="***",C15="***",C16="***",C17="***",C18="***",C19="***",C20="***"),"*** = La cifra de hombres indicada, no puede ser mayor al total de hombres que estudian y trabajan reportados en el Cuadro 12.","")</f>
        <v/>
      </c>
      <c r="C23" s="522"/>
      <c r="D23" s="522"/>
      <c r="E23" s="522"/>
      <c r="F23" s="522"/>
      <c r="G23" s="522"/>
    </row>
    <row r="24" spans="2:8" ht="37.5" customHeight="1" x14ac:dyDescent="0.25">
      <c r="B24" s="522" t="str">
        <f>IF(OR(D6="xx",D7="xx",D8="xx",D9="xx",D10="xx",D11="xx",D12="xx",D13="xx",D14="xx",D15="xx",D16="xx",D17="xx",D18="xx",D19="xx",D20="xx"),"xx = La cifra de mujeres indicada, no puede ser mayor al total de mujeres que estudian y trabajan reportadas en el Cuadro 12.","")</f>
        <v/>
      </c>
      <c r="C24" s="522"/>
      <c r="D24" s="522"/>
      <c r="E24" s="522"/>
      <c r="F24" s="522"/>
      <c r="G24" s="522"/>
    </row>
    <row r="25" spans="2:8" ht="6.75" customHeight="1" x14ac:dyDescent="0.25">
      <c r="B25" s="422"/>
      <c r="C25" s="423"/>
      <c r="D25" s="422"/>
      <c r="E25" s="424"/>
      <c r="F25" s="424"/>
      <c r="G25" s="424"/>
    </row>
    <row r="26" spans="2:8" ht="18" customHeight="1" x14ac:dyDescent="0.25">
      <c r="B26" s="393" t="s">
        <v>990</v>
      </c>
      <c r="C26" s="393"/>
      <c r="D26" s="393"/>
      <c r="E26" s="7"/>
      <c r="F26" s="394"/>
      <c r="G26" s="394"/>
    </row>
    <row r="27" spans="2:8" ht="18" customHeight="1" x14ac:dyDescent="0.25">
      <c r="B27" s="674"/>
      <c r="C27" s="675"/>
      <c r="D27" s="675"/>
      <c r="E27" s="524"/>
      <c r="F27" s="524"/>
      <c r="G27" s="525"/>
    </row>
    <row r="28" spans="2:8" ht="18" customHeight="1" x14ac:dyDescent="0.25">
      <c r="B28" s="526"/>
      <c r="C28" s="527"/>
      <c r="D28" s="527"/>
      <c r="E28" s="527"/>
      <c r="F28" s="527"/>
      <c r="G28" s="528"/>
    </row>
    <row r="29" spans="2:8" ht="18" customHeight="1" x14ac:dyDescent="0.25">
      <c r="B29" s="526"/>
      <c r="C29" s="527"/>
      <c r="D29" s="527"/>
      <c r="E29" s="527"/>
      <c r="F29" s="527"/>
      <c r="G29" s="528"/>
    </row>
    <row r="30" spans="2:8" ht="18" customHeight="1" x14ac:dyDescent="0.25">
      <c r="B30" s="529"/>
      <c r="C30" s="530"/>
      <c r="D30" s="530"/>
      <c r="E30" s="530"/>
      <c r="F30" s="530"/>
      <c r="G30" s="531"/>
    </row>
    <row r="31" spans="2:8" x14ac:dyDescent="0.25">
      <c r="F31" s="425"/>
      <c r="G31" s="425"/>
    </row>
  </sheetData>
  <sheetProtection algorithmName="SHA-512" hashValue="4EcmdRu23eE7faxmYiFbZqo0gxiZ+VfFxs6B9qRK14BkFS0wru3tV7gQYgi6pXoMhIcf507zQXdDesAT9G6sDQ==" saltValue="8k4ejpZmb1/sW1skcm6wuw==" spinCount="100000" sheet="1" objects="1" scenarios="1"/>
  <mergeCells count="7">
    <mergeCell ref="B27:G30"/>
    <mergeCell ref="B5:D5"/>
    <mergeCell ref="B21:D21"/>
    <mergeCell ref="B22:D22"/>
    <mergeCell ref="E22:G24"/>
    <mergeCell ref="B23:D23"/>
    <mergeCell ref="B24:D24"/>
  </mergeCells>
  <conditionalFormatting sqref="B21:D22">
    <cfRule type="notContainsBlanks" dxfId="2" priority="3">
      <formula>LEN(TRIM(B21))&gt;0</formula>
    </cfRule>
  </conditionalFormatting>
  <conditionalFormatting sqref="E6:E20 E25">
    <cfRule type="cellIs" dxfId="1" priority="2" operator="equal">
      <formula>0</formula>
    </cfRule>
  </conditionalFormatting>
  <conditionalFormatting sqref="E22:G24">
    <cfRule type="notContainsBlanks" dxfId="0" priority="1">
      <formula>LEN(TRIM(E22))&gt;0</formula>
    </cfRule>
  </conditionalFormatting>
  <dataValidations count="1">
    <dataValidation allowBlank="1" showErrorMessage="1" sqref="F6:G20" xr:uid="{00000000-0002-0000-1100-000000000000}"/>
  </dataValidations>
  <printOptions horizontalCentered="1"/>
  <pageMargins left="0.19685039370078741" right="0.19685039370078741" top="0.59055118110236227" bottom="0.39370078740157483" header="0.31496062992125984" footer="0.19685039370078741"/>
  <pageSetup scale="81" orientation="landscape" r:id="rId1"/>
  <headerFooter>
    <oddFooter>&amp;R&amp;"+,Negrita Cursiva"Telesecundaria&amp;"+,Cursiva", página 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FFC000"/>
  </sheetPr>
  <dimension ref="A1:S8"/>
  <sheetViews>
    <sheetView zoomScale="80" zoomScaleNormal="80" workbookViewId="0">
      <pane ySplit="2" topLeftCell="A3" activePane="bottomLeft" state="frozen"/>
      <selection activeCell="B1" sqref="B1"/>
      <selection pane="bottomLeft" activeCell="O3" sqref="O3:Q8"/>
    </sheetView>
  </sheetViews>
  <sheetFormatPr baseColWidth="10" defaultColWidth="11.44140625" defaultRowHeight="14.4" x14ac:dyDescent="0.3"/>
  <cols>
    <col min="1" max="1" width="11.5546875" style="2" bestFit="1" customWidth="1"/>
    <col min="2" max="2" width="11.33203125" style="2" bestFit="1" customWidth="1"/>
    <col min="3" max="3" width="35.33203125" style="2" bestFit="1" customWidth="1"/>
    <col min="4" max="4" width="16.44140625" style="2" customWidth="1"/>
    <col min="5" max="5" width="9.33203125" style="2" bestFit="1" customWidth="1"/>
    <col min="6" max="6" width="6.44140625" style="2" bestFit="1" customWidth="1"/>
    <col min="7" max="7" width="7.88671875" style="2" bestFit="1" customWidth="1"/>
    <col min="8" max="8" width="7.33203125" style="2" bestFit="1" customWidth="1"/>
    <col min="9" max="9" width="8" style="2" customWidth="1"/>
    <col min="10" max="10" width="14.33203125" style="2" bestFit="1" customWidth="1"/>
    <col min="11" max="11" width="11.6640625" style="2" bestFit="1" customWidth="1"/>
    <col min="12" max="13" width="12.88671875" style="2" bestFit="1" customWidth="1"/>
    <col min="14" max="14" width="17.44140625" style="2" bestFit="1" customWidth="1"/>
    <col min="15" max="15" width="37.88671875" style="2" bestFit="1" customWidth="1"/>
    <col min="16" max="16" width="13.5546875" style="2" bestFit="1" customWidth="1"/>
    <col min="17" max="17" width="9.88671875" style="2" bestFit="1" customWidth="1"/>
    <col min="18" max="18" width="11.5546875" style="2" bestFit="1" customWidth="1"/>
    <col min="19" max="19" width="10.88671875" style="2" bestFit="1" customWidth="1"/>
    <col min="20" max="16384" width="11.44140625" style="1"/>
  </cols>
  <sheetData>
    <row r="1" spans="1:19" x14ac:dyDescent="0.3">
      <c r="A1" s="5">
        <v>1</v>
      </c>
      <c r="B1" s="5">
        <v>2</v>
      </c>
      <c r="C1" s="5">
        <v>3</v>
      </c>
      <c r="D1" s="5">
        <v>4</v>
      </c>
      <c r="E1" s="5">
        <v>5</v>
      </c>
      <c r="F1" s="5">
        <v>6</v>
      </c>
      <c r="G1" s="5">
        <v>7</v>
      </c>
      <c r="H1" s="5">
        <v>8</v>
      </c>
      <c r="I1" s="5">
        <v>9</v>
      </c>
      <c r="J1" s="5">
        <v>10</v>
      </c>
      <c r="K1" s="5">
        <v>11</v>
      </c>
      <c r="L1" s="5">
        <v>12</v>
      </c>
      <c r="M1" s="5">
        <v>13</v>
      </c>
      <c r="N1" s="5">
        <v>14</v>
      </c>
      <c r="O1" s="5">
        <v>15</v>
      </c>
      <c r="P1" s="5">
        <v>16</v>
      </c>
      <c r="Q1" s="5">
        <v>17</v>
      </c>
      <c r="R1" s="5">
        <v>18</v>
      </c>
      <c r="S1" s="5">
        <v>19</v>
      </c>
    </row>
    <row r="2" spans="1:19" s="4" customFormat="1" x14ac:dyDescent="0.3">
      <c r="A2" s="3" t="s">
        <v>26</v>
      </c>
      <c r="B2" s="3" t="s">
        <v>25</v>
      </c>
      <c r="C2" s="3" t="s">
        <v>27</v>
      </c>
      <c r="D2" s="3" t="s">
        <v>28</v>
      </c>
      <c r="E2" s="3" t="s">
        <v>29</v>
      </c>
      <c r="F2" s="3" t="s">
        <v>30</v>
      </c>
      <c r="G2" s="3" t="s">
        <v>31</v>
      </c>
      <c r="H2" s="3" t="s">
        <v>32</v>
      </c>
      <c r="I2" s="3" t="s">
        <v>550</v>
      </c>
      <c r="J2" s="3" t="s">
        <v>33</v>
      </c>
      <c r="K2" s="3" t="s">
        <v>34</v>
      </c>
      <c r="L2" s="3" t="s">
        <v>35</v>
      </c>
      <c r="M2" s="3" t="s">
        <v>36</v>
      </c>
      <c r="N2" s="3" t="s">
        <v>37</v>
      </c>
      <c r="O2" s="3" t="s">
        <v>38</v>
      </c>
      <c r="P2" s="3" t="s">
        <v>39</v>
      </c>
      <c r="Q2" s="3" t="s">
        <v>40</v>
      </c>
      <c r="R2" s="3" t="s">
        <v>587</v>
      </c>
      <c r="S2" s="3" t="s">
        <v>588</v>
      </c>
    </row>
    <row r="3" spans="1:19" ht="15" x14ac:dyDescent="0.35">
      <c r="A3" s="433" t="s">
        <v>614</v>
      </c>
      <c r="B3" s="433" t="s">
        <v>615</v>
      </c>
      <c r="C3" s="433" t="s">
        <v>616</v>
      </c>
      <c r="D3" s="433" t="s">
        <v>48</v>
      </c>
      <c r="E3" s="433" t="s">
        <v>6</v>
      </c>
      <c r="F3" s="452" t="s">
        <v>46</v>
      </c>
      <c r="G3" s="452" t="s">
        <v>13</v>
      </c>
      <c r="H3" s="452" t="s">
        <v>6</v>
      </c>
      <c r="I3" s="453" t="s">
        <v>457</v>
      </c>
      <c r="J3" s="452" t="s">
        <v>1282</v>
      </c>
      <c r="K3" s="452" t="s">
        <v>1283</v>
      </c>
      <c r="L3" s="452" t="s">
        <v>1283</v>
      </c>
      <c r="M3" s="452" t="s">
        <v>632</v>
      </c>
      <c r="N3" s="433" t="s">
        <v>49</v>
      </c>
      <c r="O3" s="433" t="s">
        <v>633</v>
      </c>
      <c r="P3" s="433">
        <v>26799174</v>
      </c>
      <c r="Q3" s="433">
        <v>26799174</v>
      </c>
    </row>
    <row r="4" spans="1:19" ht="15" x14ac:dyDescent="0.35">
      <c r="A4" s="433" t="s">
        <v>620</v>
      </c>
      <c r="B4" s="433" t="s">
        <v>621</v>
      </c>
      <c r="C4" s="433" t="s">
        <v>622</v>
      </c>
      <c r="D4" s="433" t="s">
        <v>586</v>
      </c>
      <c r="E4" s="433" t="s">
        <v>6</v>
      </c>
      <c r="F4" s="452" t="s">
        <v>41</v>
      </c>
      <c r="G4" s="452" t="s">
        <v>18</v>
      </c>
      <c r="H4" s="452" t="s">
        <v>8</v>
      </c>
      <c r="I4" s="453" t="s">
        <v>296</v>
      </c>
      <c r="J4" s="452" t="s">
        <v>43</v>
      </c>
      <c r="K4" s="452" t="s">
        <v>1284</v>
      </c>
      <c r="L4" s="452" t="s">
        <v>1285</v>
      </c>
      <c r="M4" s="452" t="s">
        <v>636</v>
      </c>
      <c r="N4" s="433" t="s">
        <v>49</v>
      </c>
      <c r="O4" s="433" t="s">
        <v>637</v>
      </c>
      <c r="P4" s="433">
        <v>44057993</v>
      </c>
      <c r="Q4" s="433">
        <v>62842798</v>
      </c>
    </row>
    <row r="5" spans="1:19" ht="15" x14ac:dyDescent="0.35">
      <c r="A5" s="433" t="s">
        <v>617</v>
      </c>
      <c r="B5" s="433" t="s">
        <v>618</v>
      </c>
      <c r="C5" s="433" t="s">
        <v>619</v>
      </c>
      <c r="D5" s="433" t="s">
        <v>44</v>
      </c>
      <c r="E5" s="433" t="s">
        <v>11</v>
      </c>
      <c r="F5" s="452" t="s">
        <v>41</v>
      </c>
      <c r="G5" s="452" t="s">
        <v>45</v>
      </c>
      <c r="H5" s="452" t="s">
        <v>7</v>
      </c>
      <c r="I5" s="453" t="s">
        <v>303</v>
      </c>
      <c r="J5" s="452" t="s">
        <v>43</v>
      </c>
      <c r="K5" s="452" t="s">
        <v>1286</v>
      </c>
      <c r="L5" s="452" t="s">
        <v>1287</v>
      </c>
      <c r="M5" s="452" t="s">
        <v>634</v>
      </c>
      <c r="N5" s="433" t="s">
        <v>49</v>
      </c>
      <c r="O5" s="433" t="s">
        <v>635</v>
      </c>
      <c r="P5" s="433">
        <v>41051043</v>
      </c>
      <c r="Q5" s="433"/>
    </row>
    <row r="6" spans="1:19" ht="15" x14ac:dyDescent="0.35">
      <c r="A6" s="433" t="s">
        <v>626</v>
      </c>
      <c r="B6" s="433" t="s">
        <v>627</v>
      </c>
      <c r="C6" s="433" t="s">
        <v>628</v>
      </c>
      <c r="D6" s="433" t="s">
        <v>43</v>
      </c>
      <c r="E6" s="433" t="s">
        <v>12</v>
      </c>
      <c r="F6" s="452" t="s">
        <v>41</v>
      </c>
      <c r="G6" s="452" t="s">
        <v>12</v>
      </c>
      <c r="H6" s="452" t="s">
        <v>8</v>
      </c>
      <c r="I6" s="453" t="s">
        <v>266</v>
      </c>
      <c r="J6" s="452" t="s">
        <v>43</v>
      </c>
      <c r="K6" s="452" t="s">
        <v>1288</v>
      </c>
      <c r="L6" s="452" t="s">
        <v>1317</v>
      </c>
      <c r="M6" s="452" t="s">
        <v>589</v>
      </c>
      <c r="N6" s="433" t="s">
        <v>49</v>
      </c>
      <c r="O6" s="433" t="s">
        <v>1318</v>
      </c>
      <c r="P6" s="433">
        <v>24283285</v>
      </c>
      <c r="Q6" s="433">
        <v>24289926</v>
      </c>
    </row>
    <row r="7" spans="1:19" ht="15" x14ac:dyDescent="0.35">
      <c r="A7" s="433" t="s">
        <v>623</v>
      </c>
      <c r="B7" s="433" t="s">
        <v>624</v>
      </c>
      <c r="C7" s="433" t="s">
        <v>625</v>
      </c>
      <c r="D7" s="433" t="s">
        <v>43</v>
      </c>
      <c r="E7" s="433" t="s">
        <v>12</v>
      </c>
      <c r="F7" s="452" t="s">
        <v>41</v>
      </c>
      <c r="G7" s="452" t="s">
        <v>7</v>
      </c>
      <c r="H7" s="452" t="s">
        <v>6</v>
      </c>
      <c r="I7" s="453" t="s">
        <v>230</v>
      </c>
      <c r="J7" s="452" t="s">
        <v>43</v>
      </c>
      <c r="K7" s="452" t="s">
        <v>1289</v>
      </c>
      <c r="L7" s="452" t="s">
        <v>1289</v>
      </c>
      <c r="M7" s="452" t="s">
        <v>47</v>
      </c>
      <c r="N7" s="433" t="s">
        <v>49</v>
      </c>
      <c r="O7" s="433" t="s">
        <v>638</v>
      </c>
      <c r="P7" s="433">
        <v>63828835</v>
      </c>
      <c r="Q7" s="433"/>
    </row>
    <row r="8" spans="1:19" ht="15" x14ac:dyDescent="0.35">
      <c r="A8" s="433" t="s">
        <v>629</v>
      </c>
      <c r="B8" s="433" t="s">
        <v>630</v>
      </c>
      <c r="C8" s="433" t="s">
        <v>631</v>
      </c>
      <c r="D8" s="433" t="s">
        <v>42</v>
      </c>
      <c r="E8" s="433" t="s">
        <v>9</v>
      </c>
      <c r="F8" s="452" t="s">
        <v>41</v>
      </c>
      <c r="G8" s="452" t="s">
        <v>17</v>
      </c>
      <c r="H8" s="452" t="s">
        <v>7</v>
      </c>
      <c r="I8" s="453" t="s">
        <v>283</v>
      </c>
      <c r="J8" s="452" t="s">
        <v>43</v>
      </c>
      <c r="K8" s="452" t="s">
        <v>1290</v>
      </c>
      <c r="L8" s="452" t="s">
        <v>1291</v>
      </c>
      <c r="M8" s="452" t="s">
        <v>639</v>
      </c>
      <c r="N8" s="433" t="s">
        <v>49</v>
      </c>
      <c r="O8" s="433" t="s">
        <v>1319</v>
      </c>
      <c r="P8" s="433">
        <v>21006563</v>
      </c>
      <c r="Q8" s="433"/>
    </row>
  </sheetData>
  <sheetProtection algorithmName="SHA-512" hashValue="umO/GJioMJ0kAJalwNm5QKfTUu90Q6dNPFga3AJ7JUC8Hgv1QfDBXr5EeDH4H90VQgTYXfcu5CL9m4kcBjPWaw==" saltValue="+zh+b4Q+yAhAWGlWBIV5mg==" spinCount="100000" sheet="1" objects="1" scenarios="1"/>
  <autoFilter ref="A2:S8" xr:uid="{00000000-0009-0000-0000-000001000000}"/>
  <sortState xmlns:xlrd2="http://schemas.microsoft.com/office/spreadsheetml/2017/richdata2" ref="A3:S9">
    <sortCondition ref="A3:A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pageSetUpPr fitToPage="1"/>
  </sheetPr>
  <dimension ref="B1:AA92"/>
  <sheetViews>
    <sheetView showGridLines="0" tabSelected="1" zoomScale="95" zoomScaleNormal="95" workbookViewId="0">
      <selection activeCell="C8" sqref="C8"/>
    </sheetView>
  </sheetViews>
  <sheetFormatPr baseColWidth="10" defaultColWidth="11.44140625" defaultRowHeight="13.8" x14ac:dyDescent="0.25"/>
  <cols>
    <col min="1" max="1" width="8.109375" style="1" customWidth="1"/>
    <col min="2" max="2" width="24" style="1" customWidth="1"/>
    <col min="3" max="3" width="25.6640625" style="1" bestFit="1" customWidth="1"/>
    <col min="4" max="4" width="6" style="1" customWidth="1"/>
    <col min="5" max="5" width="11.88671875" style="1" customWidth="1"/>
    <col min="6" max="6" width="6.44140625" style="1" customWidth="1"/>
    <col min="7" max="7" width="10" style="1" customWidth="1"/>
    <col min="8" max="8" width="6.5546875" style="1" customWidth="1"/>
    <col min="9" max="9" width="13.44140625" style="1" customWidth="1"/>
    <col min="10" max="10" width="2" style="1" customWidth="1"/>
    <col min="11" max="11" width="12.5546875" style="1" customWidth="1"/>
    <col min="12" max="14" width="7.109375" style="1" customWidth="1"/>
    <col min="15" max="15" width="2.33203125" style="1" customWidth="1"/>
    <col min="16" max="26" width="11.44140625" style="1"/>
    <col min="27" max="27" width="11.44140625" style="8"/>
    <col min="28" max="16384" width="11.44140625" style="1"/>
  </cols>
  <sheetData>
    <row r="1" spans="2:14" ht="15" x14ac:dyDescent="0.25">
      <c r="B1" s="7" t="s">
        <v>1</v>
      </c>
    </row>
    <row r="2" spans="2:14" x14ac:dyDescent="0.25">
      <c r="B2" s="1" t="s">
        <v>2</v>
      </c>
      <c r="H2" s="9"/>
      <c r="I2" s="486" t="s">
        <v>3</v>
      </c>
      <c r="J2" s="486"/>
      <c r="K2" s="487"/>
      <c r="L2" s="475" t="str">
        <f>IFERROR(VLOOKUP(C8,datos,2,0),"")</f>
        <v/>
      </c>
      <c r="M2" s="476"/>
      <c r="N2" s="477"/>
    </row>
    <row r="3" spans="2:14" x14ac:dyDescent="0.25">
      <c r="B3" s="1" t="s">
        <v>4</v>
      </c>
      <c r="G3" s="9"/>
      <c r="H3" s="9"/>
      <c r="I3" s="486"/>
      <c r="J3" s="486"/>
      <c r="K3" s="487"/>
      <c r="L3" s="478"/>
      <c r="M3" s="479"/>
      <c r="N3" s="480"/>
    </row>
    <row r="4" spans="2:14" x14ac:dyDescent="0.25">
      <c r="L4" s="10" t="s">
        <v>5</v>
      </c>
      <c r="M4" s="10"/>
      <c r="N4" s="10"/>
    </row>
    <row r="5" spans="2:14" ht="32.4" x14ac:dyDescent="0.25">
      <c r="B5" s="481" t="s">
        <v>1306</v>
      </c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</row>
    <row r="6" spans="2:14" ht="22.5" customHeight="1" x14ac:dyDescent="0.25">
      <c r="B6" s="482" t="s">
        <v>694</v>
      </c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</row>
    <row r="7" spans="2:14" ht="22.5" customHeight="1" x14ac:dyDescent="0.25">
      <c r="B7" s="482"/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</row>
    <row r="8" spans="2:14" ht="28.5" customHeight="1" x14ac:dyDescent="0.25">
      <c r="B8" s="11" t="s">
        <v>51</v>
      </c>
      <c r="C8" s="147"/>
      <c r="D8" s="9"/>
      <c r="E8" s="11" t="s">
        <v>16</v>
      </c>
      <c r="F8" s="483" t="str">
        <f>IFERROR(VLOOKUP(C8,datos,3,0),"")</f>
        <v/>
      </c>
      <c r="G8" s="484"/>
      <c r="H8" s="484"/>
      <c r="I8" s="484"/>
      <c r="J8" s="484"/>
      <c r="K8" s="484"/>
      <c r="L8" s="484"/>
      <c r="M8" s="484"/>
      <c r="N8" s="485"/>
    </row>
    <row r="9" spans="2:14" ht="10.5" customHeight="1" x14ac:dyDescent="0.25">
      <c r="B9" s="11"/>
      <c r="C9" s="12"/>
      <c r="D9" s="12"/>
      <c r="E9" s="12"/>
      <c r="F9" s="12"/>
      <c r="G9" s="12"/>
      <c r="H9" s="12"/>
      <c r="I9" s="12"/>
      <c r="J9" s="12"/>
      <c r="K9" s="9"/>
      <c r="L9" s="9"/>
      <c r="M9" s="9"/>
      <c r="N9" s="9"/>
    </row>
    <row r="10" spans="2:14" ht="30.75" customHeight="1" x14ac:dyDescent="0.25">
      <c r="B10" s="434" t="s">
        <v>1292</v>
      </c>
      <c r="C10" s="13" t="str">
        <f>IFERROR(VLOOKUP(C8,datos,16,0),"")</f>
        <v/>
      </c>
      <c r="E10" s="498" t="s">
        <v>1293</v>
      </c>
      <c r="F10" s="499"/>
      <c r="G10" s="488" t="str">
        <f>IFERROR(VLOOKUP(C8,datos,17,0),"")</f>
        <v/>
      </c>
      <c r="H10" s="489"/>
      <c r="I10" s="490"/>
      <c r="K10" s="11" t="s">
        <v>10</v>
      </c>
      <c r="L10" s="491" t="str">
        <f>IFERROR(VLOOKUP(C8,datos,14,0),"")</f>
        <v/>
      </c>
      <c r="M10" s="492"/>
      <c r="N10" s="493"/>
    </row>
    <row r="11" spans="2:14" ht="10.5" customHeight="1" x14ac:dyDescent="0.25">
      <c r="J11" s="14"/>
    </row>
    <row r="12" spans="2:14" ht="15.75" customHeight="1" x14ac:dyDescent="0.25">
      <c r="B12" s="11" t="s">
        <v>590</v>
      </c>
      <c r="C12" s="494" t="str">
        <f>IFERROR(VLOOKUP(H12,prov,2,0),"")</f>
        <v/>
      </c>
      <c r="D12" s="495"/>
      <c r="E12" s="495"/>
      <c r="F12" s="496"/>
      <c r="G12" s="437" t="str">
        <f>IFERROR(VLOOKUP(C12,prov1,2,0),"")</f>
        <v/>
      </c>
      <c r="H12" s="15" t="str">
        <f>IFERROR(VLOOKUP(C8,datos,9,0),"")</f>
        <v/>
      </c>
      <c r="I12" s="16"/>
      <c r="J12" s="11"/>
      <c r="K12" s="145"/>
      <c r="L12" s="438"/>
      <c r="M12" s="438"/>
      <c r="N12" s="438"/>
    </row>
    <row r="13" spans="2:14" ht="15.75" customHeight="1" x14ac:dyDescent="0.25">
      <c r="B13" s="17"/>
      <c r="C13" s="18"/>
      <c r="D13" s="18"/>
      <c r="E13" s="17"/>
      <c r="F13" s="19"/>
      <c r="G13" s="19"/>
      <c r="H13" s="19"/>
      <c r="I13" s="17"/>
      <c r="J13" s="17"/>
      <c r="K13" s="17"/>
      <c r="L13" s="497" t="str">
        <f>IFERROR(IF(OR(N13="",N13=0),"","Plan Nacional"),"")</f>
        <v/>
      </c>
      <c r="M13" s="497"/>
      <c r="N13" s="439" t="str">
        <f>IFERROR(VLOOKUP(C8,datos,18,0),"")</f>
        <v/>
      </c>
    </row>
    <row r="14" spans="2:14" ht="15.75" customHeight="1" x14ac:dyDescent="0.25">
      <c r="B14" s="11" t="s">
        <v>50</v>
      </c>
      <c r="C14" s="491" t="str">
        <f>IFERROR(VLOOKUP(C8,datos,4,0),"")</f>
        <v/>
      </c>
      <c r="D14" s="492"/>
      <c r="E14" s="493"/>
      <c r="F14" s="9"/>
      <c r="H14" s="11" t="s">
        <v>14</v>
      </c>
      <c r="I14" s="491" t="str">
        <f>IFERROR(VLOOKUP(C8,datos,5,0),"")</f>
        <v/>
      </c>
      <c r="J14" s="493"/>
      <c r="L14" s="497" t="str">
        <f>IFERROR(IF(N14="XX","Proy. Educ. Abierta",""),"")</f>
        <v/>
      </c>
      <c r="M14" s="497"/>
      <c r="N14" s="439" t="str">
        <f>IFERROR(VLOOKUP(C8,datos,19,0),"")</f>
        <v/>
      </c>
    </row>
    <row r="15" spans="2:14" ht="24" customHeight="1" x14ac:dyDescent="0.25">
      <c r="B15" s="20"/>
      <c r="C15" s="20"/>
      <c r="D15" s="20"/>
      <c r="E15" s="20"/>
      <c r="F15" s="20"/>
      <c r="G15" s="20"/>
      <c r="H15" s="20"/>
      <c r="I15" s="20"/>
      <c r="J15" s="20"/>
      <c r="K15" s="21"/>
      <c r="L15" s="22"/>
      <c r="M15" s="22"/>
      <c r="N15" s="22"/>
    </row>
    <row r="16" spans="2:14" ht="24" customHeight="1" x14ac:dyDescent="0.25">
      <c r="B16" s="229" t="s">
        <v>698</v>
      </c>
      <c r="C16" s="23"/>
      <c r="D16" s="23"/>
      <c r="E16" s="23"/>
      <c r="F16" s="23"/>
      <c r="G16" s="23"/>
      <c r="H16" s="229" t="s">
        <v>701</v>
      </c>
      <c r="I16" s="23"/>
      <c r="J16" s="23"/>
      <c r="K16" s="23"/>
      <c r="L16" s="23"/>
      <c r="M16" s="23"/>
      <c r="N16" s="23"/>
    </row>
    <row r="17" spans="2:14" ht="17.25" customHeight="1" x14ac:dyDescent="0.25">
      <c r="B17" s="11" t="s">
        <v>699</v>
      </c>
      <c r="C17" s="491" t="str">
        <f>IFERROR(VLOOKUP(C8,datos,15,0),"")</f>
        <v/>
      </c>
      <c r="D17" s="492"/>
      <c r="E17" s="493"/>
      <c r="F17" s="9"/>
      <c r="H17" s="11" t="s">
        <v>699</v>
      </c>
      <c r="I17" s="500"/>
      <c r="J17" s="501"/>
      <c r="K17" s="501"/>
      <c r="L17" s="501"/>
      <c r="M17" s="501"/>
      <c r="N17" s="502"/>
    </row>
    <row r="18" spans="2:14" ht="8.25" customHeight="1" x14ac:dyDescent="0.25">
      <c r="B18" s="11"/>
      <c r="C18" s="9"/>
      <c r="D18" s="9"/>
      <c r="E18" s="9"/>
      <c r="F18" s="9"/>
      <c r="G18" s="14"/>
      <c r="H18" s="11"/>
      <c r="I18" s="9"/>
      <c r="J18" s="9"/>
      <c r="K18" s="9"/>
      <c r="L18" s="9"/>
      <c r="M18" s="9"/>
      <c r="N18" s="9"/>
    </row>
    <row r="19" spans="2:14" ht="20.25" customHeight="1" x14ac:dyDescent="0.25">
      <c r="B19" s="11" t="s">
        <v>15</v>
      </c>
      <c r="C19" s="491"/>
      <c r="D19" s="492"/>
      <c r="E19" s="493"/>
      <c r="F19" s="9"/>
      <c r="H19" s="11" t="s">
        <v>15</v>
      </c>
      <c r="I19" s="491"/>
      <c r="J19" s="492"/>
      <c r="K19" s="492"/>
      <c r="L19" s="492"/>
      <c r="M19" s="492"/>
      <c r="N19" s="493"/>
    </row>
    <row r="20" spans="2:14" ht="9" customHeight="1" x14ac:dyDescent="0.25">
      <c r="B20" s="11"/>
      <c r="C20" s="24"/>
      <c r="D20" s="24"/>
      <c r="E20" s="24"/>
      <c r="F20" s="9"/>
      <c r="G20" s="14"/>
      <c r="H20" s="11"/>
      <c r="I20" s="9"/>
      <c r="J20" s="9"/>
      <c r="K20" s="24"/>
      <c r="L20" s="24"/>
      <c r="M20" s="24"/>
      <c r="N20" s="24"/>
    </row>
    <row r="21" spans="2:14" ht="17.25" customHeight="1" x14ac:dyDescent="0.25">
      <c r="B21" s="11" t="s">
        <v>700</v>
      </c>
      <c r="C21" s="13"/>
      <c r="D21" s="9"/>
      <c r="E21" s="9"/>
      <c r="F21" s="9"/>
      <c r="H21" s="11" t="s">
        <v>700</v>
      </c>
      <c r="I21" s="488"/>
      <c r="J21" s="489"/>
      <c r="K21" s="490"/>
    </row>
    <row r="22" spans="2:14" ht="17.25" customHeight="1" x14ac:dyDescent="0.25">
      <c r="B22" s="25"/>
      <c r="C22" s="26"/>
      <c r="D22" s="9"/>
      <c r="E22" s="9"/>
      <c r="F22" s="9"/>
      <c r="L22" s="11"/>
      <c r="M22" s="11"/>
      <c r="N22" s="27"/>
    </row>
    <row r="23" spans="2:14" ht="17.25" customHeight="1" x14ac:dyDescent="0.25">
      <c r="B23" s="25"/>
      <c r="C23" s="26"/>
      <c r="D23" s="9"/>
      <c r="E23" s="9"/>
      <c r="F23" s="9"/>
      <c r="G23" s="25"/>
      <c r="H23" s="25"/>
      <c r="I23" s="26"/>
      <c r="J23" s="26"/>
      <c r="K23" s="26"/>
      <c r="L23" s="11"/>
      <c r="M23" s="11"/>
      <c r="N23" s="27"/>
    </row>
    <row r="24" spans="2:14" ht="17.25" customHeight="1" x14ac:dyDescent="0.25">
      <c r="B24" s="25"/>
      <c r="C24" s="26"/>
      <c r="D24" s="9"/>
      <c r="E24" s="9"/>
      <c r="F24" s="9"/>
      <c r="G24" s="25"/>
      <c r="H24" s="25"/>
      <c r="I24" s="26"/>
      <c r="J24" s="26"/>
      <c r="K24" s="26"/>
      <c r="L24" s="11"/>
      <c r="M24" s="11"/>
      <c r="N24" s="27"/>
    </row>
    <row r="26" spans="2:14" ht="17.25" customHeight="1" x14ac:dyDescent="0.4">
      <c r="B26" s="28"/>
      <c r="F26" s="503" t="s">
        <v>952</v>
      </c>
      <c r="G26" s="504"/>
      <c r="H26" s="504"/>
      <c r="I26" s="504"/>
      <c r="J26" s="504"/>
      <c r="K26" s="504"/>
      <c r="L26" s="504"/>
      <c r="M26" s="504"/>
      <c r="N26" s="505"/>
    </row>
    <row r="27" spans="2:14" ht="17.25" customHeight="1" x14ac:dyDescent="0.25">
      <c r="B27" s="16"/>
      <c r="F27" s="506"/>
      <c r="G27" s="507"/>
      <c r="H27" s="507"/>
      <c r="I27" s="507"/>
      <c r="J27" s="507"/>
      <c r="K27" s="507"/>
      <c r="L27" s="507"/>
      <c r="M27" s="507"/>
      <c r="N27" s="508"/>
    </row>
    <row r="28" spans="2:14" ht="17.25" customHeight="1" x14ac:dyDescent="0.25">
      <c r="B28" s="16"/>
      <c r="F28" s="506"/>
      <c r="G28" s="507"/>
      <c r="H28" s="507"/>
      <c r="I28" s="507"/>
      <c r="J28" s="507"/>
      <c r="K28" s="507"/>
      <c r="L28" s="507"/>
      <c r="M28" s="507"/>
      <c r="N28" s="508"/>
    </row>
    <row r="29" spans="2:14" ht="17.25" customHeight="1" x14ac:dyDescent="0.25">
      <c r="E29" s="29"/>
      <c r="F29" s="506"/>
      <c r="G29" s="507"/>
      <c r="H29" s="507"/>
      <c r="I29" s="507"/>
      <c r="J29" s="507"/>
      <c r="K29" s="507"/>
      <c r="L29" s="507"/>
      <c r="M29" s="507"/>
      <c r="N29" s="508"/>
    </row>
    <row r="30" spans="2:14" ht="17.25" customHeight="1" x14ac:dyDescent="0.25">
      <c r="B30" s="29"/>
      <c r="C30" s="512" t="s">
        <v>549</v>
      </c>
      <c r="D30" s="512"/>
      <c r="E30" s="29"/>
      <c r="F30" s="506"/>
      <c r="G30" s="507"/>
      <c r="H30" s="507"/>
      <c r="I30" s="507"/>
      <c r="J30" s="507"/>
      <c r="K30" s="507"/>
      <c r="L30" s="507"/>
      <c r="M30" s="507"/>
      <c r="N30" s="508"/>
    </row>
    <row r="31" spans="2:14" ht="17.25" customHeight="1" x14ac:dyDescent="0.25">
      <c r="B31" s="146"/>
      <c r="C31" s="146"/>
      <c r="D31" s="146"/>
      <c r="E31" s="29"/>
      <c r="F31" s="509"/>
      <c r="G31" s="510"/>
      <c r="H31" s="510"/>
      <c r="I31" s="510"/>
      <c r="J31" s="510"/>
      <c r="K31" s="510"/>
      <c r="L31" s="510"/>
      <c r="M31" s="510"/>
      <c r="N31" s="511"/>
    </row>
    <row r="32" spans="2:14" x14ac:dyDescent="0.2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87" ht="1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5" customHeight="1" x14ac:dyDescent="0.25"/>
  </sheetData>
  <sheetProtection algorithmName="SHA-512" hashValue="HW9JGDF8KKH6KkEHnCMfrmjBXcXJp3xX9E+xKkS/fEJz7OLuI9ls5bK1hNVGCZ1guRD/42o8qo0MGSAH94b3IQ==" saltValue="2XVdbmZJHLcW7d4A93s9qw==" spinCount="100000" sheet="1" objects="1" scenarios="1"/>
  <mergeCells count="20">
    <mergeCell ref="C17:E17"/>
    <mergeCell ref="C19:E19"/>
    <mergeCell ref="I17:N17"/>
    <mergeCell ref="F26:N31"/>
    <mergeCell ref="I21:K21"/>
    <mergeCell ref="C30:D30"/>
    <mergeCell ref="I19:N19"/>
    <mergeCell ref="G10:I10"/>
    <mergeCell ref="L10:N10"/>
    <mergeCell ref="C12:F12"/>
    <mergeCell ref="C14:E14"/>
    <mergeCell ref="I14:J14"/>
    <mergeCell ref="L14:M14"/>
    <mergeCell ref="L13:M13"/>
    <mergeCell ref="E10:F10"/>
    <mergeCell ref="L2:N3"/>
    <mergeCell ref="B5:N5"/>
    <mergeCell ref="B6:N7"/>
    <mergeCell ref="F8:N8"/>
    <mergeCell ref="I2:K3"/>
  </mergeCells>
  <conditionalFormatting sqref="C12">
    <cfRule type="cellIs" dxfId="76" priority="18" operator="equal">
      <formula>#N/A</formula>
    </cfRule>
  </conditionalFormatting>
  <conditionalFormatting sqref="F8:N8 C10 G10 L10:N10 K12 C14:E14 I14:J14">
    <cfRule type="cellIs" dxfId="75" priority="20" operator="equal">
      <formula>#N/A</formula>
    </cfRule>
  </conditionalFormatting>
  <conditionalFormatting sqref="G12:H12">
    <cfRule type="cellIs" dxfId="74" priority="17" operator="equal">
      <formula>#N/A</formula>
    </cfRule>
  </conditionalFormatting>
  <conditionalFormatting sqref="N13:N14">
    <cfRule type="cellIs" dxfId="70" priority="2" operator="equal">
      <formula>0</formula>
    </cfRule>
  </conditionalFormatting>
  <conditionalFormatting sqref="N14">
    <cfRule type="containsText" dxfId="69" priority="1" operator="containsText" text="XX">
      <formula>NOT(ISERROR(SEARCH("XX",N14)))</formula>
    </cfRule>
  </conditionalFormatting>
  <dataValidations count="1">
    <dataValidation allowBlank="1" showInputMessage="1" showErrorMessage="1" prompt="Digite únicamente los últimos 4 dígitos del Código Presupuestario." sqref="C8" xr:uid="{00000000-0002-0000-0200-000000000000}"/>
  </dataValidations>
  <printOptions horizontalCentered="1"/>
  <pageMargins left="0.19685039370078741" right="0.19685039370078741" top="0.59055118110236227" bottom="0.39370078740157483" header="0.31496062992125984" footer="0.19685039370078741"/>
  <pageSetup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E586FB89-A06A-448C-B99B-300D5EF2C57A}">
            <xm:f>NOT(ISERROR(SEARCH($L$13,L13)))</xm:f>
            <xm:f>$L$13</xm:f>
            <x14:dxf>
              <border>
                <left style="dotted">
                  <color auto="1"/>
                </left>
                <right style="dotted">
                  <color auto="1"/>
                </right>
                <top style="dotted">
                  <color auto="1"/>
                </top>
                <bottom style="dotted">
                  <color auto="1"/>
                </bottom>
                <vertical/>
                <horizontal/>
              </border>
            </x14:dxf>
          </x14:cfRule>
          <xm:sqref>L13:M13</xm:sqref>
        </x14:conditionalFormatting>
        <x14:conditionalFormatting xmlns:xm="http://schemas.microsoft.com/office/excel/2006/main">
          <x14:cfRule type="containsText" priority="11" operator="containsText" id="{21C60667-F077-4886-BE39-5E75699A0E53}">
            <xm:f>NOT(ISERROR(SEARCH($L$14,L14)))</xm:f>
            <xm:f>$L$14</xm:f>
            <x14:dxf>
              <border>
                <left style="dotted">
                  <color auto="1"/>
                </left>
                <right style="dotted">
                  <color auto="1"/>
                </right>
                <top style="dotted">
                  <color auto="1"/>
                </top>
                <bottom style="dotted">
                  <color auto="1"/>
                </bottom>
                <vertical/>
                <horizontal/>
              </border>
            </x14:dxf>
          </x14:cfRule>
          <xm:sqref>L14:M14</xm:sqref>
        </x14:conditionalFormatting>
        <x14:conditionalFormatting xmlns:xm="http://schemas.microsoft.com/office/excel/2006/main">
          <x14:cfRule type="containsText" priority="9" operator="containsText" id="{C531BD53-E99D-47B2-99C0-FE039E29865D}">
            <xm:f>NOT(ISERROR(SEARCH($N$13,N13)))</xm:f>
            <xm:f>$N$13</xm:f>
            <x14:dxf>
              <border>
                <left style="dotted">
                  <color auto="1"/>
                </left>
                <right style="dotted">
                  <color auto="1"/>
                </right>
                <top style="dotted">
                  <color auto="1"/>
                </top>
                <bottom style="dotted">
                  <color auto="1"/>
                </bottom>
                <vertical/>
                <horizontal/>
              </border>
            </x14:dxf>
          </x14:cfRule>
          <xm:sqref>N13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pageSetUpPr fitToPage="1"/>
  </sheetPr>
  <dimension ref="B1:T29"/>
  <sheetViews>
    <sheetView showGridLines="0" zoomScale="95" zoomScaleNormal="95" workbookViewId="0">
      <selection activeCell="Z1" sqref="Z1:AF1"/>
    </sheetView>
  </sheetViews>
  <sheetFormatPr baseColWidth="10" defaultColWidth="11.44140625" defaultRowHeight="13.8" x14ac:dyDescent="0.25"/>
  <cols>
    <col min="1" max="1" width="4.88671875" style="1" customWidth="1"/>
    <col min="2" max="2" width="45.109375" style="1" customWidth="1"/>
    <col min="3" max="5" width="6.5546875" style="1" customWidth="1"/>
    <col min="6" max="20" width="6.33203125" style="1" customWidth="1"/>
    <col min="21" max="16384" width="11.44140625" style="1"/>
  </cols>
  <sheetData>
    <row r="1" spans="2:20" ht="18" customHeight="1" x14ac:dyDescent="0.3">
      <c r="B1" s="426" t="s">
        <v>596</v>
      </c>
      <c r="C1" s="134"/>
      <c r="D1" s="134"/>
      <c r="E1" s="134"/>
      <c r="F1" s="134"/>
      <c r="G1" s="134"/>
      <c r="H1" s="134"/>
      <c r="I1" s="134"/>
      <c r="J1" s="134"/>
      <c r="K1" s="134"/>
    </row>
    <row r="2" spans="2:20" ht="18" customHeight="1" thickBot="1" x14ac:dyDescent="0.35">
      <c r="B2" s="427" t="s">
        <v>571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2:20" ht="22.5" customHeight="1" thickTop="1" x14ac:dyDescent="0.25">
      <c r="B3" s="552" t="s">
        <v>52</v>
      </c>
      <c r="C3" s="554" t="s">
        <v>0</v>
      </c>
      <c r="D3" s="555"/>
      <c r="E3" s="555"/>
      <c r="F3" s="556" t="s">
        <v>581</v>
      </c>
      <c r="G3" s="557"/>
      <c r="H3" s="558"/>
      <c r="I3" s="556" t="s">
        <v>582</v>
      </c>
      <c r="J3" s="557"/>
      <c r="K3" s="558"/>
      <c r="L3" s="557" t="s">
        <v>583</v>
      </c>
      <c r="M3" s="557"/>
      <c r="N3" s="557"/>
      <c r="O3" s="556" t="s">
        <v>584</v>
      </c>
      <c r="P3" s="557"/>
      <c r="Q3" s="558"/>
      <c r="R3" s="556" t="s">
        <v>585</v>
      </c>
      <c r="S3" s="557"/>
      <c r="T3" s="557"/>
    </row>
    <row r="4" spans="2:20" ht="30" customHeight="1" thickBot="1" x14ac:dyDescent="0.3">
      <c r="B4" s="553"/>
      <c r="C4" s="31" t="s">
        <v>0</v>
      </c>
      <c r="D4" s="32" t="s">
        <v>24</v>
      </c>
      <c r="E4" s="33" t="s">
        <v>23</v>
      </c>
      <c r="F4" s="34" t="s">
        <v>0</v>
      </c>
      <c r="G4" s="32" t="s">
        <v>24</v>
      </c>
      <c r="H4" s="33" t="s">
        <v>23</v>
      </c>
      <c r="I4" s="34" t="s">
        <v>0</v>
      </c>
      <c r="J4" s="32" t="s">
        <v>24</v>
      </c>
      <c r="K4" s="33" t="s">
        <v>23</v>
      </c>
      <c r="L4" s="34" t="s">
        <v>0</v>
      </c>
      <c r="M4" s="32" t="s">
        <v>24</v>
      </c>
      <c r="N4" s="35" t="s">
        <v>23</v>
      </c>
      <c r="O4" s="34" t="s">
        <v>0</v>
      </c>
      <c r="P4" s="32" t="s">
        <v>24</v>
      </c>
      <c r="Q4" s="33" t="s">
        <v>23</v>
      </c>
      <c r="R4" s="34" t="s">
        <v>0</v>
      </c>
      <c r="S4" s="32" t="s">
        <v>24</v>
      </c>
      <c r="T4" s="33" t="s">
        <v>23</v>
      </c>
    </row>
    <row r="5" spans="2:20" ht="24.75" customHeight="1" thickTop="1" thickBot="1" x14ac:dyDescent="0.3">
      <c r="B5" s="36" t="s">
        <v>602</v>
      </c>
      <c r="C5" s="37">
        <f>+D5+E5</f>
        <v>0</v>
      </c>
      <c r="D5" s="38">
        <f>+G5+J5+M5+P5+S5</f>
        <v>0</v>
      </c>
      <c r="E5" s="39">
        <f>+H5+K5+N5+Q5+T5</f>
        <v>0</v>
      </c>
      <c r="F5" s="40">
        <f>+G5+H5</f>
        <v>0</v>
      </c>
      <c r="G5" s="41"/>
      <c r="H5" s="42"/>
      <c r="I5" s="40">
        <f>+J5+K5</f>
        <v>0</v>
      </c>
      <c r="J5" s="41"/>
      <c r="K5" s="42"/>
      <c r="L5" s="39">
        <f>+M5+N5</f>
        <v>0</v>
      </c>
      <c r="M5" s="41"/>
      <c r="N5" s="43"/>
      <c r="O5" s="40">
        <f>+P5+Q5</f>
        <v>0</v>
      </c>
      <c r="P5" s="41"/>
      <c r="Q5" s="42"/>
      <c r="R5" s="40">
        <f>+S5+T5</f>
        <v>0</v>
      </c>
      <c r="S5" s="41"/>
      <c r="T5" s="43"/>
    </row>
    <row r="6" spans="2:20" x14ac:dyDescent="0.25">
      <c r="B6" s="44" t="s">
        <v>53</v>
      </c>
      <c r="C6" s="559">
        <f>D6+E6</f>
        <v>0</v>
      </c>
      <c r="D6" s="560">
        <f>G6+J6+M6+P6+S6</f>
        <v>0</v>
      </c>
      <c r="E6" s="561">
        <f>+H6+K6+N6+Q6+T6</f>
        <v>0</v>
      </c>
      <c r="F6" s="517">
        <f>+G6+H6</f>
        <v>0</v>
      </c>
      <c r="G6" s="519"/>
      <c r="H6" s="515"/>
      <c r="I6" s="517">
        <f>+J6+K6</f>
        <v>0</v>
      </c>
      <c r="J6" s="519"/>
      <c r="K6" s="515"/>
      <c r="L6" s="534">
        <f>+M6+N6</f>
        <v>0</v>
      </c>
      <c r="M6" s="519"/>
      <c r="N6" s="532"/>
      <c r="O6" s="517">
        <f>+P6+Q6</f>
        <v>0</v>
      </c>
      <c r="P6" s="519"/>
      <c r="Q6" s="515"/>
      <c r="R6" s="517">
        <f>+S6+T6</f>
        <v>0</v>
      </c>
      <c r="S6" s="519"/>
      <c r="T6" s="532"/>
    </row>
    <row r="7" spans="2:20" ht="18" customHeight="1" x14ac:dyDescent="0.25">
      <c r="B7" s="45" t="s">
        <v>603</v>
      </c>
      <c r="C7" s="514"/>
      <c r="D7" s="537"/>
      <c r="E7" s="535"/>
      <c r="F7" s="518"/>
      <c r="G7" s="520"/>
      <c r="H7" s="516"/>
      <c r="I7" s="518"/>
      <c r="J7" s="520"/>
      <c r="K7" s="516"/>
      <c r="L7" s="535"/>
      <c r="M7" s="520"/>
      <c r="N7" s="533"/>
      <c r="O7" s="518"/>
      <c r="P7" s="520"/>
      <c r="Q7" s="516"/>
      <c r="R7" s="518"/>
      <c r="S7" s="520"/>
      <c r="T7" s="533"/>
    </row>
    <row r="8" spans="2:20" x14ac:dyDescent="0.25">
      <c r="B8" s="46" t="s">
        <v>53</v>
      </c>
      <c r="C8" s="548">
        <f t="shared" ref="C8" si="0">D8+E8</f>
        <v>0</v>
      </c>
      <c r="D8" s="550">
        <f>G8+J8+M8+P8+S8</f>
        <v>0</v>
      </c>
      <c r="E8" s="546">
        <f>+H8+K8+N8+Q8+T8</f>
        <v>0</v>
      </c>
      <c r="F8" s="540">
        <f t="shared" ref="F8" si="1">+G8+H8</f>
        <v>0</v>
      </c>
      <c r="G8" s="542"/>
      <c r="H8" s="538"/>
      <c r="I8" s="540">
        <f t="shared" ref="I8" si="2">+J8+K8</f>
        <v>0</v>
      </c>
      <c r="J8" s="542"/>
      <c r="K8" s="538"/>
      <c r="L8" s="546">
        <f t="shared" ref="L8" si="3">+M8+N8</f>
        <v>0</v>
      </c>
      <c r="M8" s="542"/>
      <c r="N8" s="544"/>
      <c r="O8" s="540">
        <f t="shared" ref="O8" si="4">+P8+Q8</f>
        <v>0</v>
      </c>
      <c r="P8" s="542"/>
      <c r="Q8" s="538"/>
      <c r="R8" s="540">
        <f t="shared" ref="R8" si="5">+S8+T8</f>
        <v>0</v>
      </c>
      <c r="S8" s="542"/>
      <c r="T8" s="544"/>
    </row>
    <row r="9" spans="2:20" ht="18" customHeight="1" x14ac:dyDescent="0.25">
      <c r="B9" s="47" t="s">
        <v>604</v>
      </c>
      <c r="C9" s="549"/>
      <c r="D9" s="551"/>
      <c r="E9" s="547"/>
      <c r="F9" s="541"/>
      <c r="G9" s="543"/>
      <c r="H9" s="539"/>
      <c r="I9" s="541"/>
      <c r="J9" s="543"/>
      <c r="K9" s="539"/>
      <c r="L9" s="547"/>
      <c r="M9" s="543"/>
      <c r="N9" s="545"/>
      <c r="O9" s="541"/>
      <c r="P9" s="543"/>
      <c r="Q9" s="539"/>
      <c r="R9" s="541"/>
      <c r="S9" s="543"/>
      <c r="T9" s="545"/>
    </row>
    <row r="10" spans="2:20" x14ac:dyDescent="0.25">
      <c r="B10" s="48" t="s">
        <v>54</v>
      </c>
      <c r="C10" s="513">
        <f t="shared" ref="C10" si="6">D10+E10</f>
        <v>0</v>
      </c>
      <c r="D10" s="536">
        <f>G10+J10+M10+P10+S10</f>
        <v>0</v>
      </c>
      <c r="E10" s="534">
        <f>+H10+K10+N10+Q10+T10</f>
        <v>0</v>
      </c>
      <c r="F10" s="517">
        <f t="shared" ref="F10" si="7">+G10+H10</f>
        <v>0</v>
      </c>
      <c r="G10" s="519"/>
      <c r="H10" s="515"/>
      <c r="I10" s="517">
        <f t="shared" ref="I10" si="8">+J10+K10</f>
        <v>0</v>
      </c>
      <c r="J10" s="519"/>
      <c r="K10" s="515"/>
      <c r="L10" s="534">
        <f t="shared" ref="L10" si="9">+M10+N10</f>
        <v>0</v>
      </c>
      <c r="M10" s="519"/>
      <c r="N10" s="532"/>
      <c r="O10" s="517">
        <f t="shared" ref="O10" si="10">+P10+Q10</f>
        <v>0</v>
      </c>
      <c r="P10" s="519"/>
      <c r="Q10" s="515"/>
      <c r="R10" s="517">
        <f t="shared" ref="R10" si="11">+S10+T10</f>
        <v>0</v>
      </c>
      <c r="S10" s="519"/>
      <c r="T10" s="532"/>
    </row>
    <row r="11" spans="2:20" ht="18" customHeight="1" x14ac:dyDescent="0.25">
      <c r="B11" s="45" t="s">
        <v>605</v>
      </c>
      <c r="C11" s="514"/>
      <c r="D11" s="537"/>
      <c r="E11" s="535"/>
      <c r="F11" s="518"/>
      <c r="G11" s="520"/>
      <c r="H11" s="516"/>
      <c r="I11" s="518"/>
      <c r="J11" s="520"/>
      <c r="K11" s="516"/>
      <c r="L11" s="535"/>
      <c r="M11" s="520"/>
      <c r="N11" s="533"/>
      <c r="O11" s="518"/>
      <c r="P11" s="520"/>
      <c r="Q11" s="516"/>
      <c r="R11" s="518"/>
      <c r="S11" s="520"/>
      <c r="T11" s="533"/>
    </row>
    <row r="12" spans="2:20" x14ac:dyDescent="0.25">
      <c r="B12" s="49" t="s">
        <v>54</v>
      </c>
      <c r="C12" s="548">
        <f t="shared" ref="C12" si="12">D12+E12</f>
        <v>0</v>
      </c>
      <c r="D12" s="550">
        <f>G12+J12+M12+P12+S12</f>
        <v>0</v>
      </c>
      <c r="E12" s="546">
        <f>+H12+K12+N12+Q12+T12</f>
        <v>0</v>
      </c>
      <c r="F12" s="540">
        <f t="shared" ref="F12" si="13">+G12+H12</f>
        <v>0</v>
      </c>
      <c r="G12" s="542"/>
      <c r="H12" s="538"/>
      <c r="I12" s="540">
        <f t="shared" ref="I12" si="14">+J12+K12</f>
        <v>0</v>
      </c>
      <c r="J12" s="542"/>
      <c r="K12" s="538"/>
      <c r="L12" s="546">
        <f t="shared" ref="L12" si="15">+M12+N12</f>
        <v>0</v>
      </c>
      <c r="M12" s="542"/>
      <c r="N12" s="544"/>
      <c r="O12" s="540">
        <f t="shared" ref="O12" si="16">+P12+Q12</f>
        <v>0</v>
      </c>
      <c r="P12" s="542"/>
      <c r="Q12" s="538"/>
      <c r="R12" s="540">
        <f t="shared" ref="R12" si="17">+S12+T12</f>
        <v>0</v>
      </c>
      <c r="S12" s="542"/>
      <c r="T12" s="544"/>
    </row>
    <row r="13" spans="2:20" ht="18" customHeight="1" x14ac:dyDescent="0.25">
      <c r="B13" s="50" t="s">
        <v>978</v>
      </c>
      <c r="C13" s="549"/>
      <c r="D13" s="551"/>
      <c r="E13" s="547"/>
      <c r="F13" s="541"/>
      <c r="G13" s="543"/>
      <c r="H13" s="539"/>
      <c r="I13" s="541"/>
      <c r="J13" s="543"/>
      <c r="K13" s="539"/>
      <c r="L13" s="547"/>
      <c r="M13" s="543"/>
      <c r="N13" s="545"/>
      <c r="O13" s="541"/>
      <c r="P13" s="543"/>
      <c r="Q13" s="539"/>
      <c r="R13" s="541"/>
      <c r="S13" s="543"/>
      <c r="T13" s="545"/>
    </row>
    <row r="14" spans="2:20" x14ac:dyDescent="0.25">
      <c r="B14" s="48" t="s">
        <v>54</v>
      </c>
      <c r="C14" s="513">
        <f t="shared" ref="C14" si="18">D14+E14</f>
        <v>0</v>
      </c>
      <c r="D14" s="536">
        <f>G14+J14+M14+P14+S14</f>
        <v>0</v>
      </c>
      <c r="E14" s="534">
        <f>+H14+K14+N14+Q14+T14</f>
        <v>0</v>
      </c>
      <c r="F14" s="517">
        <f t="shared" ref="F14" si="19">+G14+H14</f>
        <v>0</v>
      </c>
      <c r="G14" s="519"/>
      <c r="H14" s="515"/>
      <c r="I14" s="517">
        <f t="shared" ref="I14" si="20">+J14+K14</f>
        <v>0</v>
      </c>
      <c r="J14" s="519"/>
      <c r="K14" s="515"/>
      <c r="L14" s="534">
        <f t="shared" ref="L14" si="21">+M14+N14</f>
        <v>0</v>
      </c>
      <c r="M14" s="519"/>
      <c r="N14" s="532"/>
      <c r="O14" s="517">
        <f t="shared" ref="O14" si="22">+P14+Q14</f>
        <v>0</v>
      </c>
      <c r="P14" s="519"/>
      <c r="Q14" s="515"/>
      <c r="R14" s="517">
        <f t="shared" ref="R14" si="23">+S14+T14</f>
        <v>0</v>
      </c>
      <c r="S14" s="519"/>
      <c r="T14" s="532"/>
    </row>
    <row r="15" spans="2:20" ht="18" customHeight="1" thickBot="1" x14ac:dyDescent="0.3">
      <c r="B15" s="51" t="s">
        <v>1014</v>
      </c>
      <c r="C15" s="514"/>
      <c r="D15" s="537"/>
      <c r="E15" s="535"/>
      <c r="F15" s="518"/>
      <c r="G15" s="520"/>
      <c r="H15" s="516"/>
      <c r="I15" s="518"/>
      <c r="J15" s="520"/>
      <c r="K15" s="516"/>
      <c r="L15" s="535"/>
      <c r="M15" s="520"/>
      <c r="N15" s="533"/>
      <c r="O15" s="518"/>
      <c r="P15" s="520"/>
      <c r="Q15" s="516"/>
      <c r="R15" s="518"/>
      <c r="S15" s="520"/>
      <c r="T15" s="533"/>
    </row>
    <row r="16" spans="2:20" ht="24.75" customHeight="1" thickBot="1" x14ac:dyDescent="0.3">
      <c r="B16" s="135" t="s">
        <v>606</v>
      </c>
      <c r="C16" s="136">
        <f>+D16+E16</f>
        <v>0</v>
      </c>
      <c r="D16" s="137">
        <f>((D5+D6+D8)-(D10+D12+D14))</f>
        <v>0</v>
      </c>
      <c r="E16" s="138">
        <f t="shared" ref="E16" si="24">((E5+E6+E8)-(E10+E12+E14))</f>
        <v>0</v>
      </c>
      <c r="F16" s="139">
        <f>+G16+H16</f>
        <v>0</v>
      </c>
      <c r="G16" s="137">
        <f t="shared" ref="G16:T16" si="25">((G5+G6+G8)-(G10+G12+G14))</f>
        <v>0</v>
      </c>
      <c r="H16" s="140">
        <f>((H5+H6+H8)-(H10+H12+H14))</f>
        <v>0</v>
      </c>
      <c r="I16" s="139">
        <f>+J16+K16</f>
        <v>0</v>
      </c>
      <c r="J16" s="137">
        <f t="shared" si="25"/>
        <v>0</v>
      </c>
      <c r="K16" s="140">
        <f t="shared" si="25"/>
        <v>0</v>
      </c>
      <c r="L16" s="138">
        <f>+M16+N16</f>
        <v>0</v>
      </c>
      <c r="M16" s="137">
        <f t="shared" si="25"/>
        <v>0</v>
      </c>
      <c r="N16" s="138">
        <f t="shared" si="25"/>
        <v>0</v>
      </c>
      <c r="O16" s="139">
        <f>+P16+Q16</f>
        <v>0</v>
      </c>
      <c r="P16" s="137">
        <f t="shared" si="25"/>
        <v>0</v>
      </c>
      <c r="Q16" s="140">
        <f t="shared" si="25"/>
        <v>0</v>
      </c>
      <c r="R16" s="139">
        <f>+S16+T16</f>
        <v>0</v>
      </c>
      <c r="S16" s="137">
        <f t="shared" si="25"/>
        <v>0</v>
      </c>
      <c r="T16" s="138">
        <f t="shared" si="25"/>
        <v>0</v>
      </c>
    </row>
    <row r="17" spans="2:20" ht="24.75" customHeight="1" x14ac:dyDescent="0.25">
      <c r="B17" s="141" t="s">
        <v>607</v>
      </c>
      <c r="C17" s="65">
        <f t="shared" ref="C17:C18" si="26">D17+E17</f>
        <v>0</v>
      </c>
      <c r="D17" s="64">
        <f>G17+J17+M17+P17+S17</f>
        <v>0</v>
      </c>
      <c r="E17" s="65">
        <f>+H17+K17+N17+Q17+T17</f>
        <v>0</v>
      </c>
      <c r="F17" s="66">
        <f t="shared" ref="F17:F18" si="27">+G17+H17</f>
        <v>0</v>
      </c>
      <c r="G17" s="142"/>
      <c r="H17" s="143"/>
      <c r="I17" s="66">
        <f t="shared" ref="I17:I18" si="28">+J17+K17</f>
        <v>0</v>
      </c>
      <c r="J17" s="142"/>
      <c r="K17" s="143"/>
      <c r="L17" s="65">
        <f t="shared" ref="L17:L18" si="29">+M17+N17</f>
        <v>0</v>
      </c>
      <c r="M17" s="142"/>
      <c r="N17" s="144"/>
      <c r="O17" s="66">
        <f t="shared" ref="O17:O18" si="30">+P17+Q17</f>
        <v>0</v>
      </c>
      <c r="P17" s="142"/>
      <c r="Q17" s="143"/>
      <c r="R17" s="66">
        <f t="shared" ref="R17:R18" si="31">+S17+T17</f>
        <v>0</v>
      </c>
      <c r="S17" s="142"/>
      <c r="T17" s="144"/>
    </row>
    <row r="18" spans="2:20" ht="24.75" customHeight="1" thickBot="1" x14ac:dyDescent="0.3">
      <c r="B18" s="276" t="s">
        <v>608</v>
      </c>
      <c r="C18" s="80">
        <f t="shared" si="26"/>
        <v>0</v>
      </c>
      <c r="D18" s="79">
        <f>G18+J18+M18+P18+S18</f>
        <v>0</v>
      </c>
      <c r="E18" s="80">
        <f>+H18+K18+N18+Q18+T18</f>
        <v>0</v>
      </c>
      <c r="F18" s="81">
        <f t="shared" si="27"/>
        <v>0</v>
      </c>
      <c r="G18" s="82"/>
      <c r="H18" s="83"/>
      <c r="I18" s="81">
        <f t="shared" si="28"/>
        <v>0</v>
      </c>
      <c r="J18" s="82"/>
      <c r="K18" s="83"/>
      <c r="L18" s="80">
        <f t="shared" si="29"/>
        <v>0</v>
      </c>
      <c r="M18" s="82"/>
      <c r="N18" s="84"/>
      <c r="O18" s="81">
        <f t="shared" si="30"/>
        <v>0</v>
      </c>
      <c r="P18" s="82"/>
      <c r="Q18" s="83"/>
      <c r="R18" s="81">
        <f t="shared" si="31"/>
        <v>0</v>
      </c>
      <c r="S18" s="82"/>
      <c r="T18" s="84"/>
    </row>
    <row r="19" spans="2:20" ht="15.6" thickTop="1" x14ac:dyDescent="0.25">
      <c r="B19" s="148" t="s">
        <v>59</v>
      </c>
      <c r="C19" s="53"/>
      <c r="D19" s="53"/>
      <c r="E19" s="53"/>
      <c r="F19" s="54"/>
      <c r="G19" s="55" t="str">
        <f>IF((G17+G18)=G16,"","XX")</f>
        <v/>
      </c>
      <c r="H19" s="55" t="str">
        <f>IF((H17+H18)=H16,"","XX")</f>
        <v/>
      </c>
      <c r="I19" s="55"/>
      <c r="J19" s="55" t="str">
        <f>IF((J17+J18)=J16,"","XX")</f>
        <v/>
      </c>
      <c r="K19" s="55" t="str">
        <f>IF((K17+K18)=K16,"","XX")</f>
        <v/>
      </c>
      <c r="L19" s="55"/>
      <c r="M19" s="55" t="str">
        <f>IF((M17+M18)=M16,"","XX")</f>
        <v/>
      </c>
      <c r="N19" s="55" t="str">
        <f>IF((N17+N18)=N16,"","XX")</f>
        <v/>
      </c>
      <c r="O19" s="55"/>
      <c r="P19" s="55" t="str">
        <f>IF((P17+P18)=P16,"","XX")</f>
        <v/>
      </c>
      <c r="Q19" s="55" t="str">
        <f>IF((Q17+Q18)=Q16,"","XX")</f>
        <v/>
      </c>
      <c r="R19" s="55"/>
      <c r="S19" s="55" t="str">
        <f>IF((S17+S18)=S16,"","XX")</f>
        <v/>
      </c>
      <c r="T19" s="55" t="str">
        <f>IF((T17+T18)=T16,"","XX")</f>
        <v/>
      </c>
    </row>
    <row r="20" spans="2:20" ht="15.75" customHeight="1" x14ac:dyDescent="0.25">
      <c r="B20" s="521" t="s">
        <v>1320</v>
      </c>
      <c r="C20" s="521"/>
      <c r="D20" s="521"/>
      <c r="F20" s="522" t="str">
        <f>IF(OR(G19="XX",H19="XX",J19="XX",K19="XX",M19="XX",N19="XX",P19="XX",Q19="XX",S19="XX",T19="XX"),"¡VERIFICAR LOS DATOS!.
La MATRÍCULA FINAL y el desglose de APROBADOS y APLAZADOS, no coinciden.","")</f>
        <v/>
      </c>
      <c r="G20" s="522"/>
      <c r="H20" s="522"/>
      <c r="I20" s="522"/>
      <c r="J20" s="522"/>
      <c r="K20" s="522"/>
      <c r="L20" s="522"/>
      <c r="M20" s="522"/>
      <c r="N20" s="522"/>
      <c r="O20" s="522"/>
      <c r="P20" s="522"/>
      <c r="Q20" s="522"/>
      <c r="R20" s="522"/>
      <c r="S20" s="522"/>
      <c r="T20" s="522"/>
    </row>
    <row r="21" spans="2:20" ht="15.75" customHeight="1" x14ac:dyDescent="0.25">
      <c r="B21" s="521"/>
      <c r="C21" s="521"/>
      <c r="D21" s="521"/>
      <c r="F21" s="522"/>
      <c r="G21" s="522"/>
      <c r="H21" s="522"/>
      <c r="I21" s="522"/>
      <c r="J21" s="522"/>
      <c r="K21" s="522"/>
      <c r="L21" s="522"/>
      <c r="M21" s="522"/>
      <c r="N21" s="522"/>
      <c r="O21" s="522"/>
      <c r="P21" s="522"/>
      <c r="Q21" s="522"/>
      <c r="R21" s="522"/>
      <c r="S21" s="522"/>
      <c r="T21" s="522"/>
    </row>
    <row r="22" spans="2:20" ht="15.75" customHeight="1" x14ac:dyDescent="0.25">
      <c r="B22" s="149"/>
      <c r="C22" s="149"/>
      <c r="D22" s="149"/>
      <c r="F22" s="522"/>
      <c r="G22" s="522"/>
      <c r="H22" s="522"/>
      <c r="I22" s="522"/>
      <c r="J22" s="522"/>
      <c r="K22" s="522"/>
      <c r="L22" s="522"/>
      <c r="M22" s="522"/>
      <c r="N22" s="522"/>
      <c r="O22" s="522"/>
      <c r="P22" s="522"/>
      <c r="Q22" s="522"/>
      <c r="R22" s="522"/>
      <c r="S22" s="522"/>
      <c r="T22" s="522"/>
    </row>
    <row r="23" spans="2:20" ht="15.75" customHeight="1" x14ac:dyDescent="0.25">
      <c r="B23" s="149"/>
      <c r="C23" s="149"/>
      <c r="D23" s="149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</row>
    <row r="24" spans="2:20" x14ac:dyDescent="0.25">
      <c r="B24" s="56" t="s">
        <v>551</v>
      </c>
    </row>
    <row r="25" spans="2:20" ht="20.25" customHeight="1" x14ac:dyDescent="0.25">
      <c r="B25" s="523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5"/>
    </row>
    <row r="26" spans="2:20" ht="20.25" customHeight="1" x14ac:dyDescent="0.25">
      <c r="B26" s="526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8"/>
    </row>
    <row r="27" spans="2:20" ht="20.25" customHeight="1" x14ac:dyDescent="0.25">
      <c r="B27" s="526"/>
      <c r="C27" s="527"/>
      <c r="D27" s="527"/>
      <c r="E27" s="527"/>
      <c r="F27" s="527"/>
      <c r="G27" s="527"/>
      <c r="H27" s="527"/>
      <c r="I27" s="527"/>
      <c r="J27" s="527"/>
      <c r="K27" s="527"/>
      <c r="L27" s="527"/>
      <c r="M27" s="527"/>
      <c r="N27" s="527"/>
      <c r="O27" s="527"/>
      <c r="P27" s="527"/>
      <c r="Q27" s="527"/>
      <c r="R27" s="527"/>
      <c r="S27" s="527"/>
      <c r="T27" s="528"/>
    </row>
    <row r="28" spans="2:20" ht="20.25" customHeight="1" x14ac:dyDescent="0.25">
      <c r="B28" s="526"/>
      <c r="C28" s="527"/>
      <c r="D28" s="527"/>
      <c r="E28" s="527"/>
      <c r="F28" s="527"/>
      <c r="G28" s="527"/>
      <c r="H28" s="527"/>
      <c r="I28" s="527"/>
      <c r="J28" s="527"/>
      <c r="K28" s="527"/>
      <c r="L28" s="527"/>
      <c r="M28" s="527"/>
      <c r="N28" s="527"/>
      <c r="O28" s="527"/>
      <c r="P28" s="527"/>
      <c r="Q28" s="527"/>
      <c r="R28" s="527"/>
      <c r="S28" s="527"/>
      <c r="T28" s="528"/>
    </row>
    <row r="29" spans="2:20" ht="20.25" customHeight="1" x14ac:dyDescent="0.25">
      <c r="B29" s="529"/>
      <c r="C29" s="530"/>
      <c r="D29" s="530"/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1"/>
    </row>
  </sheetData>
  <sheetProtection algorithmName="SHA-512" hashValue="GW/ZqbRWBskmU18x0I37npPnzl8FygLj+19hSVoav16k+LdnPU/xQLuoCW2KdJRK0OsrKupfu2slfXTN5369qA==" saltValue="7oKkBRqHpAvQebt9iLC8EA==" spinCount="100000" sheet="1" objects="1" scenarios="1"/>
  <mergeCells count="100">
    <mergeCell ref="R3:T3"/>
    <mergeCell ref="C6:C7"/>
    <mergeCell ref="D6:D7"/>
    <mergeCell ref="E6:E7"/>
    <mergeCell ref="F6:F7"/>
    <mergeCell ref="G6:G7"/>
    <mergeCell ref="H6:H7"/>
    <mergeCell ref="I6:I7"/>
    <mergeCell ref="J6:J7"/>
    <mergeCell ref="Q6:Q7"/>
    <mergeCell ref="R6:R7"/>
    <mergeCell ref="S6:S7"/>
    <mergeCell ref="O3:Q3"/>
    <mergeCell ref="L6:L7"/>
    <mergeCell ref="M6:M7"/>
    <mergeCell ref="N6:N7"/>
    <mergeCell ref="B3:B4"/>
    <mergeCell ref="C3:E3"/>
    <mergeCell ref="F3:H3"/>
    <mergeCell ref="I3:K3"/>
    <mergeCell ref="L3:N3"/>
    <mergeCell ref="C8:C9"/>
    <mergeCell ref="D8:D9"/>
    <mergeCell ref="E8:E9"/>
    <mergeCell ref="F8:F9"/>
    <mergeCell ref="G8:G9"/>
    <mergeCell ref="C12:C13"/>
    <mergeCell ref="D12:D13"/>
    <mergeCell ref="E12:E13"/>
    <mergeCell ref="F12:F13"/>
    <mergeCell ref="G12:G13"/>
    <mergeCell ref="H12:H13"/>
    <mergeCell ref="I12:I13"/>
    <mergeCell ref="O10:O11"/>
    <mergeCell ref="T6:T7"/>
    <mergeCell ref="K6:K7"/>
    <mergeCell ref="S8:S9"/>
    <mergeCell ref="T8:T9"/>
    <mergeCell ref="M10:M11"/>
    <mergeCell ref="P10:P11"/>
    <mergeCell ref="O6:O7"/>
    <mergeCell ref="P6:P7"/>
    <mergeCell ref="H8:H9"/>
    <mergeCell ref="I8:I9"/>
    <mergeCell ref="J8:J9"/>
    <mergeCell ref="K8:K9"/>
    <mergeCell ref="R8:R9"/>
    <mergeCell ref="L8:L9"/>
    <mergeCell ref="M8:M9"/>
    <mergeCell ref="N8:N9"/>
    <mergeCell ref="O8:O9"/>
    <mergeCell ref="P8:P9"/>
    <mergeCell ref="Q8:Q9"/>
    <mergeCell ref="T10:T11"/>
    <mergeCell ref="E10:E11"/>
    <mergeCell ref="F10:F11"/>
    <mergeCell ref="G10:G11"/>
    <mergeCell ref="H10:H11"/>
    <mergeCell ref="Q10:Q11"/>
    <mergeCell ref="I10:I11"/>
    <mergeCell ref="J10:J11"/>
    <mergeCell ref="K10:K11"/>
    <mergeCell ref="L10:L11"/>
    <mergeCell ref="O12:O13"/>
    <mergeCell ref="P12:P13"/>
    <mergeCell ref="N10:N11"/>
    <mergeCell ref="R10:R11"/>
    <mergeCell ref="S10:S11"/>
    <mergeCell ref="B25:T29"/>
    <mergeCell ref="Q14:Q15"/>
    <mergeCell ref="R14:R15"/>
    <mergeCell ref="S14:S15"/>
    <mergeCell ref="T14:T15"/>
    <mergeCell ref="K14:K15"/>
    <mergeCell ref="L14:L15"/>
    <mergeCell ref="M14:M15"/>
    <mergeCell ref="N14:N15"/>
    <mergeCell ref="O14:O15"/>
    <mergeCell ref="P14:P15"/>
    <mergeCell ref="C14:C15"/>
    <mergeCell ref="D14:D15"/>
    <mergeCell ref="E14:E15"/>
    <mergeCell ref="F14:F15"/>
    <mergeCell ref="G14:G15"/>
    <mergeCell ref="C10:C11"/>
    <mergeCell ref="H14:H15"/>
    <mergeCell ref="I14:I15"/>
    <mergeCell ref="J14:J15"/>
    <mergeCell ref="B20:D21"/>
    <mergeCell ref="F20:T22"/>
    <mergeCell ref="D10:D11"/>
    <mergeCell ref="Q12:Q13"/>
    <mergeCell ref="R12:R13"/>
    <mergeCell ref="S12:S13"/>
    <mergeCell ref="T12:T13"/>
    <mergeCell ref="J12:J13"/>
    <mergeCell ref="K12:K13"/>
    <mergeCell ref="L12:L13"/>
    <mergeCell ref="M12:M13"/>
    <mergeCell ref="N12:N13"/>
  </mergeCells>
  <conditionalFormatting sqref="C19:T19 C5:F18 I5:I18 L5:L18 O5:O18 R5:R18 G16:H16 J16:K16 M16:N16 P16:Q16 S16:T16">
    <cfRule type="cellIs" dxfId="68" priority="5" operator="equal">
      <formula>0</formula>
    </cfRule>
  </conditionalFormatting>
  <conditionalFormatting sqref="F19:T19">
    <cfRule type="cellIs" dxfId="67" priority="4" operator="equal">
      <formula>"X"</formula>
    </cfRule>
  </conditionalFormatting>
  <printOptions horizontalCentered="1"/>
  <pageMargins left="0.19685039370078741" right="0.19685039370078741" top="0.59055118110236227" bottom="0.39370078740157483" header="0.31496062992125984" footer="0.19685039370078741"/>
  <pageSetup scale="84" orientation="landscape" r:id="rId1"/>
  <headerFooter>
    <oddFooter>&amp;R&amp;"+,Negrita Cursiva"Telesecundaria&amp;"+,Cursiva", página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>
    <pageSetUpPr fitToPage="1"/>
  </sheetPr>
  <dimension ref="B1:T27"/>
  <sheetViews>
    <sheetView showGridLines="0" zoomScale="95" zoomScaleNormal="95" workbookViewId="0">
      <selection activeCell="X1" sqref="X1:AD1"/>
    </sheetView>
  </sheetViews>
  <sheetFormatPr baseColWidth="10" defaultColWidth="11.44140625" defaultRowHeight="13.8" x14ac:dyDescent="0.25"/>
  <cols>
    <col min="1" max="1" width="5.33203125" style="1" customWidth="1"/>
    <col min="2" max="2" width="44.6640625" style="1" customWidth="1"/>
    <col min="3" max="5" width="6.5546875" style="1" customWidth="1"/>
    <col min="6" max="20" width="6.33203125" style="1" customWidth="1"/>
    <col min="21" max="16384" width="11.44140625" style="1"/>
  </cols>
  <sheetData>
    <row r="1" spans="2:20" ht="18" customHeight="1" x14ac:dyDescent="0.3">
      <c r="B1" s="426" t="s">
        <v>597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0" ht="18" customHeight="1" thickBot="1" x14ac:dyDescent="0.35">
      <c r="B2" s="426" t="s">
        <v>1296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2:20" ht="22.5" customHeight="1" thickTop="1" x14ac:dyDescent="0.25">
      <c r="B3" s="552" t="s">
        <v>19</v>
      </c>
      <c r="C3" s="554" t="s">
        <v>0</v>
      </c>
      <c r="D3" s="555"/>
      <c r="E3" s="555"/>
      <c r="F3" s="556" t="s">
        <v>581</v>
      </c>
      <c r="G3" s="557"/>
      <c r="H3" s="558"/>
      <c r="I3" s="556" t="s">
        <v>582</v>
      </c>
      <c r="J3" s="557"/>
      <c r="K3" s="558"/>
      <c r="L3" s="557" t="s">
        <v>583</v>
      </c>
      <c r="M3" s="557"/>
      <c r="N3" s="557"/>
      <c r="O3" s="556" t="s">
        <v>584</v>
      </c>
      <c r="P3" s="557"/>
      <c r="Q3" s="558"/>
      <c r="R3" s="556" t="s">
        <v>585</v>
      </c>
      <c r="S3" s="557"/>
      <c r="T3" s="557"/>
    </row>
    <row r="4" spans="2:20" ht="32.25" customHeight="1" thickBot="1" x14ac:dyDescent="0.3">
      <c r="B4" s="553"/>
      <c r="C4" s="31" t="s">
        <v>0</v>
      </c>
      <c r="D4" s="32" t="s">
        <v>24</v>
      </c>
      <c r="E4" s="33" t="s">
        <v>23</v>
      </c>
      <c r="F4" s="34" t="s">
        <v>0</v>
      </c>
      <c r="G4" s="32" t="s">
        <v>24</v>
      </c>
      <c r="H4" s="33" t="s">
        <v>23</v>
      </c>
      <c r="I4" s="34" t="s">
        <v>0</v>
      </c>
      <c r="J4" s="32" t="s">
        <v>24</v>
      </c>
      <c r="K4" s="33" t="s">
        <v>23</v>
      </c>
      <c r="L4" s="34" t="s">
        <v>0</v>
      </c>
      <c r="M4" s="32" t="s">
        <v>24</v>
      </c>
      <c r="N4" s="35" t="s">
        <v>23</v>
      </c>
      <c r="O4" s="34" t="s">
        <v>0</v>
      </c>
      <c r="P4" s="32" t="s">
        <v>24</v>
      </c>
      <c r="Q4" s="33" t="s">
        <v>23</v>
      </c>
      <c r="R4" s="34" t="s">
        <v>0</v>
      </c>
      <c r="S4" s="32" t="s">
        <v>24</v>
      </c>
      <c r="T4" s="33" t="s">
        <v>23</v>
      </c>
    </row>
    <row r="5" spans="2:20" ht="23.25" customHeight="1" thickTop="1" x14ac:dyDescent="0.25">
      <c r="B5" s="116" t="s">
        <v>20</v>
      </c>
      <c r="C5" s="65">
        <f t="shared" ref="C5" si="0">D5+E5</f>
        <v>0</v>
      </c>
      <c r="D5" s="64">
        <f t="shared" ref="D5:D18" si="1">G5+J5+M5+P5+S5</f>
        <v>0</v>
      </c>
      <c r="E5" s="65">
        <f t="shared" ref="E5:E18" si="2">+H5+K5+N5+Q5+T5</f>
        <v>0</v>
      </c>
      <c r="F5" s="66">
        <f t="shared" ref="F5" si="3">+G5+H5</f>
        <v>0</v>
      </c>
      <c r="G5" s="67"/>
      <c r="H5" s="67"/>
      <c r="I5" s="66">
        <f t="shared" ref="I5" si="4">+J5+K5</f>
        <v>0</v>
      </c>
      <c r="J5" s="67"/>
      <c r="K5" s="117"/>
      <c r="L5" s="65">
        <f t="shared" ref="L5" si="5">+M5+N5</f>
        <v>0</v>
      </c>
      <c r="M5" s="67"/>
      <c r="N5" s="67"/>
      <c r="O5" s="66">
        <f t="shared" ref="O5" si="6">+P5+Q5</f>
        <v>0</v>
      </c>
      <c r="P5" s="67"/>
      <c r="Q5" s="67"/>
      <c r="R5" s="66">
        <f t="shared" ref="R5" si="7">+S5+T5</f>
        <v>0</v>
      </c>
      <c r="S5" s="67"/>
      <c r="T5" s="105"/>
    </row>
    <row r="6" spans="2:20" ht="23.25" customHeight="1" x14ac:dyDescent="0.25">
      <c r="B6" s="118" t="s">
        <v>21</v>
      </c>
      <c r="C6" s="119">
        <f t="shared" ref="C6:C11" si="8">D6+E6</f>
        <v>0</v>
      </c>
      <c r="D6" s="120">
        <f t="shared" si="1"/>
        <v>0</v>
      </c>
      <c r="E6" s="121">
        <f t="shared" si="2"/>
        <v>0</v>
      </c>
      <c r="F6" s="122">
        <f t="shared" ref="F6:F11" si="9">+G6+H6</f>
        <v>0</v>
      </c>
      <c r="G6" s="123"/>
      <c r="H6" s="123"/>
      <c r="I6" s="122">
        <f t="shared" ref="I6:I11" si="10">+J6+K6</f>
        <v>0</v>
      </c>
      <c r="J6" s="123"/>
      <c r="K6" s="124"/>
      <c r="L6" s="125">
        <f t="shared" ref="L6:L11" si="11">+M6+N6</f>
        <v>0</v>
      </c>
      <c r="M6" s="123"/>
      <c r="N6" s="123"/>
      <c r="O6" s="122">
        <f t="shared" ref="O6:O11" si="12">+P6+Q6</f>
        <v>0</v>
      </c>
      <c r="P6" s="123"/>
      <c r="Q6" s="123"/>
      <c r="R6" s="122">
        <f t="shared" ref="R6:R11" si="13">+S6+T6</f>
        <v>0</v>
      </c>
      <c r="S6" s="123"/>
      <c r="T6" s="126"/>
    </row>
    <row r="7" spans="2:20" ht="23.25" customHeight="1" x14ac:dyDescent="0.25">
      <c r="B7" s="108" t="s">
        <v>22</v>
      </c>
      <c r="C7" s="70">
        <f t="shared" si="8"/>
        <v>0</v>
      </c>
      <c r="D7" s="71">
        <f>G7+J7+M7+P7+S7</f>
        <v>0</v>
      </c>
      <c r="E7" s="106">
        <f t="shared" si="2"/>
        <v>0</v>
      </c>
      <c r="F7" s="73">
        <f t="shared" si="9"/>
        <v>0</v>
      </c>
      <c r="G7" s="74"/>
      <c r="H7" s="74"/>
      <c r="I7" s="73">
        <f t="shared" si="10"/>
        <v>0</v>
      </c>
      <c r="J7" s="74"/>
      <c r="K7" s="127"/>
      <c r="L7" s="72">
        <f t="shared" si="11"/>
        <v>0</v>
      </c>
      <c r="M7" s="74"/>
      <c r="N7" s="74"/>
      <c r="O7" s="73">
        <f t="shared" si="12"/>
        <v>0</v>
      </c>
      <c r="P7" s="74"/>
      <c r="Q7" s="74"/>
      <c r="R7" s="73">
        <f t="shared" si="13"/>
        <v>0</v>
      </c>
      <c r="S7" s="74"/>
      <c r="T7" s="107"/>
    </row>
    <row r="8" spans="2:20" ht="23.25" customHeight="1" x14ac:dyDescent="0.25">
      <c r="B8" s="108" t="s">
        <v>574</v>
      </c>
      <c r="C8" s="70">
        <f t="shared" si="8"/>
        <v>0</v>
      </c>
      <c r="D8" s="71">
        <f t="shared" si="1"/>
        <v>0</v>
      </c>
      <c r="E8" s="106">
        <f t="shared" si="2"/>
        <v>0</v>
      </c>
      <c r="F8" s="73">
        <f t="shared" ref="F8:F10" si="14">+G8+H8</f>
        <v>0</v>
      </c>
      <c r="G8" s="74"/>
      <c r="H8" s="74"/>
      <c r="I8" s="73">
        <f t="shared" ref="I8:I10" si="15">+J8+K8</f>
        <v>0</v>
      </c>
      <c r="J8" s="74"/>
      <c r="K8" s="127"/>
      <c r="L8" s="72">
        <f t="shared" ref="L8:L10" si="16">+M8+N8</f>
        <v>0</v>
      </c>
      <c r="M8" s="74"/>
      <c r="N8" s="74"/>
      <c r="O8" s="73">
        <f t="shared" si="12"/>
        <v>0</v>
      </c>
      <c r="P8" s="74"/>
      <c r="Q8" s="74"/>
      <c r="R8" s="73">
        <f t="shared" si="13"/>
        <v>0</v>
      </c>
      <c r="S8" s="74"/>
      <c r="T8" s="107"/>
    </row>
    <row r="9" spans="2:20" ht="23.25" customHeight="1" x14ac:dyDescent="0.25">
      <c r="B9" s="108" t="s">
        <v>575</v>
      </c>
      <c r="C9" s="70">
        <f t="shared" si="8"/>
        <v>0</v>
      </c>
      <c r="D9" s="71">
        <f t="shared" si="1"/>
        <v>0</v>
      </c>
      <c r="E9" s="106">
        <f t="shared" si="2"/>
        <v>0</v>
      </c>
      <c r="F9" s="73">
        <f t="shared" si="14"/>
        <v>0</v>
      </c>
      <c r="G9" s="74"/>
      <c r="H9" s="74"/>
      <c r="I9" s="73">
        <f t="shared" si="15"/>
        <v>0</v>
      </c>
      <c r="J9" s="74"/>
      <c r="K9" s="127"/>
      <c r="L9" s="72">
        <f t="shared" si="16"/>
        <v>0</v>
      </c>
      <c r="M9" s="74"/>
      <c r="N9" s="74"/>
      <c r="O9" s="73">
        <f t="shared" si="12"/>
        <v>0</v>
      </c>
      <c r="P9" s="74"/>
      <c r="Q9" s="74"/>
      <c r="R9" s="73">
        <f t="shared" si="13"/>
        <v>0</v>
      </c>
      <c r="S9" s="74"/>
      <c r="T9" s="107"/>
    </row>
    <row r="10" spans="2:20" ht="23.25" customHeight="1" x14ac:dyDescent="0.25">
      <c r="B10" s="108" t="s">
        <v>68</v>
      </c>
      <c r="C10" s="70">
        <f t="shared" si="8"/>
        <v>0</v>
      </c>
      <c r="D10" s="71">
        <f t="shared" si="1"/>
        <v>0</v>
      </c>
      <c r="E10" s="106">
        <f t="shared" si="2"/>
        <v>0</v>
      </c>
      <c r="F10" s="73">
        <f t="shared" si="14"/>
        <v>0</v>
      </c>
      <c r="G10" s="74"/>
      <c r="H10" s="74"/>
      <c r="I10" s="73">
        <f t="shared" si="15"/>
        <v>0</v>
      </c>
      <c r="J10" s="74"/>
      <c r="K10" s="127"/>
      <c r="L10" s="72">
        <f t="shared" si="16"/>
        <v>0</v>
      </c>
      <c r="M10" s="74"/>
      <c r="N10" s="74"/>
      <c r="O10" s="73">
        <f t="shared" si="12"/>
        <v>0</v>
      </c>
      <c r="P10" s="74"/>
      <c r="Q10" s="74"/>
      <c r="R10" s="73">
        <f t="shared" si="13"/>
        <v>0</v>
      </c>
      <c r="S10" s="74"/>
      <c r="T10" s="107"/>
    </row>
    <row r="11" spans="2:20" ht="23.25" customHeight="1" x14ac:dyDescent="0.25">
      <c r="B11" s="108" t="s">
        <v>576</v>
      </c>
      <c r="C11" s="70">
        <f t="shared" si="8"/>
        <v>0</v>
      </c>
      <c r="D11" s="71">
        <f t="shared" si="1"/>
        <v>0</v>
      </c>
      <c r="E11" s="106">
        <f t="shared" si="2"/>
        <v>0</v>
      </c>
      <c r="F11" s="73">
        <f t="shared" si="9"/>
        <v>0</v>
      </c>
      <c r="G11" s="74"/>
      <c r="H11" s="74"/>
      <c r="I11" s="73">
        <f t="shared" si="10"/>
        <v>0</v>
      </c>
      <c r="J11" s="74"/>
      <c r="K11" s="127"/>
      <c r="L11" s="72">
        <f t="shared" si="11"/>
        <v>0</v>
      </c>
      <c r="M11" s="74"/>
      <c r="N11" s="74"/>
      <c r="O11" s="73">
        <f t="shared" si="12"/>
        <v>0</v>
      </c>
      <c r="P11" s="74"/>
      <c r="Q11" s="74"/>
      <c r="R11" s="73">
        <f t="shared" si="13"/>
        <v>0</v>
      </c>
      <c r="S11" s="74"/>
      <c r="T11" s="107"/>
    </row>
    <row r="12" spans="2:20" ht="23.25" customHeight="1" x14ac:dyDescent="0.25">
      <c r="B12" s="108" t="s">
        <v>577</v>
      </c>
      <c r="C12" s="119">
        <f t="shared" ref="C12" si="17">D12+E12</f>
        <v>0</v>
      </c>
      <c r="D12" s="120">
        <f t="shared" si="1"/>
        <v>0</v>
      </c>
      <c r="E12" s="121">
        <f t="shared" si="2"/>
        <v>0</v>
      </c>
      <c r="F12" s="73">
        <f t="shared" ref="F12" si="18">+G12+H12</f>
        <v>0</v>
      </c>
      <c r="G12" s="74"/>
      <c r="H12" s="74"/>
      <c r="I12" s="73">
        <f t="shared" ref="I12" si="19">+J12+K12</f>
        <v>0</v>
      </c>
      <c r="J12" s="74"/>
      <c r="K12" s="127"/>
      <c r="L12" s="72">
        <f t="shared" ref="L12" si="20">+M12+N12</f>
        <v>0</v>
      </c>
      <c r="M12" s="74"/>
      <c r="N12" s="74"/>
      <c r="O12" s="73">
        <f t="shared" ref="O12:O17" si="21">+P12+Q12</f>
        <v>0</v>
      </c>
      <c r="P12" s="74"/>
      <c r="Q12" s="74"/>
      <c r="R12" s="73">
        <f t="shared" ref="R12:R17" si="22">+S12+T12</f>
        <v>0</v>
      </c>
      <c r="S12" s="74"/>
      <c r="T12" s="107"/>
    </row>
    <row r="13" spans="2:20" ht="23.25" customHeight="1" x14ac:dyDescent="0.25">
      <c r="B13" s="108" t="s">
        <v>695</v>
      </c>
      <c r="C13" s="119">
        <f t="shared" ref="C13:C15" si="23">D13+E13</f>
        <v>0</v>
      </c>
      <c r="D13" s="120">
        <f t="shared" ref="D13:D15" si="24">G13+J13+M13+P13+S13</f>
        <v>0</v>
      </c>
      <c r="E13" s="121">
        <f t="shared" ref="E13:E15" si="25">+H13+K13+N13+Q13+T13</f>
        <v>0</v>
      </c>
      <c r="F13" s="73">
        <f t="shared" ref="F13:F15" si="26">+G13+H13</f>
        <v>0</v>
      </c>
      <c r="G13" s="74"/>
      <c r="H13" s="74"/>
      <c r="I13" s="73">
        <f t="shared" ref="I13:I15" si="27">+J13+K13</f>
        <v>0</v>
      </c>
      <c r="J13" s="74"/>
      <c r="K13" s="127"/>
      <c r="L13" s="72">
        <f t="shared" ref="L13:L15" si="28">+M13+N13</f>
        <v>0</v>
      </c>
      <c r="M13" s="74"/>
      <c r="N13" s="74"/>
      <c r="O13" s="73">
        <f t="shared" si="21"/>
        <v>0</v>
      </c>
      <c r="P13" s="74"/>
      <c r="Q13" s="74"/>
      <c r="R13" s="73">
        <f t="shared" si="22"/>
        <v>0</v>
      </c>
      <c r="S13" s="74"/>
      <c r="T13" s="107"/>
    </row>
    <row r="14" spans="2:20" ht="23.25" customHeight="1" x14ac:dyDescent="0.25">
      <c r="B14" s="108" t="s">
        <v>696</v>
      </c>
      <c r="C14" s="70">
        <f t="shared" si="23"/>
        <v>0</v>
      </c>
      <c r="D14" s="71">
        <f t="shared" si="24"/>
        <v>0</v>
      </c>
      <c r="E14" s="106">
        <f t="shared" si="25"/>
        <v>0</v>
      </c>
      <c r="F14" s="73">
        <f t="shared" si="26"/>
        <v>0</v>
      </c>
      <c r="G14" s="74"/>
      <c r="H14" s="74"/>
      <c r="I14" s="73">
        <f t="shared" si="27"/>
        <v>0</v>
      </c>
      <c r="J14" s="74"/>
      <c r="K14" s="127"/>
      <c r="L14" s="72">
        <f t="shared" si="28"/>
        <v>0</v>
      </c>
      <c r="M14" s="74"/>
      <c r="N14" s="74"/>
      <c r="O14" s="73">
        <f t="shared" si="21"/>
        <v>0</v>
      </c>
      <c r="P14" s="74"/>
      <c r="Q14" s="74"/>
      <c r="R14" s="73">
        <f t="shared" si="22"/>
        <v>0</v>
      </c>
      <c r="S14" s="74"/>
      <c r="T14" s="107"/>
    </row>
    <row r="15" spans="2:20" ht="23.25" customHeight="1" x14ac:dyDescent="0.25">
      <c r="B15" s="118" t="s">
        <v>697</v>
      </c>
      <c r="C15" s="70">
        <f t="shared" si="23"/>
        <v>0</v>
      </c>
      <c r="D15" s="71">
        <f t="shared" si="24"/>
        <v>0</v>
      </c>
      <c r="E15" s="106">
        <f t="shared" si="25"/>
        <v>0</v>
      </c>
      <c r="F15" s="73">
        <f t="shared" si="26"/>
        <v>0</v>
      </c>
      <c r="G15" s="74"/>
      <c r="H15" s="74"/>
      <c r="I15" s="73">
        <f t="shared" si="27"/>
        <v>0</v>
      </c>
      <c r="J15" s="74"/>
      <c r="K15" s="127"/>
      <c r="L15" s="72">
        <f t="shared" si="28"/>
        <v>0</v>
      </c>
      <c r="M15" s="74"/>
      <c r="N15" s="74"/>
      <c r="O15" s="73">
        <f t="shared" si="21"/>
        <v>0</v>
      </c>
      <c r="P15" s="123"/>
      <c r="Q15" s="123"/>
      <c r="R15" s="73">
        <f t="shared" si="22"/>
        <v>0</v>
      </c>
      <c r="S15" s="123"/>
      <c r="T15" s="126"/>
    </row>
    <row r="16" spans="2:20" ht="23.25" customHeight="1" x14ac:dyDescent="0.25">
      <c r="B16" s="108" t="s">
        <v>609</v>
      </c>
      <c r="C16" s="70">
        <f t="shared" ref="C16:C18" si="29">D16+E16</f>
        <v>0</v>
      </c>
      <c r="D16" s="71">
        <f t="shared" si="1"/>
        <v>0</v>
      </c>
      <c r="E16" s="106">
        <f t="shared" si="2"/>
        <v>0</v>
      </c>
      <c r="F16" s="73">
        <f t="shared" ref="F16:F17" si="30">+G16+H16</f>
        <v>0</v>
      </c>
      <c r="G16" s="74"/>
      <c r="H16" s="74"/>
      <c r="I16" s="73">
        <f t="shared" ref="I16:I17" si="31">+J16+K16</f>
        <v>0</v>
      </c>
      <c r="J16" s="74"/>
      <c r="K16" s="127"/>
      <c r="L16" s="72">
        <f t="shared" ref="L16:L17" si="32">+M16+N16</f>
        <v>0</v>
      </c>
      <c r="M16" s="74"/>
      <c r="N16" s="74"/>
      <c r="O16" s="73">
        <f t="shared" si="21"/>
        <v>0</v>
      </c>
      <c r="P16" s="74"/>
      <c r="Q16" s="74"/>
      <c r="R16" s="73">
        <f t="shared" si="22"/>
        <v>0</v>
      </c>
      <c r="S16" s="74"/>
      <c r="T16" s="107"/>
    </row>
    <row r="17" spans="2:20" ht="23.25" customHeight="1" x14ac:dyDescent="0.25">
      <c r="B17" s="118" t="s">
        <v>578</v>
      </c>
      <c r="C17" s="70">
        <f t="shared" si="29"/>
        <v>0</v>
      </c>
      <c r="D17" s="71">
        <f t="shared" si="1"/>
        <v>0</v>
      </c>
      <c r="E17" s="106">
        <f t="shared" si="2"/>
        <v>0</v>
      </c>
      <c r="F17" s="73">
        <f t="shared" si="30"/>
        <v>0</v>
      </c>
      <c r="G17" s="74"/>
      <c r="H17" s="74"/>
      <c r="I17" s="73">
        <f t="shared" si="31"/>
        <v>0</v>
      </c>
      <c r="J17" s="74"/>
      <c r="K17" s="127"/>
      <c r="L17" s="72">
        <f t="shared" si="32"/>
        <v>0</v>
      </c>
      <c r="M17" s="74"/>
      <c r="N17" s="74"/>
      <c r="O17" s="73">
        <f t="shared" si="21"/>
        <v>0</v>
      </c>
      <c r="P17" s="123"/>
      <c r="Q17" s="123"/>
      <c r="R17" s="73">
        <f t="shared" si="22"/>
        <v>0</v>
      </c>
      <c r="S17" s="123"/>
      <c r="T17" s="126"/>
    </row>
    <row r="18" spans="2:20" ht="23.25" customHeight="1" thickBot="1" x14ac:dyDescent="0.3">
      <c r="B18" s="128" t="s">
        <v>610</v>
      </c>
      <c r="C18" s="78">
        <f t="shared" si="29"/>
        <v>0</v>
      </c>
      <c r="D18" s="79">
        <f t="shared" si="1"/>
        <v>0</v>
      </c>
      <c r="E18" s="109">
        <f t="shared" si="2"/>
        <v>0</v>
      </c>
      <c r="F18" s="81">
        <f t="shared" ref="F18" si="33">+G18+H18</f>
        <v>0</v>
      </c>
      <c r="G18" s="82"/>
      <c r="H18" s="82"/>
      <c r="I18" s="81">
        <f t="shared" ref="I18" si="34">+J18+K18</f>
        <v>0</v>
      </c>
      <c r="J18" s="82"/>
      <c r="K18" s="129"/>
      <c r="L18" s="80">
        <f t="shared" ref="L18" si="35">+M18+N18</f>
        <v>0</v>
      </c>
      <c r="M18" s="82"/>
      <c r="N18" s="82"/>
      <c r="O18" s="81">
        <f t="shared" ref="O18" si="36">+P18+Q18</f>
        <v>0</v>
      </c>
      <c r="P18" s="82"/>
      <c r="Q18" s="82"/>
      <c r="R18" s="81">
        <f t="shared" ref="R18" si="37">+S18+T18</f>
        <v>0</v>
      </c>
      <c r="S18" s="82"/>
      <c r="T18" s="110"/>
    </row>
    <row r="19" spans="2:20" ht="15.6" thickTop="1" x14ac:dyDescent="0.25">
      <c r="B19" s="52"/>
      <c r="C19" s="53"/>
      <c r="D19" s="131" t="str">
        <f>IF(OR(D5&gt;'CUADRO 1'!D16,D6&gt;'CUADRO 1'!D16,D7&gt;'CUADRO 1'!D16,D8&gt;'CUADRO 1'!D16,D9&gt;'CUADRO 1'!D16,D10&gt;'CUADRO 1'!D16,D11&gt;'CUADRO 1'!D16,D12&gt;'CUADRO 1'!D16,D13&gt;'CUADRO 1'!D16,D14&gt;'CUADRO 1'!D16,D15&gt;'CUADRO 1'!D16,D16&gt;'CUADRO 1'!D16,D17&gt;'CUADRO 1'!D16,D18&gt;'CUADRO 1'!D16),"XXX","")</f>
        <v/>
      </c>
      <c r="E19" s="131" t="str">
        <f>IF(OR(E5&gt;'CUADRO 1'!E16,E6&gt;'CUADRO 1'!E16,E7&gt;'CUADRO 1'!E16,E8&gt;'CUADRO 1'!E16,E9&gt;'CUADRO 1'!E16,E10&gt;'CUADRO 1'!E16,E11&gt;'CUADRO 1'!E16,E12&gt;'CUADRO 1'!E16,E13&gt;'CUADRO 1'!E16,E14&gt;'CUADRO 1'!E16,E15&gt;'CUADRO 1'!E16,E16&gt;'CUADRO 1'!E16,E17&gt;'CUADRO 1'!E16,E18&gt;'CUADRO 1'!E16),"XXX","")</f>
        <v/>
      </c>
      <c r="F19" s="130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</row>
    <row r="20" spans="2:20" ht="18" customHeight="1" x14ac:dyDescent="0.25">
      <c r="B20" s="132"/>
      <c r="C20" s="522" t="str">
        <f>IF(OR(D19="XXX",E19="XXX"),"VERIFICAR!.  La celda en color amarillo indica que el total de hombres o mujeres en esa asignatura, es mayor al dato de Matrícula Final de la Institución, hombres o mujeres, indicado en el Cuadro 1.","")</f>
        <v/>
      </c>
      <c r="D20" s="522"/>
      <c r="E20" s="522"/>
      <c r="F20" s="522"/>
      <c r="G20" s="522"/>
      <c r="H20" s="522"/>
      <c r="I20" s="522"/>
      <c r="J20" s="522"/>
      <c r="K20" s="522"/>
      <c r="L20" s="522"/>
      <c r="M20" s="522"/>
      <c r="N20" s="522"/>
      <c r="O20" s="522"/>
      <c r="P20" s="522"/>
      <c r="Q20" s="522"/>
      <c r="R20" s="522"/>
      <c r="S20" s="522"/>
      <c r="T20" s="522"/>
    </row>
    <row r="21" spans="2:20" ht="18" customHeight="1" x14ac:dyDescent="0.25">
      <c r="C21" s="522"/>
      <c r="D21" s="522"/>
      <c r="E21" s="522"/>
      <c r="F21" s="522"/>
      <c r="G21" s="522"/>
      <c r="H21" s="522"/>
      <c r="I21" s="522"/>
      <c r="J21" s="522"/>
      <c r="K21" s="522"/>
      <c r="L21" s="522"/>
      <c r="M21" s="522"/>
      <c r="N21" s="522"/>
      <c r="O21" s="522"/>
      <c r="P21" s="522"/>
      <c r="Q21" s="522"/>
      <c r="R21" s="522"/>
      <c r="S21" s="522"/>
      <c r="T21" s="522"/>
    </row>
    <row r="22" spans="2:20" ht="18" customHeight="1" x14ac:dyDescent="0.25">
      <c r="B22" s="56" t="s">
        <v>551</v>
      </c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133"/>
      <c r="P22" s="133"/>
      <c r="Q22" s="133"/>
      <c r="R22" s="133"/>
      <c r="S22" s="133"/>
      <c r="T22" s="133"/>
    </row>
    <row r="23" spans="2:20" ht="18" customHeight="1" x14ac:dyDescent="0.25">
      <c r="B23" s="562"/>
      <c r="C23" s="563"/>
      <c r="D23" s="563"/>
      <c r="E23" s="563"/>
      <c r="F23" s="563"/>
      <c r="G23" s="563"/>
      <c r="H23" s="563"/>
      <c r="I23" s="563"/>
      <c r="J23" s="563"/>
      <c r="K23" s="563"/>
      <c r="L23" s="563"/>
      <c r="M23" s="563"/>
      <c r="N23" s="563"/>
      <c r="O23" s="563"/>
      <c r="P23" s="563"/>
      <c r="Q23" s="563"/>
      <c r="R23" s="563"/>
      <c r="S23" s="563"/>
      <c r="T23" s="564"/>
    </row>
    <row r="24" spans="2:20" ht="18" customHeight="1" x14ac:dyDescent="0.25">
      <c r="B24" s="565"/>
      <c r="C24" s="566"/>
      <c r="D24" s="566"/>
      <c r="E24" s="566"/>
      <c r="F24" s="566"/>
      <c r="G24" s="566"/>
      <c r="H24" s="566"/>
      <c r="I24" s="566"/>
      <c r="J24" s="566"/>
      <c r="K24" s="566"/>
      <c r="L24" s="566"/>
      <c r="M24" s="566"/>
      <c r="N24" s="566"/>
      <c r="O24" s="566"/>
      <c r="P24" s="566"/>
      <c r="Q24" s="566"/>
      <c r="R24" s="566"/>
      <c r="S24" s="566"/>
      <c r="T24" s="567"/>
    </row>
    <row r="25" spans="2:20" ht="18" customHeight="1" x14ac:dyDescent="0.25">
      <c r="B25" s="565"/>
      <c r="C25" s="566"/>
      <c r="D25" s="566"/>
      <c r="E25" s="566"/>
      <c r="F25" s="566"/>
      <c r="G25" s="566"/>
      <c r="H25" s="566"/>
      <c r="I25" s="566"/>
      <c r="J25" s="566"/>
      <c r="K25" s="566"/>
      <c r="L25" s="566"/>
      <c r="M25" s="566"/>
      <c r="N25" s="566"/>
      <c r="O25" s="566"/>
      <c r="P25" s="566"/>
      <c r="Q25" s="566"/>
      <c r="R25" s="566"/>
      <c r="S25" s="566"/>
      <c r="T25" s="567"/>
    </row>
    <row r="26" spans="2:20" ht="18" customHeight="1" x14ac:dyDescent="0.25">
      <c r="B26" s="565"/>
      <c r="C26" s="566"/>
      <c r="D26" s="566"/>
      <c r="E26" s="566"/>
      <c r="F26" s="566"/>
      <c r="G26" s="566"/>
      <c r="H26" s="566"/>
      <c r="I26" s="566"/>
      <c r="J26" s="566"/>
      <c r="K26" s="566"/>
      <c r="L26" s="566"/>
      <c r="M26" s="566"/>
      <c r="N26" s="566"/>
      <c r="O26" s="566"/>
      <c r="P26" s="566"/>
      <c r="Q26" s="566"/>
      <c r="R26" s="566"/>
      <c r="S26" s="566"/>
      <c r="T26" s="567"/>
    </row>
    <row r="27" spans="2:20" ht="18" customHeight="1" x14ac:dyDescent="0.25">
      <c r="B27" s="568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70"/>
    </row>
  </sheetData>
  <sheetProtection algorithmName="SHA-512" hashValue="yRXbj82PgdCAotraJpw7uhIlbye5d+SQKTpu2UeFAUC/S1GpL20cwJF/XMJZz7AyshWB/tjJxsF84iivuv1xNw==" saltValue="hWFU67RHjhQJ4DIT7zSnqw==" spinCount="100000" sheet="1" objects="1" scenarios="1"/>
  <mergeCells count="9">
    <mergeCell ref="B23:T27"/>
    <mergeCell ref="B3:B4"/>
    <mergeCell ref="C3:E3"/>
    <mergeCell ref="F3:H3"/>
    <mergeCell ref="I3:K3"/>
    <mergeCell ref="L3:N3"/>
    <mergeCell ref="O3:Q3"/>
    <mergeCell ref="R3:T3"/>
    <mergeCell ref="C20:T21"/>
  </mergeCells>
  <conditionalFormatting sqref="C20">
    <cfRule type="containsText" dxfId="66" priority="165" operator="containsText" text="MATRÍCULA">
      <formula>NOT(ISERROR(SEARCH("MATRÍCULA",C20)))</formula>
    </cfRule>
  </conditionalFormatting>
  <conditionalFormatting sqref="C5:F18 I5:I18 L5:L18">
    <cfRule type="cellIs" dxfId="65" priority="9" operator="equal">
      <formula>0</formula>
    </cfRule>
  </conditionalFormatting>
  <conditionalFormatting sqref="C19:T19">
    <cfRule type="cellIs" dxfId="64" priority="166" operator="equal">
      <formula>0</formula>
    </cfRule>
  </conditionalFormatting>
  <conditionalFormatting sqref="O5:O18 R5:R18">
    <cfRule type="cellIs" dxfId="61" priority="27" operator="equal">
      <formula>0</formula>
    </cfRule>
  </conditionalFormatting>
  <printOptions horizontalCentered="1"/>
  <pageMargins left="0.19685039370078741" right="0.19685039370078741" top="0.59055118110236227" bottom="0.39370078740157483" header="0.31496062992125984" footer="0.19685039370078741"/>
  <pageSetup scale="85" orientation="landscape" r:id="rId1"/>
  <headerFooter>
    <oddFooter>&amp;R&amp;"+,Negrita Cursiva"Telesecundaria&amp;"+,Cursiva", página 3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greaterThan" id="{E0758DFD-D731-4683-BBC6-4DC3FC2D6049}">
            <xm:f>'CUADRO 1'!$D$16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m:sqref>D5:D18</xm:sqref>
        </x14:conditionalFormatting>
        <x14:conditionalFormatting xmlns:xm="http://schemas.microsoft.com/office/excel/2006/main">
          <x14:cfRule type="cellIs" priority="1" operator="greaterThan" id="{8D41D4F5-667D-4081-B907-81E0C4216ED0}">
            <xm:f>'CUADRO 1'!$E$16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m:sqref>E5:E18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>
    <pageSetUpPr fitToPage="1"/>
  </sheetPr>
  <dimension ref="B1:T26"/>
  <sheetViews>
    <sheetView showGridLines="0" zoomScale="95" zoomScaleNormal="95" workbookViewId="0">
      <selection activeCell="Z1" sqref="Z1:AF1"/>
    </sheetView>
  </sheetViews>
  <sheetFormatPr baseColWidth="10" defaultColWidth="11.44140625" defaultRowHeight="13.8" x14ac:dyDescent="0.25"/>
  <cols>
    <col min="1" max="1" width="8.109375" style="1" customWidth="1"/>
    <col min="2" max="2" width="44.5546875" style="1" customWidth="1"/>
    <col min="3" max="5" width="6.5546875" style="1" customWidth="1"/>
    <col min="6" max="20" width="6.33203125" style="1" customWidth="1"/>
    <col min="21" max="16384" width="11.44140625" style="1"/>
  </cols>
  <sheetData>
    <row r="1" spans="2:20" ht="18" customHeight="1" x14ac:dyDescent="0.3">
      <c r="B1" s="426" t="s">
        <v>598</v>
      </c>
      <c r="C1" s="99"/>
      <c r="D1" s="99"/>
      <c r="E1" s="99"/>
      <c r="F1" s="99"/>
      <c r="G1" s="99"/>
      <c r="H1" s="99"/>
      <c r="I1" s="99"/>
      <c r="J1" s="99"/>
      <c r="K1" s="99"/>
    </row>
    <row r="2" spans="2:20" ht="18" customHeight="1" thickBot="1" x14ac:dyDescent="0.35">
      <c r="B2" s="427" t="s">
        <v>1297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2:20" ht="19.5" customHeight="1" thickTop="1" x14ac:dyDescent="0.25">
      <c r="B3" s="571" t="s">
        <v>19</v>
      </c>
      <c r="C3" s="554" t="s">
        <v>0</v>
      </c>
      <c r="D3" s="555"/>
      <c r="E3" s="573"/>
      <c r="F3" s="556" t="s">
        <v>581</v>
      </c>
      <c r="G3" s="557"/>
      <c r="H3" s="558"/>
      <c r="I3" s="556" t="s">
        <v>582</v>
      </c>
      <c r="J3" s="557"/>
      <c r="K3" s="558"/>
      <c r="L3" s="557" t="s">
        <v>583</v>
      </c>
      <c r="M3" s="557"/>
      <c r="N3" s="557"/>
      <c r="O3" s="556" t="s">
        <v>584</v>
      </c>
      <c r="P3" s="557"/>
      <c r="Q3" s="558"/>
      <c r="R3" s="556" t="s">
        <v>585</v>
      </c>
      <c r="S3" s="557"/>
      <c r="T3" s="557"/>
    </row>
    <row r="4" spans="2:20" ht="30" customHeight="1" thickBot="1" x14ac:dyDescent="0.3">
      <c r="B4" s="572"/>
      <c r="C4" s="31" t="s">
        <v>0</v>
      </c>
      <c r="D4" s="32" t="s">
        <v>24</v>
      </c>
      <c r="E4" s="33" t="s">
        <v>23</v>
      </c>
      <c r="F4" s="34" t="s">
        <v>0</v>
      </c>
      <c r="G4" s="32" t="s">
        <v>24</v>
      </c>
      <c r="H4" s="33" t="s">
        <v>23</v>
      </c>
      <c r="I4" s="34" t="s">
        <v>0</v>
      </c>
      <c r="J4" s="32" t="s">
        <v>24</v>
      </c>
      <c r="K4" s="33" t="s">
        <v>23</v>
      </c>
      <c r="L4" s="34" t="s">
        <v>0</v>
      </c>
      <c r="M4" s="32" t="s">
        <v>24</v>
      </c>
      <c r="N4" s="35" t="s">
        <v>23</v>
      </c>
      <c r="O4" s="34" t="s">
        <v>0</v>
      </c>
      <c r="P4" s="32" t="s">
        <v>24</v>
      </c>
      <c r="Q4" s="33" t="s">
        <v>23</v>
      </c>
      <c r="R4" s="34" t="s">
        <v>0</v>
      </c>
      <c r="S4" s="32" t="s">
        <v>24</v>
      </c>
      <c r="T4" s="33" t="s">
        <v>23</v>
      </c>
    </row>
    <row r="5" spans="2:20" ht="23.25" customHeight="1" thickTop="1" x14ac:dyDescent="0.25">
      <c r="B5" s="116" t="s">
        <v>20</v>
      </c>
      <c r="C5" s="101">
        <f t="shared" ref="C5" si="0">D5+E5</f>
        <v>0</v>
      </c>
      <c r="D5" s="102">
        <f t="shared" ref="D5:D18" si="1">G5+J5+M5+P5+S5</f>
        <v>0</v>
      </c>
      <c r="E5" s="103">
        <f t="shared" ref="E5:E18" si="2">+H5+K5+N5+Q5+T5</f>
        <v>0</v>
      </c>
      <c r="F5" s="104">
        <f t="shared" ref="F5:F18" si="3">+G5+H5</f>
        <v>0</v>
      </c>
      <c r="G5" s="67"/>
      <c r="H5" s="67"/>
      <c r="I5" s="104">
        <f t="shared" ref="I5:I18" si="4">+J5+K5</f>
        <v>0</v>
      </c>
      <c r="J5" s="67"/>
      <c r="K5" s="67"/>
      <c r="L5" s="104">
        <f t="shared" ref="L5:L18" si="5">+M5+N5</f>
        <v>0</v>
      </c>
      <c r="M5" s="67"/>
      <c r="N5" s="67"/>
      <c r="O5" s="104">
        <f t="shared" ref="O5:O18" si="6">+P5+Q5</f>
        <v>0</v>
      </c>
      <c r="P5" s="67"/>
      <c r="Q5" s="67"/>
      <c r="R5" s="104">
        <f t="shared" ref="R5:R18" si="7">+S5+T5</f>
        <v>0</v>
      </c>
      <c r="S5" s="67"/>
      <c r="T5" s="105"/>
    </row>
    <row r="6" spans="2:20" ht="23.25" customHeight="1" x14ac:dyDescent="0.25">
      <c r="B6" s="118" t="s">
        <v>21</v>
      </c>
      <c r="C6" s="70">
        <f>D6+E6</f>
        <v>0</v>
      </c>
      <c r="D6" s="71">
        <f t="shared" si="1"/>
        <v>0</v>
      </c>
      <c r="E6" s="106">
        <f t="shared" si="2"/>
        <v>0</v>
      </c>
      <c r="F6" s="73">
        <f t="shared" si="3"/>
        <v>0</v>
      </c>
      <c r="G6" s="74"/>
      <c r="H6" s="74"/>
      <c r="I6" s="73">
        <f t="shared" si="4"/>
        <v>0</v>
      </c>
      <c r="J6" s="74"/>
      <c r="K6" s="74"/>
      <c r="L6" s="73">
        <f t="shared" si="5"/>
        <v>0</v>
      </c>
      <c r="M6" s="74"/>
      <c r="N6" s="74"/>
      <c r="O6" s="73">
        <f t="shared" si="6"/>
        <v>0</v>
      </c>
      <c r="P6" s="74"/>
      <c r="Q6" s="74"/>
      <c r="R6" s="73">
        <f t="shared" si="7"/>
        <v>0</v>
      </c>
      <c r="S6" s="74"/>
      <c r="T6" s="107"/>
    </row>
    <row r="7" spans="2:20" ht="23.25" customHeight="1" x14ac:dyDescent="0.25">
      <c r="B7" s="108" t="s">
        <v>22</v>
      </c>
      <c r="C7" s="70">
        <f t="shared" ref="C7:C18" si="8">D7+E7</f>
        <v>0</v>
      </c>
      <c r="D7" s="71">
        <f t="shared" si="1"/>
        <v>0</v>
      </c>
      <c r="E7" s="106">
        <f t="shared" si="2"/>
        <v>0</v>
      </c>
      <c r="F7" s="73">
        <f t="shared" ref="F7:F8" si="9">+G7+H7</f>
        <v>0</v>
      </c>
      <c r="G7" s="74"/>
      <c r="H7" s="74"/>
      <c r="I7" s="73">
        <f t="shared" ref="I7:I8" si="10">+J7+K7</f>
        <v>0</v>
      </c>
      <c r="J7" s="74"/>
      <c r="K7" s="74"/>
      <c r="L7" s="73">
        <f t="shared" ref="L7:L8" si="11">+M7+N7</f>
        <v>0</v>
      </c>
      <c r="M7" s="74"/>
      <c r="N7" s="74"/>
      <c r="O7" s="73">
        <f t="shared" ref="O7:O17" si="12">+P7+Q7</f>
        <v>0</v>
      </c>
      <c r="P7" s="74"/>
      <c r="Q7" s="74"/>
      <c r="R7" s="73">
        <f t="shared" ref="R7:R17" si="13">+S7+T7</f>
        <v>0</v>
      </c>
      <c r="S7" s="74"/>
      <c r="T7" s="107"/>
    </row>
    <row r="8" spans="2:20" ht="23.25" customHeight="1" x14ac:dyDescent="0.25">
      <c r="B8" s="108" t="s">
        <v>574</v>
      </c>
      <c r="C8" s="70">
        <f t="shared" si="8"/>
        <v>0</v>
      </c>
      <c r="D8" s="71">
        <f t="shared" si="1"/>
        <v>0</v>
      </c>
      <c r="E8" s="106">
        <f t="shared" si="2"/>
        <v>0</v>
      </c>
      <c r="F8" s="73">
        <f t="shared" si="9"/>
        <v>0</v>
      </c>
      <c r="G8" s="74"/>
      <c r="H8" s="74"/>
      <c r="I8" s="73">
        <f t="shared" si="10"/>
        <v>0</v>
      </c>
      <c r="J8" s="74"/>
      <c r="K8" s="74"/>
      <c r="L8" s="73">
        <f t="shared" si="11"/>
        <v>0</v>
      </c>
      <c r="M8" s="74"/>
      <c r="N8" s="74"/>
      <c r="O8" s="73">
        <f t="shared" ref="O8" si="14">+P8+Q8</f>
        <v>0</v>
      </c>
      <c r="P8" s="74"/>
      <c r="Q8" s="74"/>
      <c r="R8" s="73">
        <f t="shared" ref="R8" si="15">+S8+T8</f>
        <v>0</v>
      </c>
      <c r="S8" s="74"/>
      <c r="T8" s="107"/>
    </row>
    <row r="9" spans="2:20" ht="23.25" customHeight="1" x14ac:dyDescent="0.25">
      <c r="B9" s="108" t="s">
        <v>575</v>
      </c>
      <c r="C9" s="70">
        <f t="shared" si="8"/>
        <v>0</v>
      </c>
      <c r="D9" s="71">
        <f t="shared" si="1"/>
        <v>0</v>
      </c>
      <c r="E9" s="106">
        <f t="shared" si="2"/>
        <v>0</v>
      </c>
      <c r="F9" s="73">
        <f t="shared" ref="F9:F11" si="16">+G9+H9</f>
        <v>0</v>
      </c>
      <c r="G9" s="74"/>
      <c r="H9" s="74"/>
      <c r="I9" s="73">
        <f t="shared" ref="I9:I11" si="17">+J9+K9</f>
        <v>0</v>
      </c>
      <c r="J9" s="74"/>
      <c r="K9" s="74"/>
      <c r="L9" s="73">
        <f t="shared" ref="L9:L11" si="18">+M9+N9</f>
        <v>0</v>
      </c>
      <c r="M9" s="74"/>
      <c r="N9" s="74"/>
      <c r="O9" s="73">
        <f t="shared" si="12"/>
        <v>0</v>
      </c>
      <c r="P9" s="74"/>
      <c r="Q9" s="74"/>
      <c r="R9" s="73">
        <f t="shared" si="13"/>
        <v>0</v>
      </c>
      <c r="S9" s="74"/>
      <c r="T9" s="107"/>
    </row>
    <row r="10" spans="2:20" ht="23.25" customHeight="1" x14ac:dyDescent="0.25">
      <c r="B10" s="108" t="s">
        <v>68</v>
      </c>
      <c r="C10" s="70">
        <f t="shared" si="8"/>
        <v>0</v>
      </c>
      <c r="D10" s="71">
        <f t="shared" si="1"/>
        <v>0</v>
      </c>
      <c r="E10" s="106">
        <f t="shared" si="2"/>
        <v>0</v>
      </c>
      <c r="F10" s="73">
        <f t="shared" si="16"/>
        <v>0</v>
      </c>
      <c r="G10" s="74"/>
      <c r="H10" s="74"/>
      <c r="I10" s="73">
        <f t="shared" si="17"/>
        <v>0</v>
      </c>
      <c r="J10" s="74"/>
      <c r="K10" s="74"/>
      <c r="L10" s="73">
        <f t="shared" si="18"/>
        <v>0</v>
      </c>
      <c r="M10" s="74"/>
      <c r="N10" s="74"/>
      <c r="O10" s="73">
        <f t="shared" si="12"/>
        <v>0</v>
      </c>
      <c r="P10" s="74"/>
      <c r="Q10" s="74"/>
      <c r="R10" s="73">
        <f t="shared" si="13"/>
        <v>0</v>
      </c>
      <c r="S10" s="74"/>
      <c r="T10" s="107"/>
    </row>
    <row r="11" spans="2:20" ht="23.25" customHeight="1" x14ac:dyDescent="0.25">
      <c r="B11" s="108" t="s">
        <v>576</v>
      </c>
      <c r="C11" s="70">
        <f t="shared" si="8"/>
        <v>0</v>
      </c>
      <c r="D11" s="71">
        <f t="shared" si="1"/>
        <v>0</v>
      </c>
      <c r="E11" s="106">
        <f t="shared" si="2"/>
        <v>0</v>
      </c>
      <c r="F11" s="73">
        <f t="shared" si="16"/>
        <v>0</v>
      </c>
      <c r="G11" s="74"/>
      <c r="H11" s="74"/>
      <c r="I11" s="73">
        <f t="shared" si="17"/>
        <v>0</v>
      </c>
      <c r="J11" s="74"/>
      <c r="K11" s="74"/>
      <c r="L11" s="73">
        <f t="shared" si="18"/>
        <v>0</v>
      </c>
      <c r="M11" s="74"/>
      <c r="N11" s="74"/>
      <c r="O11" s="73">
        <f t="shared" si="12"/>
        <v>0</v>
      </c>
      <c r="P11" s="74"/>
      <c r="Q11" s="74"/>
      <c r="R11" s="73">
        <f t="shared" si="13"/>
        <v>0</v>
      </c>
      <c r="S11" s="74"/>
      <c r="T11" s="107"/>
    </row>
    <row r="12" spans="2:20" ht="23.25" customHeight="1" x14ac:dyDescent="0.25">
      <c r="B12" s="108" t="s">
        <v>577</v>
      </c>
      <c r="C12" s="70">
        <f t="shared" si="8"/>
        <v>0</v>
      </c>
      <c r="D12" s="71">
        <f t="shared" si="1"/>
        <v>0</v>
      </c>
      <c r="E12" s="106">
        <f t="shared" si="2"/>
        <v>0</v>
      </c>
      <c r="F12" s="73">
        <f t="shared" si="3"/>
        <v>0</v>
      </c>
      <c r="G12" s="74"/>
      <c r="H12" s="74"/>
      <c r="I12" s="73">
        <f t="shared" si="4"/>
        <v>0</v>
      </c>
      <c r="J12" s="74"/>
      <c r="K12" s="74"/>
      <c r="L12" s="73">
        <f t="shared" si="5"/>
        <v>0</v>
      </c>
      <c r="M12" s="74"/>
      <c r="N12" s="74"/>
      <c r="O12" s="73">
        <f t="shared" si="12"/>
        <v>0</v>
      </c>
      <c r="P12" s="74"/>
      <c r="Q12" s="74"/>
      <c r="R12" s="73">
        <f t="shared" si="13"/>
        <v>0</v>
      </c>
      <c r="S12" s="74"/>
      <c r="T12" s="107"/>
    </row>
    <row r="13" spans="2:20" ht="23.25" customHeight="1" x14ac:dyDescent="0.25">
      <c r="B13" s="108" t="s">
        <v>695</v>
      </c>
      <c r="C13" s="70">
        <f t="shared" si="8"/>
        <v>0</v>
      </c>
      <c r="D13" s="71">
        <f t="shared" si="1"/>
        <v>0</v>
      </c>
      <c r="E13" s="106">
        <f t="shared" si="2"/>
        <v>0</v>
      </c>
      <c r="F13" s="73">
        <f t="shared" si="3"/>
        <v>0</v>
      </c>
      <c r="G13" s="74"/>
      <c r="H13" s="74"/>
      <c r="I13" s="73">
        <f t="shared" si="4"/>
        <v>0</v>
      </c>
      <c r="J13" s="74"/>
      <c r="K13" s="74"/>
      <c r="L13" s="73">
        <f t="shared" si="5"/>
        <v>0</v>
      </c>
      <c r="M13" s="74"/>
      <c r="N13" s="74"/>
      <c r="O13" s="73">
        <f t="shared" si="12"/>
        <v>0</v>
      </c>
      <c r="P13" s="74"/>
      <c r="Q13" s="74"/>
      <c r="R13" s="73">
        <f t="shared" si="13"/>
        <v>0</v>
      </c>
      <c r="S13" s="74"/>
      <c r="T13" s="107"/>
    </row>
    <row r="14" spans="2:20" ht="23.25" customHeight="1" x14ac:dyDescent="0.25">
      <c r="B14" s="108" t="s">
        <v>696</v>
      </c>
      <c r="C14" s="70">
        <f t="shared" si="8"/>
        <v>0</v>
      </c>
      <c r="D14" s="71">
        <f t="shared" si="1"/>
        <v>0</v>
      </c>
      <c r="E14" s="106">
        <f t="shared" si="2"/>
        <v>0</v>
      </c>
      <c r="F14" s="73">
        <f t="shared" si="3"/>
        <v>0</v>
      </c>
      <c r="G14" s="74"/>
      <c r="H14" s="74"/>
      <c r="I14" s="73">
        <f t="shared" si="4"/>
        <v>0</v>
      </c>
      <c r="J14" s="74"/>
      <c r="K14" s="74"/>
      <c r="L14" s="73">
        <f t="shared" si="5"/>
        <v>0</v>
      </c>
      <c r="M14" s="74"/>
      <c r="N14" s="74"/>
      <c r="O14" s="73">
        <f t="shared" si="12"/>
        <v>0</v>
      </c>
      <c r="P14" s="74"/>
      <c r="Q14" s="74"/>
      <c r="R14" s="73">
        <f t="shared" si="13"/>
        <v>0</v>
      </c>
      <c r="S14" s="74"/>
      <c r="T14" s="107"/>
    </row>
    <row r="15" spans="2:20" ht="23.25" customHeight="1" x14ac:dyDescent="0.25">
      <c r="B15" s="118" t="s">
        <v>697</v>
      </c>
      <c r="C15" s="70">
        <f t="shared" si="8"/>
        <v>0</v>
      </c>
      <c r="D15" s="71">
        <f t="shared" si="1"/>
        <v>0</v>
      </c>
      <c r="E15" s="106">
        <f t="shared" si="2"/>
        <v>0</v>
      </c>
      <c r="F15" s="73">
        <f t="shared" si="3"/>
        <v>0</v>
      </c>
      <c r="G15" s="74"/>
      <c r="H15" s="74"/>
      <c r="I15" s="73">
        <f t="shared" si="4"/>
        <v>0</v>
      </c>
      <c r="J15" s="74"/>
      <c r="K15" s="74"/>
      <c r="L15" s="73">
        <f t="shared" si="5"/>
        <v>0</v>
      </c>
      <c r="M15" s="74"/>
      <c r="N15" s="74"/>
      <c r="O15" s="73">
        <f t="shared" si="12"/>
        <v>0</v>
      </c>
      <c r="P15" s="74"/>
      <c r="Q15" s="74"/>
      <c r="R15" s="73">
        <f t="shared" si="13"/>
        <v>0</v>
      </c>
      <c r="S15" s="74"/>
      <c r="T15" s="107"/>
    </row>
    <row r="16" spans="2:20" ht="23.25" customHeight="1" x14ac:dyDescent="0.25">
      <c r="B16" s="108" t="s">
        <v>609</v>
      </c>
      <c r="C16" s="70">
        <f t="shared" si="8"/>
        <v>0</v>
      </c>
      <c r="D16" s="71">
        <f t="shared" si="1"/>
        <v>0</v>
      </c>
      <c r="E16" s="106">
        <f t="shared" si="2"/>
        <v>0</v>
      </c>
      <c r="F16" s="73">
        <f t="shared" ref="F16" si="19">+G16+H16</f>
        <v>0</v>
      </c>
      <c r="G16" s="74"/>
      <c r="H16" s="74"/>
      <c r="I16" s="73">
        <f t="shared" ref="I16" si="20">+J16+K16</f>
        <v>0</v>
      </c>
      <c r="J16" s="74"/>
      <c r="K16" s="74"/>
      <c r="L16" s="73">
        <f t="shared" ref="L16" si="21">+M16+N16</f>
        <v>0</v>
      </c>
      <c r="M16" s="74"/>
      <c r="N16" s="74"/>
      <c r="O16" s="73">
        <f t="shared" si="12"/>
        <v>0</v>
      </c>
      <c r="P16" s="74"/>
      <c r="Q16" s="74"/>
      <c r="R16" s="73">
        <f t="shared" si="13"/>
        <v>0</v>
      </c>
      <c r="S16" s="74"/>
      <c r="T16" s="107"/>
    </row>
    <row r="17" spans="2:20" ht="23.25" customHeight="1" x14ac:dyDescent="0.25">
      <c r="B17" s="118" t="s">
        <v>578</v>
      </c>
      <c r="C17" s="70">
        <f t="shared" si="8"/>
        <v>0</v>
      </c>
      <c r="D17" s="71">
        <f t="shared" si="1"/>
        <v>0</v>
      </c>
      <c r="E17" s="106">
        <f t="shared" si="2"/>
        <v>0</v>
      </c>
      <c r="F17" s="73">
        <f t="shared" si="3"/>
        <v>0</v>
      </c>
      <c r="G17" s="74"/>
      <c r="H17" s="74"/>
      <c r="I17" s="73">
        <f t="shared" si="4"/>
        <v>0</v>
      </c>
      <c r="J17" s="74"/>
      <c r="K17" s="74"/>
      <c r="L17" s="73">
        <f t="shared" si="5"/>
        <v>0</v>
      </c>
      <c r="M17" s="74"/>
      <c r="N17" s="74"/>
      <c r="O17" s="73">
        <f t="shared" si="12"/>
        <v>0</v>
      </c>
      <c r="P17" s="74"/>
      <c r="Q17" s="74"/>
      <c r="R17" s="73">
        <f t="shared" si="13"/>
        <v>0</v>
      </c>
      <c r="S17" s="74"/>
      <c r="T17" s="107"/>
    </row>
    <row r="18" spans="2:20" ht="23.25" customHeight="1" thickBot="1" x14ac:dyDescent="0.3">
      <c r="B18" s="128" t="s">
        <v>559</v>
      </c>
      <c r="C18" s="78">
        <f t="shared" si="8"/>
        <v>0</v>
      </c>
      <c r="D18" s="79">
        <f t="shared" si="1"/>
        <v>0</v>
      </c>
      <c r="E18" s="109">
        <f t="shared" si="2"/>
        <v>0</v>
      </c>
      <c r="F18" s="81">
        <f t="shared" si="3"/>
        <v>0</v>
      </c>
      <c r="G18" s="82"/>
      <c r="H18" s="82"/>
      <c r="I18" s="81">
        <f t="shared" si="4"/>
        <v>0</v>
      </c>
      <c r="J18" s="82"/>
      <c r="K18" s="82"/>
      <c r="L18" s="81">
        <f t="shared" si="5"/>
        <v>0</v>
      </c>
      <c r="M18" s="82"/>
      <c r="N18" s="82"/>
      <c r="O18" s="81">
        <f t="shared" si="6"/>
        <v>0</v>
      </c>
      <c r="P18" s="82"/>
      <c r="Q18" s="82"/>
      <c r="R18" s="81">
        <f t="shared" si="7"/>
        <v>0</v>
      </c>
      <c r="S18" s="82"/>
      <c r="T18" s="110"/>
    </row>
    <row r="19" spans="2:20" ht="14.4" thickTop="1" x14ac:dyDescent="0.25">
      <c r="B19" s="111"/>
      <c r="C19" s="30"/>
      <c r="D19" s="30"/>
      <c r="E19" s="30"/>
      <c r="F19" s="112"/>
      <c r="G19" s="113" t="str">
        <f>IF(OR(G5&gt;'CUADRO 2'!G5,G6&gt;'CUADRO 2'!G6,G7&gt;'CUADRO 2'!G7,G8&gt;'CUADRO 2'!G8,G9&gt;'CUADRO 2'!G9,G10&gt;'CUADRO 2'!G10,G11&gt;'CUADRO 2'!G11,G12&gt;'CUADRO 2'!G12,G13&gt;'CUADRO 2'!G13,G14&gt;'CUADRO 2'!G14,G15&gt;'CUADRO 2'!G15,G16&gt;'CUADRO 2'!G16,G17&gt;'CUADRO 2'!G17,G18&gt;'CUADRO 1'!G16),"XX","")</f>
        <v/>
      </c>
      <c r="H19" s="113" t="str">
        <f>IF(OR(H5&gt;'CUADRO 2'!H5,H6&gt;'CUADRO 2'!H6,H7&gt;'CUADRO 2'!H7,H8&gt;'CUADRO 2'!H8,H9&gt;'CUADRO 2'!H9,H10&gt;'CUADRO 2'!H10,H11&gt;'CUADRO 2'!H11,H12&gt;'CUADRO 2'!H12,H13&gt;'CUADRO 2'!H13,H14&gt;'CUADRO 2'!H14,H15&gt;'CUADRO 2'!H15,H16&gt;'CUADRO 2'!H16,H17&gt;'CUADRO 2'!H17,H18&gt;'CUADRO 1'!H16),"XX","")</f>
        <v/>
      </c>
      <c r="I19" s="113"/>
      <c r="J19" s="113" t="str">
        <f>IF(OR(J5&gt;'CUADRO 2'!J5,J6&gt;'CUADRO 2'!J6,J7&gt;'CUADRO 2'!J7,J8&gt;'CUADRO 2'!J8,J9&gt;'CUADRO 2'!J9,J10&gt;'CUADRO 2'!J10,J11&gt;'CUADRO 2'!J11,J12&gt;'CUADRO 2'!J12,J13&gt;'CUADRO 2'!J13,J14&gt;'CUADRO 2'!J14,J15&gt;'CUADRO 2'!J15,J16&gt;'CUADRO 2'!J16,J17&gt;'CUADRO 2'!J17,J18&gt;'CUADRO 1'!J16),"XX","")</f>
        <v/>
      </c>
      <c r="K19" s="113" t="str">
        <f>IF(OR(K5&gt;'CUADRO 2'!K5,K6&gt;'CUADRO 2'!K6,K7&gt;'CUADRO 2'!K7,K8&gt;'CUADRO 2'!K8,K9&gt;'CUADRO 2'!K9,K10&gt;'CUADRO 2'!K10,K11&gt;'CUADRO 2'!K11,K12&gt;'CUADRO 2'!K12,K13&gt;'CUADRO 2'!K13,K14&gt;'CUADRO 2'!K14,K15&gt;'CUADRO 2'!K15,K16&gt;'CUADRO 2'!K16,K17&gt;'CUADRO 2'!K17,K18&gt;'CUADRO 1'!K16),"XX","")</f>
        <v/>
      </c>
      <c r="L19" s="113"/>
      <c r="M19" s="113" t="str">
        <f>IF(OR(M5&gt;'CUADRO 2'!M5,M6&gt;'CUADRO 2'!M6,M7&gt;'CUADRO 2'!M7,M8&gt;'CUADRO 2'!M8,M9&gt;'CUADRO 2'!M9,M10&gt;'CUADRO 2'!M10,M11&gt;'CUADRO 2'!M11,M12&gt;'CUADRO 2'!M12,M13&gt;'CUADRO 2'!M13,M14&gt;'CUADRO 2'!M14,M15&gt;'CUADRO 2'!M15,M16&gt;'CUADRO 2'!M16,M17&gt;'CUADRO 2'!M17,M18&gt;'CUADRO 1'!M16),"XX","")</f>
        <v/>
      </c>
      <c r="N19" s="113" t="str">
        <f>IF(OR(N5&gt;'CUADRO 2'!N5,N6&gt;'CUADRO 2'!N6,N7&gt;'CUADRO 2'!N7,N8&gt;'CUADRO 2'!N8,N9&gt;'CUADRO 2'!N9,N10&gt;'CUADRO 2'!N10,N11&gt;'CUADRO 2'!N11,N12&gt;'CUADRO 2'!N12,N13&gt;'CUADRO 2'!N13,N14&gt;'CUADRO 2'!N14,N15&gt;'CUADRO 2'!N15,N16&gt;'CUADRO 2'!N16,N17&gt;'CUADRO 2'!N17,N18&gt;'CUADRO 1'!N16),"XX","")</f>
        <v/>
      </c>
      <c r="O19" s="113"/>
      <c r="P19" s="113" t="str">
        <f>IF(OR(P5&gt;'CUADRO 2'!P5,P6&gt;'CUADRO 2'!P6,P7&gt;'CUADRO 2'!P7,P8&gt;'CUADRO 2'!P8,P9&gt;'CUADRO 2'!P9,P10&gt;'CUADRO 2'!P10,P11&gt;'CUADRO 2'!P11,P12&gt;'CUADRO 2'!P12,P13&gt;'CUADRO 2'!P13,P14&gt;'CUADRO 2'!P14,P15&gt;'CUADRO 2'!P15,P16&gt;'CUADRO 2'!P16,P17&gt;'CUADRO 2'!P17,P18&gt;'CUADRO 1'!P16),"XX","")</f>
        <v/>
      </c>
      <c r="Q19" s="113" t="str">
        <f>IF(OR(Q5&gt;'CUADRO 2'!Q5,Q6&gt;'CUADRO 2'!Q6,Q7&gt;'CUADRO 2'!Q7,Q8&gt;'CUADRO 2'!Q8,Q9&gt;'CUADRO 2'!Q9,Q10&gt;'CUADRO 2'!Q10,Q11&gt;'CUADRO 2'!Q11,Q12&gt;'CUADRO 2'!Q12,Q13&gt;'CUADRO 2'!Q13,Q14&gt;'CUADRO 2'!Q14,Q15&gt;'CUADRO 2'!Q15,Q16&gt;'CUADRO 2'!Q16,Q17&gt;'CUADRO 2'!Q17,Q18&gt;'CUADRO 1'!Q16),"XX","")</f>
        <v/>
      </c>
      <c r="R19" s="113"/>
      <c r="S19" s="113" t="str">
        <f>IF(OR(S5&gt;'CUADRO 2'!S5,S6&gt;'CUADRO 2'!S6,S7&gt;'CUADRO 2'!S7,S8&gt;'CUADRO 2'!S8,S9&gt;'CUADRO 2'!S9,S10&gt;'CUADRO 2'!S10,S11&gt;'CUADRO 2'!S11,S12&gt;'CUADRO 2'!S12,S13&gt;'CUADRO 2'!S13,S14&gt;'CUADRO 2'!S14,S15&gt;'CUADRO 2'!S15,S16&gt;'CUADRO 2'!S16,S17&gt;'CUADRO 2'!S17,S18&gt;'CUADRO 1'!S16),"XX","")</f>
        <v/>
      </c>
      <c r="T19" s="113" t="str">
        <f>IF(OR(T5&gt;'CUADRO 2'!T5,T6&gt;'CUADRO 2'!T6,T7&gt;'CUADRO 2'!T7,T8&gt;'CUADRO 2'!T8,T9&gt;'CUADRO 2'!T9,T10&gt;'CUADRO 2'!T10,T11&gt;'CUADRO 2'!T11,T12&gt;'CUADRO 2'!T12,T13&gt;'CUADRO 2'!T13,T14&gt;'CUADRO 2'!T14,T15&gt;'CUADRO 2'!T15,T16&gt;'CUADRO 2'!T16,T17&gt;'CUADRO 2'!T17,T18&gt;'CUADRO 1'!T16),"XX","")</f>
        <v/>
      </c>
    </row>
    <row r="20" spans="2:20" ht="49.5" customHeight="1" x14ac:dyDescent="0.25">
      <c r="B20" s="111"/>
      <c r="C20" s="30"/>
      <c r="D20" s="30"/>
      <c r="E20" s="522" t="str">
        <f>IF(OR(G19="XX",H19="XX",J19="XX",K19="XX",M19="XX",N19="XX",P19="XX",Q19="XX",S19="XX",T19="XX"),"¡VERIFICAR!, la cifra digitada en alguna de las asignaturas, es mayor a la reportada en en el Cuadro 2; o bien, lo indicado en Conducta es mayor al dato de la línea de Matríucla Final del Cuadro 1.","")</f>
        <v/>
      </c>
      <c r="F20" s="522"/>
      <c r="G20" s="522"/>
      <c r="H20" s="522"/>
      <c r="I20" s="522"/>
      <c r="J20" s="522"/>
      <c r="K20" s="522"/>
      <c r="L20" s="522"/>
      <c r="M20" s="522"/>
      <c r="N20" s="522"/>
      <c r="O20" s="522"/>
      <c r="P20" s="522"/>
      <c r="Q20" s="522"/>
      <c r="R20" s="522"/>
      <c r="S20" s="522"/>
      <c r="T20" s="522"/>
    </row>
    <row r="21" spans="2:20" ht="15" customHeight="1" x14ac:dyDescent="0.25">
      <c r="B21" s="56" t="s">
        <v>551</v>
      </c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</row>
    <row r="22" spans="2:20" ht="18" customHeight="1" x14ac:dyDescent="0.25">
      <c r="B22" s="523"/>
      <c r="C22" s="524"/>
      <c r="D22" s="524"/>
      <c r="E22" s="524"/>
      <c r="F22" s="524"/>
      <c r="G22" s="524"/>
      <c r="H22" s="524"/>
      <c r="I22" s="524"/>
      <c r="J22" s="524"/>
      <c r="K22" s="524"/>
      <c r="L22" s="524"/>
      <c r="M22" s="524"/>
      <c r="N22" s="524"/>
      <c r="O22" s="524"/>
      <c r="P22" s="524"/>
      <c r="Q22" s="524"/>
      <c r="R22" s="524"/>
      <c r="S22" s="524"/>
      <c r="T22" s="525"/>
    </row>
    <row r="23" spans="2:20" ht="18" customHeight="1" x14ac:dyDescent="0.25">
      <c r="B23" s="526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8"/>
    </row>
    <row r="24" spans="2:20" ht="18" customHeight="1" x14ac:dyDescent="0.25">
      <c r="B24" s="526"/>
      <c r="C24" s="527"/>
      <c r="D24" s="527"/>
      <c r="E24" s="527"/>
      <c r="F24" s="527"/>
      <c r="G24" s="527"/>
      <c r="H24" s="527"/>
      <c r="I24" s="527"/>
      <c r="J24" s="527"/>
      <c r="K24" s="527"/>
      <c r="L24" s="527"/>
      <c r="M24" s="527"/>
      <c r="N24" s="527"/>
      <c r="O24" s="527"/>
      <c r="P24" s="527"/>
      <c r="Q24" s="527"/>
      <c r="R24" s="527"/>
      <c r="S24" s="527"/>
      <c r="T24" s="528"/>
    </row>
    <row r="25" spans="2:20" ht="18" customHeight="1" x14ac:dyDescent="0.25">
      <c r="B25" s="526"/>
      <c r="C25" s="527"/>
      <c r="D25" s="527"/>
      <c r="E25" s="527"/>
      <c r="F25" s="527"/>
      <c r="G25" s="527"/>
      <c r="H25" s="527"/>
      <c r="I25" s="527"/>
      <c r="J25" s="527"/>
      <c r="K25" s="527"/>
      <c r="L25" s="527"/>
      <c r="M25" s="527"/>
      <c r="N25" s="527"/>
      <c r="O25" s="527"/>
      <c r="P25" s="527"/>
      <c r="Q25" s="527"/>
      <c r="R25" s="527"/>
      <c r="S25" s="527"/>
      <c r="T25" s="528"/>
    </row>
    <row r="26" spans="2:20" ht="18" customHeight="1" x14ac:dyDescent="0.25">
      <c r="B26" s="529"/>
      <c r="C26" s="530"/>
      <c r="D26" s="530"/>
      <c r="E26" s="530"/>
      <c r="F26" s="530"/>
      <c r="G26" s="530"/>
      <c r="H26" s="530"/>
      <c r="I26" s="530"/>
      <c r="J26" s="530"/>
      <c r="K26" s="530"/>
      <c r="L26" s="530"/>
      <c r="M26" s="530"/>
      <c r="N26" s="530"/>
      <c r="O26" s="530"/>
      <c r="P26" s="530"/>
      <c r="Q26" s="530"/>
      <c r="R26" s="530"/>
      <c r="S26" s="530"/>
      <c r="T26" s="531"/>
    </row>
  </sheetData>
  <sheetProtection algorithmName="SHA-512" hashValue="4E0jdCtB3QJsBY3MRta6mfPQq1zhzxTJozjeM0OYX3ccK724KGhud70+o6nivQDGaA8wlQycr2EYi4Mh+NKHfA==" saltValue="8GoMBoAst3OpqbPeH06g1Q==" spinCount="100000" sheet="1" objects="1" scenarios="1"/>
  <mergeCells count="9">
    <mergeCell ref="B22:T26"/>
    <mergeCell ref="B3:B4"/>
    <mergeCell ref="C3:E3"/>
    <mergeCell ref="F3:H3"/>
    <mergeCell ref="I3:K3"/>
    <mergeCell ref="L3:N3"/>
    <mergeCell ref="O3:Q3"/>
    <mergeCell ref="R3:T3"/>
    <mergeCell ref="E20:T20"/>
  </mergeCells>
  <conditionalFormatting sqref="C5:F18 I5:I18 L5:L18">
    <cfRule type="cellIs" dxfId="60" priority="24" operator="equal">
      <formula>0</formula>
    </cfRule>
  </conditionalFormatting>
  <conditionalFormatting sqref="E20">
    <cfRule type="containsText" dxfId="59" priority="183" operator="containsText" text="¡VERIFICAR!">
      <formula>NOT(ISERROR(SEARCH("¡VERIFICAR!",E20)))</formula>
    </cfRule>
  </conditionalFormatting>
  <conditionalFormatting sqref="G19:H19">
    <cfRule type="containsText" dxfId="58" priority="37" operator="containsText" text="XX">
      <formula>NOT(ISERROR(SEARCH("XX",G19)))</formula>
    </cfRule>
  </conditionalFormatting>
  <conditionalFormatting sqref="J19:K19">
    <cfRule type="containsText" dxfId="57" priority="4" operator="containsText" text="XX">
      <formula>NOT(ISERROR(SEARCH("XX",J19)))</formula>
    </cfRule>
  </conditionalFormatting>
  <conditionalFormatting sqref="M19:N19">
    <cfRule type="containsText" dxfId="56" priority="3" operator="containsText" text="XX">
      <formula>NOT(ISERROR(SEARCH("XX",M19)))</formula>
    </cfRule>
  </conditionalFormatting>
  <conditionalFormatting sqref="O5:O18 R5:R18">
    <cfRule type="cellIs" dxfId="55" priority="40" operator="equal">
      <formula>0</formula>
    </cfRule>
  </conditionalFormatting>
  <conditionalFormatting sqref="P19:Q19">
    <cfRule type="containsText" dxfId="54" priority="2" operator="containsText" text="XX">
      <formula>NOT(ISERROR(SEARCH("XX",P19)))</formula>
    </cfRule>
  </conditionalFormatting>
  <conditionalFormatting sqref="S19:T19">
    <cfRule type="containsText" dxfId="53" priority="1" operator="containsText" text="XX">
      <formula>NOT(ISERROR(SEARCH("XX",S19)))</formula>
    </cfRule>
  </conditionalFormatting>
  <printOptions horizontalCentered="1"/>
  <pageMargins left="0.19685039370078741" right="0.19685039370078741" top="0.59055118110236227" bottom="0.39370078740157483" header="0.31496062992125984" footer="0.19685039370078741"/>
  <pageSetup scale="85" orientation="landscape" r:id="rId1"/>
  <headerFooter>
    <oddFooter>&amp;R&amp;"+,Negrita Cursiva"Telesecundaria&amp;"+,Cursiva", página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1">
    <pageSetUpPr fitToPage="1"/>
  </sheetPr>
  <dimension ref="B1:T13"/>
  <sheetViews>
    <sheetView showGridLines="0" zoomScale="95" zoomScaleNormal="95" workbookViewId="0">
      <selection activeCell="Z1" sqref="Z1:AF1"/>
    </sheetView>
  </sheetViews>
  <sheetFormatPr baseColWidth="10" defaultColWidth="11.44140625" defaultRowHeight="13.8" x14ac:dyDescent="0.25"/>
  <cols>
    <col min="1" max="1" width="4.5546875" style="1" customWidth="1"/>
    <col min="2" max="2" width="21" style="1" customWidth="1"/>
    <col min="3" max="20" width="7.109375" style="1" customWidth="1"/>
    <col min="21" max="16384" width="11.44140625" style="1"/>
  </cols>
  <sheetData>
    <row r="1" spans="2:20" ht="17.399999999999999" x14ac:dyDescent="0.3">
      <c r="B1" s="426" t="s">
        <v>599</v>
      </c>
      <c r="C1" s="88"/>
      <c r="D1" s="88"/>
      <c r="E1" s="88"/>
      <c r="F1" s="88"/>
      <c r="G1" s="88"/>
      <c r="H1" s="88"/>
      <c r="I1" s="88"/>
      <c r="J1" s="88"/>
      <c r="K1" s="88"/>
    </row>
    <row r="2" spans="2:20" ht="18" thickBot="1" x14ac:dyDescent="0.35">
      <c r="B2" s="427" t="s">
        <v>554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2:20" ht="22.5" customHeight="1" thickTop="1" x14ac:dyDescent="0.25">
      <c r="B3" s="574" t="s">
        <v>561</v>
      </c>
      <c r="C3" s="575" t="s">
        <v>0</v>
      </c>
      <c r="D3" s="576"/>
      <c r="E3" s="576"/>
      <c r="F3" s="556" t="s">
        <v>581</v>
      </c>
      <c r="G3" s="557"/>
      <c r="H3" s="558"/>
      <c r="I3" s="556" t="s">
        <v>582</v>
      </c>
      <c r="J3" s="557"/>
      <c r="K3" s="558"/>
      <c r="L3" s="557" t="s">
        <v>583</v>
      </c>
      <c r="M3" s="557"/>
      <c r="N3" s="557"/>
      <c r="O3" s="556" t="s">
        <v>584</v>
      </c>
      <c r="P3" s="557"/>
      <c r="Q3" s="558"/>
      <c r="R3" s="556" t="s">
        <v>585</v>
      </c>
      <c r="S3" s="557"/>
      <c r="T3" s="557"/>
    </row>
    <row r="4" spans="2:20" ht="32.25" customHeight="1" thickBot="1" x14ac:dyDescent="0.3">
      <c r="B4" s="572"/>
      <c r="C4" s="31" t="s">
        <v>0</v>
      </c>
      <c r="D4" s="32" t="s">
        <v>24</v>
      </c>
      <c r="E4" s="33" t="s">
        <v>23</v>
      </c>
      <c r="F4" s="34" t="s">
        <v>0</v>
      </c>
      <c r="G4" s="32" t="s">
        <v>24</v>
      </c>
      <c r="H4" s="33" t="s">
        <v>23</v>
      </c>
      <c r="I4" s="34" t="s">
        <v>0</v>
      </c>
      <c r="J4" s="32" t="s">
        <v>24</v>
      </c>
      <c r="K4" s="33" t="s">
        <v>23</v>
      </c>
      <c r="L4" s="34" t="s">
        <v>0</v>
      </c>
      <c r="M4" s="32" t="s">
        <v>24</v>
      </c>
      <c r="N4" s="35" t="s">
        <v>23</v>
      </c>
      <c r="O4" s="34" t="s">
        <v>0</v>
      </c>
      <c r="P4" s="32" t="s">
        <v>24</v>
      </c>
      <c r="Q4" s="33" t="s">
        <v>23</v>
      </c>
      <c r="R4" s="34" t="s">
        <v>0</v>
      </c>
      <c r="S4" s="32" t="s">
        <v>24</v>
      </c>
      <c r="T4" s="33" t="s">
        <v>23</v>
      </c>
    </row>
    <row r="5" spans="2:20" ht="33.75" customHeight="1" thickTop="1" x14ac:dyDescent="0.25">
      <c r="B5" s="89" t="s">
        <v>555</v>
      </c>
      <c r="C5" s="77">
        <f t="shared" ref="C5:C7" si="0">D5+E5</f>
        <v>0</v>
      </c>
      <c r="D5" s="64">
        <f>G5+J5+M5+P5+S5</f>
        <v>0</v>
      </c>
      <c r="E5" s="65">
        <f>+H5+K5+N5+Q5+T5</f>
        <v>0</v>
      </c>
      <c r="F5" s="66">
        <f t="shared" ref="F5:F7" si="1">+G5+H5</f>
        <v>0</v>
      </c>
      <c r="G5" s="67"/>
      <c r="H5" s="68"/>
      <c r="I5" s="66">
        <f t="shared" ref="I5:I7" si="2">+J5+K5</f>
        <v>0</v>
      </c>
      <c r="J5" s="67"/>
      <c r="K5" s="68"/>
      <c r="L5" s="65">
        <f t="shared" ref="L5:L7" si="3">+M5+N5</f>
        <v>0</v>
      </c>
      <c r="M5" s="67"/>
      <c r="N5" s="69"/>
      <c r="O5" s="66">
        <f t="shared" ref="O5:O7" si="4">+P5+Q5</f>
        <v>0</v>
      </c>
      <c r="P5" s="67"/>
      <c r="Q5" s="68"/>
      <c r="R5" s="66">
        <f t="shared" ref="R5:R7" si="5">+S5+T5</f>
        <v>0</v>
      </c>
      <c r="S5" s="67"/>
      <c r="T5" s="69"/>
    </row>
    <row r="6" spans="2:20" ht="33.75" customHeight="1" x14ac:dyDescent="0.25">
      <c r="B6" s="90" t="s">
        <v>556</v>
      </c>
      <c r="C6" s="70">
        <f t="shared" si="0"/>
        <v>0</v>
      </c>
      <c r="D6" s="71">
        <f>G6+J6+M6+P6+S6</f>
        <v>0</v>
      </c>
      <c r="E6" s="72">
        <f>+H6+K6+N6+Q6+T6</f>
        <v>0</v>
      </c>
      <c r="F6" s="73">
        <f t="shared" si="1"/>
        <v>0</v>
      </c>
      <c r="G6" s="74"/>
      <c r="H6" s="75"/>
      <c r="I6" s="73">
        <f t="shared" si="2"/>
        <v>0</v>
      </c>
      <c r="J6" s="74"/>
      <c r="K6" s="75"/>
      <c r="L6" s="72">
        <f t="shared" si="3"/>
        <v>0</v>
      </c>
      <c r="M6" s="74"/>
      <c r="N6" s="76"/>
      <c r="O6" s="73">
        <f t="shared" si="4"/>
        <v>0</v>
      </c>
      <c r="P6" s="74"/>
      <c r="Q6" s="75"/>
      <c r="R6" s="73">
        <f t="shared" si="5"/>
        <v>0</v>
      </c>
      <c r="S6" s="74"/>
      <c r="T6" s="76"/>
    </row>
    <row r="7" spans="2:20" ht="33.75" customHeight="1" thickBot="1" x14ac:dyDescent="0.3">
      <c r="B7" s="91" t="s">
        <v>557</v>
      </c>
      <c r="C7" s="92">
        <f t="shared" si="0"/>
        <v>0</v>
      </c>
      <c r="D7" s="93">
        <f>G7+J7+M7+P7+S7</f>
        <v>0</v>
      </c>
      <c r="E7" s="94">
        <f>+H7+K7+N7+Q7+T7</f>
        <v>0</v>
      </c>
      <c r="F7" s="95">
        <f t="shared" si="1"/>
        <v>0</v>
      </c>
      <c r="G7" s="96"/>
      <c r="H7" s="97"/>
      <c r="I7" s="95">
        <f t="shared" si="2"/>
        <v>0</v>
      </c>
      <c r="J7" s="96"/>
      <c r="K7" s="97"/>
      <c r="L7" s="94">
        <f t="shared" si="3"/>
        <v>0</v>
      </c>
      <c r="M7" s="96"/>
      <c r="N7" s="98"/>
      <c r="O7" s="95">
        <f t="shared" si="4"/>
        <v>0</v>
      </c>
      <c r="P7" s="96"/>
      <c r="Q7" s="97"/>
      <c r="R7" s="95">
        <f t="shared" si="5"/>
        <v>0</v>
      </c>
      <c r="S7" s="96"/>
      <c r="T7" s="98"/>
    </row>
    <row r="8" spans="2:20" ht="14.4" thickTop="1" x14ac:dyDescent="0.25">
      <c r="B8" s="87"/>
      <c r="F8" s="85"/>
    </row>
    <row r="9" spans="2:20" ht="15" x14ac:dyDescent="0.25">
      <c r="B9" s="56" t="s">
        <v>551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2:20" ht="21.75" customHeight="1" x14ac:dyDescent="0.25">
      <c r="B10" s="523"/>
      <c r="C10" s="524"/>
      <c r="D10" s="524"/>
      <c r="E10" s="524"/>
      <c r="F10" s="524"/>
      <c r="G10" s="524"/>
      <c r="H10" s="524"/>
      <c r="I10" s="524"/>
      <c r="J10" s="524"/>
      <c r="K10" s="524"/>
      <c r="L10" s="524"/>
      <c r="M10" s="524"/>
      <c r="N10" s="524"/>
      <c r="O10" s="524"/>
      <c r="P10" s="524"/>
      <c r="Q10" s="524"/>
      <c r="R10" s="524"/>
      <c r="S10" s="524"/>
      <c r="T10" s="525"/>
    </row>
    <row r="11" spans="2:20" ht="21.75" customHeight="1" x14ac:dyDescent="0.25">
      <c r="B11" s="526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8"/>
    </row>
    <row r="12" spans="2:20" ht="21.75" customHeight="1" x14ac:dyDescent="0.25">
      <c r="B12" s="526"/>
      <c r="C12" s="527"/>
      <c r="D12" s="527"/>
      <c r="E12" s="527"/>
      <c r="F12" s="527"/>
      <c r="G12" s="527"/>
      <c r="H12" s="527"/>
      <c r="I12" s="527"/>
      <c r="J12" s="527"/>
      <c r="K12" s="527"/>
      <c r="L12" s="527"/>
      <c r="M12" s="527"/>
      <c r="N12" s="527"/>
      <c r="O12" s="527"/>
      <c r="P12" s="527"/>
      <c r="Q12" s="527"/>
      <c r="R12" s="527"/>
      <c r="S12" s="527"/>
      <c r="T12" s="528"/>
    </row>
    <row r="13" spans="2:20" ht="21.75" customHeight="1" x14ac:dyDescent="0.25">
      <c r="B13" s="529"/>
      <c r="C13" s="530"/>
      <c r="D13" s="530"/>
      <c r="E13" s="530"/>
      <c r="F13" s="530"/>
      <c r="G13" s="530"/>
      <c r="H13" s="530"/>
      <c r="I13" s="530"/>
      <c r="J13" s="530"/>
      <c r="K13" s="530"/>
      <c r="L13" s="530"/>
      <c r="M13" s="530"/>
      <c r="N13" s="530"/>
      <c r="O13" s="530"/>
      <c r="P13" s="530"/>
      <c r="Q13" s="530"/>
      <c r="R13" s="530"/>
      <c r="S13" s="530"/>
      <c r="T13" s="531"/>
    </row>
  </sheetData>
  <sheetProtection algorithmName="SHA-512" hashValue="u6nXTci+zaVYWjxPRuG0Po92lMOahOVllS4nqqPKdcBabKvcG3lz1TF4Ybevl0y7hQApkJ6saZj/W2u3UZwZDw==" saltValue="XiAyFaP+/yOSvaNYjnOgQA==" spinCount="100000" sheet="1" objects="1" scenarios="1"/>
  <mergeCells count="8">
    <mergeCell ref="B10:T13"/>
    <mergeCell ref="B3:B4"/>
    <mergeCell ref="C3:E3"/>
    <mergeCell ref="F3:H3"/>
    <mergeCell ref="I3:K3"/>
    <mergeCell ref="L3:N3"/>
    <mergeCell ref="O3:Q3"/>
    <mergeCell ref="R3:T3"/>
  </mergeCells>
  <conditionalFormatting sqref="C5:F7 I5:I7 L5:L7 O5:O7 R5:R7">
    <cfRule type="cellIs" dxfId="52" priority="2" operator="equal">
      <formula>0</formula>
    </cfRule>
  </conditionalFormatting>
  <printOptions horizontalCentered="1"/>
  <pageMargins left="0.19685039370078741" right="0.19685039370078741" top="0.59055118110236227" bottom="0.39370078740157483" header="0.31496062992125984" footer="0.19685039370078741"/>
  <pageSetup scale="90" orientation="landscape" r:id="rId1"/>
  <headerFooter>
    <oddFooter>&amp;R&amp;"+,Negrita Cursiva"Telesecundaria&amp;"+,Cursiva", página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2">
    <pageSetUpPr fitToPage="1"/>
  </sheetPr>
  <dimension ref="B1:T18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4.6640625" style="1" customWidth="1"/>
    <col min="2" max="2" width="50.6640625" style="1" customWidth="1"/>
    <col min="3" max="20" width="6.88671875" style="1" customWidth="1"/>
    <col min="21" max="16384" width="11.44140625" style="1"/>
  </cols>
  <sheetData>
    <row r="1" spans="2:20" ht="17.399999999999999" x14ac:dyDescent="0.3">
      <c r="B1" s="426" t="s">
        <v>600</v>
      </c>
      <c r="C1" s="60"/>
      <c r="D1" s="60"/>
      <c r="E1" s="60"/>
      <c r="F1" s="60"/>
      <c r="G1" s="60"/>
      <c r="H1" s="60"/>
      <c r="I1" s="60"/>
      <c r="J1" s="60"/>
      <c r="K1" s="60"/>
      <c r="N1" s="151"/>
      <c r="O1" s="151"/>
      <c r="P1" s="151"/>
      <c r="Q1" s="151"/>
      <c r="R1" s="151"/>
      <c r="S1" s="151"/>
      <c r="T1" s="151"/>
    </row>
    <row r="2" spans="2:20" ht="18" customHeight="1" x14ac:dyDescent="0.3">
      <c r="B2" s="426" t="s">
        <v>558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2:20" ht="18" customHeight="1" thickBot="1" x14ac:dyDescent="0.35">
      <c r="B3" s="427" t="s">
        <v>953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4" spans="2:20" ht="22.5" customHeight="1" thickTop="1" x14ac:dyDescent="0.25">
      <c r="B4" s="552" t="s">
        <v>560</v>
      </c>
      <c r="C4" s="554" t="s">
        <v>0</v>
      </c>
      <c r="D4" s="555"/>
      <c r="E4" s="555"/>
      <c r="F4" s="556" t="s">
        <v>581</v>
      </c>
      <c r="G4" s="557"/>
      <c r="H4" s="558"/>
      <c r="I4" s="556" t="s">
        <v>582</v>
      </c>
      <c r="J4" s="557"/>
      <c r="K4" s="558"/>
      <c r="L4" s="557" t="s">
        <v>583</v>
      </c>
      <c r="M4" s="557"/>
      <c r="N4" s="557"/>
      <c r="O4" s="556" t="s">
        <v>584</v>
      </c>
      <c r="P4" s="557"/>
      <c r="Q4" s="558"/>
      <c r="R4" s="556" t="s">
        <v>585</v>
      </c>
      <c r="S4" s="557"/>
      <c r="T4" s="557"/>
    </row>
    <row r="5" spans="2:20" ht="30.75" customHeight="1" thickBot="1" x14ac:dyDescent="0.3">
      <c r="B5" s="553"/>
      <c r="C5" s="31" t="s">
        <v>0</v>
      </c>
      <c r="D5" s="32" t="s">
        <v>24</v>
      </c>
      <c r="E5" s="33" t="s">
        <v>23</v>
      </c>
      <c r="F5" s="34" t="s">
        <v>0</v>
      </c>
      <c r="G5" s="32" t="s">
        <v>24</v>
      </c>
      <c r="H5" s="33" t="s">
        <v>23</v>
      </c>
      <c r="I5" s="34" t="s">
        <v>0</v>
      </c>
      <c r="J5" s="32" t="s">
        <v>24</v>
      </c>
      <c r="K5" s="33" t="s">
        <v>23</v>
      </c>
      <c r="L5" s="34" t="s">
        <v>0</v>
      </c>
      <c r="M5" s="32" t="s">
        <v>24</v>
      </c>
      <c r="N5" s="35" t="s">
        <v>23</v>
      </c>
      <c r="O5" s="34" t="s">
        <v>0</v>
      </c>
      <c r="P5" s="32" t="s">
        <v>24</v>
      </c>
      <c r="Q5" s="33" t="s">
        <v>23</v>
      </c>
      <c r="R5" s="34" t="s">
        <v>0</v>
      </c>
      <c r="S5" s="32" t="s">
        <v>24</v>
      </c>
      <c r="T5" s="33" t="s">
        <v>23</v>
      </c>
    </row>
    <row r="6" spans="2:20" ht="30.75" customHeight="1" thickTop="1" x14ac:dyDescent="0.25">
      <c r="B6" s="296" t="s">
        <v>1298</v>
      </c>
      <c r="C6" s="63">
        <f>D6+E6</f>
        <v>0</v>
      </c>
      <c r="D6" s="64">
        <f t="shared" ref="D6:D13" si="0">G6+J6+M6+P6+S6</f>
        <v>0</v>
      </c>
      <c r="E6" s="65">
        <f t="shared" ref="E6:E13" si="1">+H6+K6+N6+Q6+T6</f>
        <v>0</v>
      </c>
      <c r="F6" s="66">
        <f t="shared" ref="F6:F12" si="2">+G6+H6</f>
        <v>0</v>
      </c>
      <c r="G6" s="67"/>
      <c r="H6" s="68"/>
      <c r="I6" s="66">
        <f t="shared" ref="I6:I12" si="3">+J6+K6</f>
        <v>0</v>
      </c>
      <c r="J6" s="67"/>
      <c r="K6" s="69"/>
      <c r="L6" s="66">
        <f t="shared" ref="L6:L12" si="4">+M6+N6</f>
        <v>0</v>
      </c>
      <c r="M6" s="67"/>
      <c r="N6" s="68"/>
      <c r="O6" s="66">
        <f t="shared" ref="O6:O13" si="5">+P6+Q6</f>
        <v>0</v>
      </c>
      <c r="P6" s="67"/>
      <c r="Q6" s="68"/>
      <c r="R6" s="66">
        <f t="shared" ref="R6:R13" si="6">+S6+T6</f>
        <v>0</v>
      </c>
      <c r="S6" s="67"/>
      <c r="T6" s="69"/>
    </row>
    <row r="7" spans="2:20" ht="30.75" customHeight="1" x14ac:dyDescent="0.25">
      <c r="B7" s="297" t="s">
        <v>579</v>
      </c>
      <c r="C7" s="70">
        <f t="shared" ref="C7:C13" si="7">D7+E7</f>
        <v>0</v>
      </c>
      <c r="D7" s="71">
        <f t="shared" si="0"/>
        <v>0</v>
      </c>
      <c r="E7" s="72">
        <f t="shared" si="1"/>
        <v>0</v>
      </c>
      <c r="F7" s="73">
        <f t="shared" si="2"/>
        <v>0</v>
      </c>
      <c r="G7" s="74"/>
      <c r="H7" s="75"/>
      <c r="I7" s="73">
        <f t="shared" si="3"/>
        <v>0</v>
      </c>
      <c r="J7" s="74"/>
      <c r="K7" s="76"/>
      <c r="L7" s="73">
        <f t="shared" si="4"/>
        <v>0</v>
      </c>
      <c r="M7" s="74"/>
      <c r="N7" s="75"/>
      <c r="O7" s="73">
        <f t="shared" si="5"/>
        <v>0</v>
      </c>
      <c r="P7" s="74"/>
      <c r="Q7" s="75"/>
      <c r="R7" s="73">
        <f t="shared" si="6"/>
        <v>0</v>
      </c>
      <c r="S7" s="74"/>
      <c r="T7" s="76"/>
    </row>
    <row r="8" spans="2:20" ht="30.75" customHeight="1" x14ac:dyDescent="0.25">
      <c r="B8" s="297" t="s">
        <v>580</v>
      </c>
      <c r="C8" s="70">
        <f t="shared" si="7"/>
        <v>0</v>
      </c>
      <c r="D8" s="71">
        <f t="shared" si="0"/>
        <v>0</v>
      </c>
      <c r="E8" s="72">
        <f t="shared" si="1"/>
        <v>0</v>
      </c>
      <c r="F8" s="73">
        <f t="shared" si="2"/>
        <v>0</v>
      </c>
      <c r="G8" s="74"/>
      <c r="H8" s="75"/>
      <c r="I8" s="73">
        <f t="shared" si="3"/>
        <v>0</v>
      </c>
      <c r="J8" s="74"/>
      <c r="K8" s="76"/>
      <c r="L8" s="73">
        <f t="shared" si="4"/>
        <v>0</v>
      </c>
      <c r="M8" s="74"/>
      <c r="N8" s="75"/>
      <c r="O8" s="73">
        <f t="shared" si="5"/>
        <v>0</v>
      </c>
      <c r="P8" s="74"/>
      <c r="Q8" s="75"/>
      <c r="R8" s="73">
        <f t="shared" si="6"/>
        <v>0</v>
      </c>
      <c r="S8" s="74"/>
      <c r="T8" s="76"/>
    </row>
    <row r="9" spans="2:20" ht="30.75" customHeight="1" x14ac:dyDescent="0.25">
      <c r="B9" s="297" t="s">
        <v>1321</v>
      </c>
      <c r="C9" s="70">
        <f t="shared" ref="C9:C10" si="8">D9+E9</f>
        <v>0</v>
      </c>
      <c r="D9" s="71">
        <f t="shared" ref="D9:D10" si="9">G9+J9+M9+P9+S9</f>
        <v>0</v>
      </c>
      <c r="E9" s="72">
        <f t="shared" ref="E9:E10" si="10">+H9+K9+N9+Q9+T9</f>
        <v>0</v>
      </c>
      <c r="F9" s="73">
        <f t="shared" ref="F9:F10" si="11">+G9+H9</f>
        <v>0</v>
      </c>
      <c r="G9" s="74"/>
      <c r="H9" s="75"/>
      <c r="I9" s="73">
        <f t="shared" ref="I9:I10" si="12">+J9+K9</f>
        <v>0</v>
      </c>
      <c r="J9" s="74"/>
      <c r="K9" s="76"/>
      <c r="L9" s="73">
        <f t="shared" ref="L9:L10" si="13">+M9+N9</f>
        <v>0</v>
      </c>
      <c r="M9" s="74"/>
      <c r="N9" s="75"/>
      <c r="O9" s="73">
        <f t="shared" ref="O9:O10" si="14">+P9+Q9</f>
        <v>0</v>
      </c>
      <c r="P9" s="74"/>
      <c r="Q9" s="75"/>
      <c r="R9" s="73">
        <f t="shared" ref="R9:R10" si="15">+S9+T9</f>
        <v>0</v>
      </c>
      <c r="S9" s="74"/>
      <c r="T9" s="76"/>
    </row>
    <row r="10" spans="2:20" ht="30.75" customHeight="1" x14ac:dyDescent="0.25">
      <c r="B10" s="297" t="s">
        <v>595</v>
      </c>
      <c r="C10" s="70">
        <f t="shared" si="8"/>
        <v>0</v>
      </c>
      <c r="D10" s="71">
        <f t="shared" si="9"/>
        <v>0</v>
      </c>
      <c r="E10" s="72">
        <f t="shared" si="10"/>
        <v>0</v>
      </c>
      <c r="F10" s="73">
        <f t="shared" si="11"/>
        <v>0</v>
      </c>
      <c r="G10" s="74"/>
      <c r="H10" s="75"/>
      <c r="I10" s="73">
        <f t="shared" si="12"/>
        <v>0</v>
      </c>
      <c r="J10" s="74"/>
      <c r="K10" s="76"/>
      <c r="L10" s="73">
        <f t="shared" si="13"/>
        <v>0</v>
      </c>
      <c r="M10" s="74"/>
      <c r="N10" s="75"/>
      <c r="O10" s="73">
        <f t="shared" si="14"/>
        <v>0</v>
      </c>
      <c r="P10" s="74"/>
      <c r="Q10" s="75"/>
      <c r="R10" s="73">
        <f t="shared" si="15"/>
        <v>0</v>
      </c>
      <c r="S10" s="74"/>
      <c r="T10" s="76"/>
    </row>
    <row r="11" spans="2:20" ht="30.75" customHeight="1" x14ac:dyDescent="0.25">
      <c r="B11" s="297" t="s">
        <v>1341</v>
      </c>
      <c r="C11" s="70">
        <f t="shared" si="7"/>
        <v>0</v>
      </c>
      <c r="D11" s="71">
        <f t="shared" si="0"/>
        <v>0</v>
      </c>
      <c r="E11" s="72">
        <f t="shared" si="1"/>
        <v>0</v>
      </c>
      <c r="F11" s="73">
        <f t="shared" si="2"/>
        <v>0</v>
      </c>
      <c r="G11" s="74"/>
      <c r="H11" s="75"/>
      <c r="I11" s="73">
        <f t="shared" si="3"/>
        <v>0</v>
      </c>
      <c r="J11" s="74"/>
      <c r="K11" s="76"/>
      <c r="L11" s="73">
        <f t="shared" si="4"/>
        <v>0</v>
      </c>
      <c r="M11" s="74"/>
      <c r="N11" s="75"/>
      <c r="O11" s="577"/>
      <c r="P11" s="578"/>
      <c r="Q11" s="578"/>
      <c r="R11" s="578"/>
      <c r="S11" s="578"/>
      <c r="T11" s="578"/>
    </row>
    <row r="12" spans="2:20" ht="30.75" customHeight="1" x14ac:dyDescent="0.25">
      <c r="B12" s="297" t="s">
        <v>1342</v>
      </c>
      <c r="C12" s="70">
        <f t="shared" si="7"/>
        <v>0</v>
      </c>
      <c r="D12" s="71">
        <f t="shared" si="0"/>
        <v>0</v>
      </c>
      <c r="E12" s="72">
        <f t="shared" si="1"/>
        <v>0</v>
      </c>
      <c r="F12" s="73">
        <f t="shared" si="2"/>
        <v>0</v>
      </c>
      <c r="G12" s="74"/>
      <c r="H12" s="75"/>
      <c r="I12" s="73">
        <f t="shared" si="3"/>
        <v>0</v>
      </c>
      <c r="J12" s="74"/>
      <c r="K12" s="76"/>
      <c r="L12" s="73">
        <f t="shared" si="4"/>
        <v>0</v>
      </c>
      <c r="M12" s="74"/>
      <c r="N12" s="75"/>
      <c r="O12" s="73">
        <f t="shared" si="5"/>
        <v>0</v>
      </c>
      <c r="P12" s="74"/>
      <c r="Q12" s="75"/>
      <c r="R12" s="73">
        <f t="shared" si="6"/>
        <v>0</v>
      </c>
      <c r="S12" s="74"/>
      <c r="T12" s="76"/>
    </row>
    <row r="13" spans="2:20" ht="30.75" customHeight="1" thickBot="1" x14ac:dyDescent="0.3">
      <c r="B13" s="435" t="s">
        <v>640</v>
      </c>
      <c r="C13" s="78">
        <f t="shared" si="7"/>
        <v>0</v>
      </c>
      <c r="D13" s="79">
        <f t="shared" si="0"/>
        <v>0</v>
      </c>
      <c r="E13" s="80">
        <f t="shared" si="1"/>
        <v>0</v>
      </c>
      <c r="F13" s="81">
        <f t="shared" ref="F13" si="16">+G13+H13</f>
        <v>0</v>
      </c>
      <c r="G13" s="82"/>
      <c r="H13" s="83"/>
      <c r="I13" s="81">
        <f t="shared" ref="I13" si="17">+J13+K13</f>
        <v>0</v>
      </c>
      <c r="J13" s="82"/>
      <c r="K13" s="84"/>
      <c r="L13" s="81">
        <f t="shared" ref="L13" si="18">+M13+N13</f>
        <v>0</v>
      </c>
      <c r="M13" s="82"/>
      <c r="N13" s="83"/>
      <c r="O13" s="81">
        <f t="shared" si="5"/>
        <v>0</v>
      </c>
      <c r="P13" s="82"/>
      <c r="Q13" s="83"/>
      <c r="R13" s="81">
        <f t="shared" si="6"/>
        <v>0</v>
      </c>
      <c r="S13" s="82"/>
      <c r="T13" s="84"/>
    </row>
    <row r="14" spans="2:20" ht="14.4" thickTop="1" x14ac:dyDescent="0.25">
      <c r="B14" s="87"/>
      <c r="F14" s="85"/>
    </row>
    <row r="15" spans="2:20" x14ac:dyDescent="0.25">
      <c r="B15" s="56" t="s">
        <v>551</v>
      </c>
    </row>
    <row r="16" spans="2:20" ht="22.5" customHeight="1" x14ac:dyDescent="0.25">
      <c r="B16" s="523"/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5"/>
    </row>
    <row r="17" spans="2:20" ht="22.5" customHeight="1" x14ac:dyDescent="0.25">
      <c r="B17" s="526"/>
      <c r="C17" s="527"/>
      <c r="D17" s="527"/>
      <c r="E17" s="527"/>
      <c r="F17" s="527"/>
      <c r="G17" s="527"/>
      <c r="H17" s="527"/>
      <c r="I17" s="527"/>
      <c r="J17" s="527"/>
      <c r="K17" s="527"/>
      <c r="L17" s="527"/>
      <c r="M17" s="527"/>
      <c r="N17" s="527"/>
      <c r="O17" s="527"/>
      <c r="P17" s="527"/>
      <c r="Q17" s="527"/>
      <c r="R17" s="527"/>
      <c r="S17" s="527"/>
      <c r="T17" s="528"/>
    </row>
    <row r="18" spans="2:20" ht="22.5" customHeight="1" x14ac:dyDescent="0.25">
      <c r="B18" s="529"/>
      <c r="C18" s="530"/>
      <c r="D18" s="530"/>
      <c r="E18" s="530"/>
      <c r="F18" s="530"/>
      <c r="G18" s="530"/>
      <c r="H18" s="530"/>
      <c r="I18" s="530"/>
      <c r="J18" s="530"/>
      <c r="K18" s="530"/>
      <c r="L18" s="530"/>
      <c r="M18" s="530"/>
      <c r="N18" s="530"/>
      <c r="O18" s="530"/>
      <c r="P18" s="530"/>
      <c r="Q18" s="530"/>
      <c r="R18" s="530"/>
      <c r="S18" s="530"/>
      <c r="T18" s="531"/>
    </row>
  </sheetData>
  <sheetProtection algorithmName="SHA-512" hashValue="gPanDvNU4GW8ak5wiFEGPKY1mPhfonKeHz0Uowb1AAxQARDD+6AiBtdfu6n+wMHxi5yARBsEWYnmI5Y6pmhUaA==" saltValue="c1ieVp0nIv2EJzi4LWZs7A==" spinCount="100000" sheet="1" objects="1" scenarios="1"/>
  <mergeCells count="9">
    <mergeCell ref="B16:T18"/>
    <mergeCell ref="B4:B5"/>
    <mergeCell ref="C4:E4"/>
    <mergeCell ref="F4:H4"/>
    <mergeCell ref="I4:K4"/>
    <mergeCell ref="L4:N4"/>
    <mergeCell ref="O4:Q4"/>
    <mergeCell ref="R4:T4"/>
    <mergeCell ref="O11:T11"/>
  </mergeCells>
  <conditionalFormatting sqref="I6:I12 C6:F13 O6:O13 R6:R10 R12:R13">
    <cfRule type="cellIs" dxfId="51" priority="4" operator="equal">
      <formula>0</formula>
    </cfRule>
  </conditionalFormatting>
  <conditionalFormatting sqref="I13 L13">
    <cfRule type="cellIs" dxfId="50" priority="6" operator="equal">
      <formula>0</formula>
    </cfRule>
  </conditionalFormatting>
  <conditionalFormatting sqref="L6:L12">
    <cfRule type="cellIs" dxfId="49" priority="3" operator="equal">
      <formula>0</formula>
    </cfRule>
  </conditionalFormatting>
  <printOptions horizontalCentered="1"/>
  <pageMargins left="0.19685039370078741" right="0.19685039370078741" top="0.59055118110236227" bottom="0.39370078740157483" header="0.31496062992125984" footer="0.19685039370078741"/>
  <pageSetup scale="77" orientation="landscape" r:id="rId1"/>
  <headerFooter>
    <oddFooter>&amp;R&amp;"+,Negrita Cursiva"Telesecundaria&amp;"+,Cursiva", página 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3">
    <pageSetUpPr fitToPage="1"/>
  </sheetPr>
  <dimension ref="B1:U27"/>
  <sheetViews>
    <sheetView showGridLines="0" zoomScale="95" zoomScaleNormal="95" workbookViewId="0">
      <selection activeCell="B4" sqref="B4:C5"/>
    </sheetView>
  </sheetViews>
  <sheetFormatPr baseColWidth="10" defaultColWidth="11.44140625" defaultRowHeight="13.8" x14ac:dyDescent="0.25"/>
  <cols>
    <col min="1" max="1" width="7.109375" style="1" customWidth="1"/>
    <col min="2" max="2" width="5.88671875" style="1" customWidth="1"/>
    <col min="3" max="3" width="40.5546875" style="1" customWidth="1"/>
    <col min="4" max="21" width="6.6640625" style="1" customWidth="1"/>
    <col min="22" max="16384" width="11.44140625" style="1"/>
  </cols>
  <sheetData>
    <row r="1" spans="2:21" ht="20.25" customHeight="1" x14ac:dyDescent="0.3">
      <c r="B1" s="426" t="s">
        <v>703</v>
      </c>
      <c r="D1" s="61"/>
      <c r="E1" s="61"/>
      <c r="F1" s="61"/>
      <c r="G1" s="61"/>
      <c r="H1" s="61"/>
      <c r="I1" s="61"/>
      <c r="J1" s="61"/>
      <c r="K1" s="61"/>
      <c r="L1" s="61"/>
    </row>
    <row r="2" spans="2:21" ht="17.399999999999999" x14ac:dyDescent="0.3">
      <c r="B2" s="428" t="s">
        <v>1322</v>
      </c>
      <c r="D2" s="61"/>
      <c r="E2" s="61"/>
      <c r="F2" s="61"/>
      <c r="G2" s="61"/>
      <c r="H2" s="61"/>
      <c r="I2" s="61"/>
      <c r="J2" s="61"/>
      <c r="K2" s="61"/>
      <c r="L2" s="61"/>
    </row>
    <row r="3" spans="2:21" ht="20.25" customHeight="1" thickBot="1" x14ac:dyDescent="0.35">
      <c r="B3" s="427" t="s">
        <v>641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2:21" ht="22.5" customHeight="1" thickTop="1" x14ac:dyDescent="0.25">
      <c r="B4" s="581" t="s">
        <v>1323</v>
      </c>
      <c r="C4" s="582"/>
      <c r="D4" s="554" t="s">
        <v>0</v>
      </c>
      <c r="E4" s="555"/>
      <c r="F4" s="555"/>
      <c r="G4" s="556" t="s">
        <v>581</v>
      </c>
      <c r="H4" s="557"/>
      <c r="I4" s="558"/>
      <c r="J4" s="556" t="s">
        <v>582</v>
      </c>
      <c r="K4" s="557"/>
      <c r="L4" s="558"/>
      <c r="M4" s="557" t="s">
        <v>583</v>
      </c>
      <c r="N4" s="557"/>
      <c r="O4" s="557"/>
      <c r="P4" s="556" t="s">
        <v>584</v>
      </c>
      <c r="Q4" s="557"/>
      <c r="R4" s="558"/>
      <c r="S4" s="556" t="s">
        <v>585</v>
      </c>
      <c r="T4" s="557"/>
      <c r="U4" s="557"/>
    </row>
    <row r="5" spans="2:21" ht="30.75" customHeight="1" thickBot="1" x14ac:dyDescent="0.3">
      <c r="B5" s="583"/>
      <c r="C5" s="584"/>
      <c r="D5" s="152" t="s">
        <v>0</v>
      </c>
      <c r="E5" s="32" t="s">
        <v>24</v>
      </c>
      <c r="F5" s="153" t="s">
        <v>23</v>
      </c>
      <c r="G5" s="34" t="s">
        <v>0</v>
      </c>
      <c r="H5" s="32" t="s">
        <v>24</v>
      </c>
      <c r="I5" s="35" t="s">
        <v>23</v>
      </c>
      <c r="J5" s="153" t="s">
        <v>0</v>
      </c>
      <c r="K5" s="32" t="s">
        <v>24</v>
      </c>
      <c r="L5" s="153" t="s">
        <v>23</v>
      </c>
      <c r="M5" s="34" t="s">
        <v>0</v>
      </c>
      <c r="N5" s="32" t="s">
        <v>24</v>
      </c>
      <c r="O5" s="35" t="s">
        <v>23</v>
      </c>
      <c r="P5" s="153" t="s">
        <v>0</v>
      </c>
      <c r="Q5" s="32" t="s">
        <v>24</v>
      </c>
      <c r="R5" s="153" t="s">
        <v>23</v>
      </c>
      <c r="S5" s="34" t="s">
        <v>0</v>
      </c>
      <c r="T5" s="32" t="s">
        <v>24</v>
      </c>
      <c r="U5" s="33" t="s">
        <v>23</v>
      </c>
    </row>
    <row r="6" spans="2:21" s="9" customFormat="1" ht="27" customHeight="1" thickTop="1" x14ac:dyDescent="0.3">
      <c r="B6" s="154" t="s">
        <v>642</v>
      </c>
      <c r="C6" s="155"/>
      <c r="D6" s="156">
        <f t="shared" ref="D6:D20" si="0">E6+F6</f>
        <v>0</v>
      </c>
      <c r="E6" s="159">
        <f t="shared" ref="E6:E20" si="1">H6+K6+N6+Q6+T6</f>
        <v>0</v>
      </c>
      <c r="F6" s="157">
        <f t="shared" ref="F6:F20" si="2">+I6+L6+O6+R6+U6</f>
        <v>0</v>
      </c>
      <c r="G6" s="158">
        <f t="shared" ref="G6:G20" si="3">+H6+I6</f>
        <v>0</v>
      </c>
      <c r="H6" s="159">
        <f>SUM(H7:H10)</f>
        <v>0</v>
      </c>
      <c r="I6" s="160">
        <f>SUM(I7:I10)</f>
        <v>0</v>
      </c>
      <c r="J6" s="158">
        <f t="shared" ref="J6:J20" si="4">+K6+L6</f>
        <v>0</v>
      </c>
      <c r="K6" s="159">
        <f>SUM(K7:K10)</f>
        <v>0</v>
      </c>
      <c r="L6" s="160">
        <f>SUM(L7:L10)</f>
        <v>0</v>
      </c>
      <c r="M6" s="158">
        <f t="shared" ref="M6:M20" si="5">+N6+O6</f>
        <v>0</v>
      </c>
      <c r="N6" s="159">
        <f>SUM(N7:N10)</f>
        <v>0</v>
      </c>
      <c r="O6" s="160">
        <f>SUM(O7:O10)</f>
        <v>0</v>
      </c>
      <c r="P6" s="158">
        <f t="shared" ref="P6:P20" si="6">+Q6+R6</f>
        <v>0</v>
      </c>
      <c r="Q6" s="159">
        <f>SUM(Q7:Q10)</f>
        <v>0</v>
      </c>
      <c r="R6" s="160">
        <f>SUM(R7:R10)</f>
        <v>0</v>
      </c>
      <c r="S6" s="158">
        <f t="shared" ref="S6:S20" si="7">+T6+U6</f>
        <v>0</v>
      </c>
      <c r="T6" s="159">
        <f>SUM(T7:T10)</f>
        <v>0</v>
      </c>
      <c r="U6" s="157">
        <f>SUM(U7:U10)</f>
        <v>0</v>
      </c>
    </row>
    <row r="7" spans="2:21" ht="27" customHeight="1" x14ac:dyDescent="0.25">
      <c r="B7" s="579" t="s">
        <v>611</v>
      </c>
      <c r="C7" s="580"/>
      <c r="D7" s="161">
        <f t="shared" si="0"/>
        <v>0</v>
      </c>
      <c r="E7" s="162">
        <f t="shared" si="1"/>
        <v>0</v>
      </c>
      <c r="F7" s="163">
        <f t="shared" si="2"/>
        <v>0</v>
      </c>
      <c r="G7" s="158">
        <f t="shared" si="3"/>
        <v>0</v>
      </c>
      <c r="H7" s="58"/>
      <c r="I7" s="164"/>
      <c r="J7" s="158">
        <f t="shared" si="4"/>
        <v>0</v>
      </c>
      <c r="K7" s="58"/>
      <c r="L7" s="57"/>
      <c r="M7" s="158">
        <f t="shared" si="5"/>
        <v>0</v>
      </c>
      <c r="N7" s="58"/>
      <c r="O7" s="164"/>
      <c r="P7" s="158">
        <f t="shared" si="6"/>
        <v>0</v>
      </c>
      <c r="Q7" s="58"/>
      <c r="R7" s="57"/>
      <c r="S7" s="158">
        <f t="shared" si="7"/>
        <v>0</v>
      </c>
      <c r="T7" s="58"/>
      <c r="U7" s="57"/>
    </row>
    <row r="8" spans="2:21" ht="27" customHeight="1" x14ac:dyDescent="0.25">
      <c r="B8" s="579" t="s">
        <v>643</v>
      </c>
      <c r="C8" s="580"/>
      <c r="D8" s="161">
        <f t="shared" si="0"/>
        <v>0</v>
      </c>
      <c r="E8" s="162">
        <f t="shared" si="1"/>
        <v>0</v>
      </c>
      <c r="F8" s="163">
        <f t="shared" si="2"/>
        <v>0</v>
      </c>
      <c r="G8" s="158">
        <f t="shared" si="3"/>
        <v>0</v>
      </c>
      <c r="H8" s="58"/>
      <c r="I8" s="164"/>
      <c r="J8" s="158">
        <f t="shared" si="4"/>
        <v>0</v>
      </c>
      <c r="K8" s="58"/>
      <c r="L8" s="57"/>
      <c r="M8" s="158">
        <f t="shared" si="5"/>
        <v>0</v>
      </c>
      <c r="N8" s="58"/>
      <c r="O8" s="164"/>
      <c r="P8" s="158">
        <f t="shared" si="6"/>
        <v>0</v>
      </c>
      <c r="Q8" s="58"/>
      <c r="R8" s="57"/>
      <c r="S8" s="158">
        <f t="shared" si="7"/>
        <v>0</v>
      </c>
      <c r="T8" s="58"/>
      <c r="U8" s="57"/>
    </row>
    <row r="9" spans="2:21" ht="27" customHeight="1" x14ac:dyDescent="0.25">
      <c r="B9" s="579" t="s">
        <v>644</v>
      </c>
      <c r="C9" s="580"/>
      <c r="D9" s="161">
        <f t="shared" si="0"/>
        <v>0</v>
      </c>
      <c r="E9" s="162">
        <f t="shared" si="1"/>
        <v>0</v>
      </c>
      <c r="F9" s="163">
        <f t="shared" si="2"/>
        <v>0</v>
      </c>
      <c r="G9" s="158">
        <f t="shared" si="3"/>
        <v>0</v>
      </c>
      <c r="H9" s="58"/>
      <c r="I9" s="164"/>
      <c r="J9" s="158">
        <f t="shared" si="4"/>
        <v>0</v>
      </c>
      <c r="K9" s="58"/>
      <c r="L9" s="57"/>
      <c r="M9" s="158">
        <f t="shared" si="5"/>
        <v>0</v>
      </c>
      <c r="N9" s="58"/>
      <c r="O9" s="164"/>
      <c r="P9" s="158">
        <f t="shared" si="6"/>
        <v>0</v>
      </c>
      <c r="Q9" s="58"/>
      <c r="R9" s="57"/>
      <c r="S9" s="158">
        <f t="shared" si="7"/>
        <v>0</v>
      </c>
      <c r="T9" s="58"/>
      <c r="U9" s="57"/>
    </row>
    <row r="10" spans="2:21" ht="27" customHeight="1" x14ac:dyDescent="0.25">
      <c r="B10" s="585" t="s">
        <v>645</v>
      </c>
      <c r="C10" s="586"/>
      <c r="D10" s="165">
        <f t="shared" si="0"/>
        <v>0</v>
      </c>
      <c r="E10" s="166">
        <f t="shared" si="1"/>
        <v>0</v>
      </c>
      <c r="F10" s="167">
        <f t="shared" si="2"/>
        <v>0</v>
      </c>
      <c r="G10" s="168">
        <f t="shared" si="3"/>
        <v>0</v>
      </c>
      <c r="H10" s="169"/>
      <c r="I10" s="170"/>
      <c r="J10" s="168">
        <f t="shared" si="4"/>
        <v>0</v>
      </c>
      <c r="K10" s="169"/>
      <c r="L10" s="171"/>
      <c r="M10" s="168">
        <f t="shared" si="5"/>
        <v>0</v>
      </c>
      <c r="N10" s="169"/>
      <c r="O10" s="170"/>
      <c r="P10" s="168">
        <f t="shared" si="6"/>
        <v>0</v>
      </c>
      <c r="Q10" s="169"/>
      <c r="R10" s="171"/>
      <c r="S10" s="168">
        <f t="shared" si="7"/>
        <v>0</v>
      </c>
      <c r="T10" s="169"/>
      <c r="U10" s="171"/>
    </row>
    <row r="11" spans="2:21" s="9" customFormat="1" ht="27" customHeight="1" x14ac:dyDescent="0.3">
      <c r="B11" s="154" t="s">
        <v>646</v>
      </c>
      <c r="C11" s="155"/>
      <c r="D11" s="156">
        <f t="shared" si="0"/>
        <v>0</v>
      </c>
      <c r="E11" s="159">
        <f t="shared" si="1"/>
        <v>0</v>
      </c>
      <c r="F11" s="157">
        <f t="shared" si="2"/>
        <v>0</v>
      </c>
      <c r="G11" s="172">
        <f t="shared" si="3"/>
        <v>0</v>
      </c>
      <c r="H11" s="159">
        <f>SUM(H12:H16)</f>
        <v>0</v>
      </c>
      <c r="I11" s="160">
        <f>SUM(I12:I16)</f>
        <v>0</v>
      </c>
      <c r="J11" s="172">
        <f t="shared" si="4"/>
        <v>0</v>
      </c>
      <c r="K11" s="159">
        <f>SUM(K12:K16)</f>
        <v>0</v>
      </c>
      <c r="L11" s="160">
        <f>SUM(L12:L16)</f>
        <v>0</v>
      </c>
      <c r="M11" s="172">
        <f t="shared" si="5"/>
        <v>0</v>
      </c>
      <c r="N11" s="159">
        <f>SUM(N12:N16)</f>
        <v>0</v>
      </c>
      <c r="O11" s="160">
        <f>SUM(O12:O16)</f>
        <v>0</v>
      </c>
      <c r="P11" s="172">
        <f t="shared" si="6"/>
        <v>0</v>
      </c>
      <c r="Q11" s="159">
        <f>SUM(Q12:Q16)</f>
        <v>0</v>
      </c>
      <c r="R11" s="160">
        <f>SUM(R12:R16)</f>
        <v>0</v>
      </c>
      <c r="S11" s="172">
        <f t="shared" si="7"/>
        <v>0</v>
      </c>
      <c r="T11" s="159">
        <f>SUM(T12:T16)</f>
        <v>0</v>
      </c>
      <c r="U11" s="157">
        <f>SUM(U12:U16)</f>
        <v>0</v>
      </c>
    </row>
    <row r="12" spans="2:21" ht="27" customHeight="1" x14ac:dyDescent="0.25">
      <c r="B12" s="579" t="s">
        <v>647</v>
      </c>
      <c r="C12" s="580"/>
      <c r="D12" s="161">
        <f t="shared" si="0"/>
        <v>0</v>
      </c>
      <c r="E12" s="162">
        <f t="shared" si="1"/>
        <v>0</v>
      </c>
      <c r="F12" s="163">
        <f t="shared" si="2"/>
        <v>0</v>
      </c>
      <c r="G12" s="158">
        <f t="shared" si="3"/>
        <v>0</v>
      </c>
      <c r="H12" s="58"/>
      <c r="I12" s="164"/>
      <c r="J12" s="158">
        <f t="shared" si="4"/>
        <v>0</v>
      </c>
      <c r="K12" s="58"/>
      <c r="L12" s="57"/>
      <c r="M12" s="158">
        <f t="shared" si="5"/>
        <v>0</v>
      </c>
      <c r="N12" s="58"/>
      <c r="O12" s="164"/>
      <c r="P12" s="158">
        <f t="shared" si="6"/>
        <v>0</v>
      </c>
      <c r="Q12" s="58"/>
      <c r="R12" s="57"/>
      <c r="S12" s="158">
        <f t="shared" si="7"/>
        <v>0</v>
      </c>
      <c r="T12" s="58"/>
      <c r="U12" s="57"/>
    </row>
    <row r="13" spans="2:21" ht="27" customHeight="1" x14ac:dyDescent="0.25">
      <c r="B13" s="579" t="s">
        <v>58</v>
      </c>
      <c r="C13" s="580"/>
      <c r="D13" s="161">
        <f t="shared" si="0"/>
        <v>0</v>
      </c>
      <c r="E13" s="162">
        <f t="shared" si="1"/>
        <v>0</v>
      </c>
      <c r="F13" s="163">
        <f t="shared" si="2"/>
        <v>0</v>
      </c>
      <c r="G13" s="158">
        <f t="shared" si="3"/>
        <v>0</v>
      </c>
      <c r="H13" s="58"/>
      <c r="I13" s="164"/>
      <c r="J13" s="158">
        <f t="shared" si="4"/>
        <v>0</v>
      </c>
      <c r="K13" s="58"/>
      <c r="L13" s="57"/>
      <c r="M13" s="158">
        <f t="shared" si="5"/>
        <v>0</v>
      </c>
      <c r="N13" s="58"/>
      <c r="O13" s="164"/>
      <c r="P13" s="158">
        <f t="shared" si="6"/>
        <v>0</v>
      </c>
      <c r="Q13" s="58"/>
      <c r="R13" s="57"/>
      <c r="S13" s="158">
        <f t="shared" si="7"/>
        <v>0</v>
      </c>
      <c r="T13" s="58"/>
      <c r="U13" s="57"/>
    </row>
    <row r="14" spans="2:21" ht="27" customHeight="1" x14ac:dyDescent="0.25">
      <c r="B14" s="579" t="s">
        <v>57</v>
      </c>
      <c r="C14" s="580"/>
      <c r="D14" s="161">
        <f t="shared" si="0"/>
        <v>0</v>
      </c>
      <c r="E14" s="162">
        <f t="shared" si="1"/>
        <v>0</v>
      </c>
      <c r="F14" s="163">
        <f t="shared" si="2"/>
        <v>0</v>
      </c>
      <c r="G14" s="158">
        <f t="shared" si="3"/>
        <v>0</v>
      </c>
      <c r="H14" s="58"/>
      <c r="I14" s="164"/>
      <c r="J14" s="158">
        <f t="shared" si="4"/>
        <v>0</v>
      </c>
      <c r="K14" s="58"/>
      <c r="L14" s="57"/>
      <c r="M14" s="158">
        <f t="shared" si="5"/>
        <v>0</v>
      </c>
      <c r="N14" s="58"/>
      <c r="O14" s="164"/>
      <c r="P14" s="158">
        <f t="shared" si="6"/>
        <v>0</v>
      </c>
      <c r="Q14" s="58"/>
      <c r="R14" s="57"/>
      <c r="S14" s="158">
        <f t="shared" si="7"/>
        <v>0</v>
      </c>
      <c r="T14" s="58"/>
      <c r="U14" s="57"/>
    </row>
    <row r="15" spans="2:21" ht="27" customHeight="1" x14ac:dyDescent="0.25">
      <c r="B15" s="313" t="s">
        <v>648</v>
      </c>
      <c r="C15" s="314"/>
      <c r="D15" s="165">
        <f t="shared" si="0"/>
        <v>0</v>
      </c>
      <c r="E15" s="166">
        <f t="shared" si="1"/>
        <v>0</v>
      </c>
      <c r="F15" s="167">
        <f t="shared" si="2"/>
        <v>0</v>
      </c>
      <c r="G15" s="158">
        <f t="shared" ref="G15" si="8">+H15+I15</f>
        <v>0</v>
      </c>
      <c r="H15" s="58"/>
      <c r="I15" s="164"/>
      <c r="J15" s="158">
        <f t="shared" ref="J15" si="9">+K15+L15</f>
        <v>0</v>
      </c>
      <c r="K15" s="58"/>
      <c r="L15" s="57"/>
      <c r="M15" s="158">
        <f t="shared" ref="M15" si="10">+N15+O15</f>
        <v>0</v>
      </c>
      <c r="N15" s="58"/>
      <c r="O15" s="164"/>
      <c r="P15" s="158">
        <f t="shared" ref="P15" si="11">+Q15+R15</f>
        <v>0</v>
      </c>
      <c r="Q15" s="58"/>
      <c r="R15" s="57"/>
      <c r="S15" s="158">
        <f t="shared" ref="S15" si="12">+T15+U15</f>
        <v>0</v>
      </c>
      <c r="T15" s="58"/>
      <c r="U15" s="57"/>
    </row>
    <row r="16" spans="2:21" ht="27" customHeight="1" x14ac:dyDescent="0.25">
      <c r="B16" s="585" t="s">
        <v>649</v>
      </c>
      <c r="C16" s="586"/>
      <c r="D16" s="165">
        <f t="shared" si="0"/>
        <v>0</v>
      </c>
      <c r="E16" s="166">
        <f t="shared" si="1"/>
        <v>0</v>
      </c>
      <c r="F16" s="167">
        <f t="shared" si="2"/>
        <v>0</v>
      </c>
      <c r="G16" s="168">
        <f t="shared" si="3"/>
        <v>0</v>
      </c>
      <c r="H16" s="169"/>
      <c r="I16" s="170"/>
      <c r="J16" s="168">
        <f t="shared" si="4"/>
        <v>0</v>
      </c>
      <c r="K16" s="169"/>
      <c r="L16" s="171"/>
      <c r="M16" s="168">
        <f t="shared" si="5"/>
        <v>0</v>
      </c>
      <c r="N16" s="169"/>
      <c r="O16" s="170"/>
      <c r="P16" s="168">
        <f t="shared" si="6"/>
        <v>0</v>
      </c>
      <c r="Q16" s="169"/>
      <c r="R16" s="171"/>
      <c r="S16" s="168">
        <f t="shared" si="7"/>
        <v>0</v>
      </c>
      <c r="T16" s="169"/>
      <c r="U16" s="171"/>
    </row>
    <row r="17" spans="2:21" ht="27" customHeight="1" x14ac:dyDescent="0.25">
      <c r="B17" s="591" t="s">
        <v>650</v>
      </c>
      <c r="C17" s="592"/>
      <c r="D17" s="173">
        <f t="shared" si="0"/>
        <v>0</v>
      </c>
      <c r="E17" s="174">
        <f t="shared" si="1"/>
        <v>0</v>
      </c>
      <c r="F17" s="175">
        <f t="shared" si="2"/>
        <v>0</v>
      </c>
      <c r="G17" s="176">
        <f t="shared" si="3"/>
        <v>0</v>
      </c>
      <c r="H17" s="177"/>
      <c r="I17" s="178"/>
      <c r="J17" s="175">
        <f t="shared" si="4"/>
        <v>0</v>
      </c>
      <c r="K17" s="177"/>
      <c r="L17" s="179"/>
      <c r="M17" s="176">
        <f t="shared" si="5"/>
        <v>0</v>
      </c>
      <c r="N17" s="177"/>
      <c r="O17" s="178"/>
      <c r="P17" s="175">
        <f t="shared" si="6"/>
        <v>0</v>
      </c>
      <c r="Q17" s="177"/>
      <c r="R17" s="179"/>
      <c r="S17" s="176">
        <f t="shared" si="7"/>
        <v>0</v>
      </c>
      <c r="T17" s="177"/>
      <c r="U17" s="179"/>
    </row>
    <row r="18" spans="2:21" ht="27" customHeight="1" x14ac:dyDescent="0.25">
      <c r="B18" s="591" t="s">
        <v>56</v>
      </c>
      <c r="C18" s="592"/>
      <c r="D18" s="180">
        <f t="shared" si="0"/>
        <v>0</v>
      </c>
      <c r="E18" s="181">
        <f t="shared" si="1"/>
        <v>0</v>
      </c>
      <c r="F18" s="182">
        <f t="shared" si="2"/>
        <v>0</v>
      </c>
      <c r="G18" s="183">
        <f t="shared" si="3"/>
        <v>0</v>
      </c>
      <c r="H18" s="184"/>
      <c r="I18" s="185"/>
      <c r="J18" s="182">
        <f t="shared" si="4"/>
        <v>0</v>
      </c>
      <c r="K18" s="184"/>
      <c r="L18" s="186"/>
      <c r="M18" s="183">
        <f t="shared" si="5"/>
        <v>0</v>
      </c>
      <c r="N18" s="184"/>
      <c r="O18" s="185"/>
      <c r="P18" s="182">
        <f t="shared" si="6"/>
        <v>0</v>
      </c>
      <c r="Q18" s="184"/>
      <c r="R18" s="186"/>
      <c r="S18" s="183">
        <f t="shared" si="7"/>
        <v>0</v>
      </c>
      <c r="T18" s="184"/>
      <c r="U18" s="186"/>
    </row>
    <row r="19" spans="2:21" ht="27" customHeight="1" x14ac:dyDescent="0.25">
      <c r="B19" s="589" t="s">
        <v>612</v>
      </c>
      <c r="C19" s="590"/>
      <c r="D19" s="180">
        <f t="shared" ref="D19" si="13">E19+F19</f>
        <v>0</v>
      </c>
      <c r="E19" s="181">
        <f t="shared" ref="E19" si="14">H19+K19+N19+Q19+T19</f>
        <v>0</v>
      </c>
      <c r="F19" s="182">
        <f t="shared" ref="F19" si="15">+I19+L19+O19+R19+U19</f>
        <v>0</v>
      </c>
      <c r="G19" s="183">
        <f t="shared" ref="G19" si="16">+H19+I19</f>
        <v>0</v>
      </c>
      <c r="H19" s="184"/>
      <c r="I19" s="185"/>
      <c r="J19" s="182">
        <f t="shared" ref="J19" si="17">+K19+L19</f>
        <v>0</v>
      </c>
      <c r="K19" s="184"/>
      <c r="L19" s="186"/>
      <c r="M19" s="183">
        <f t="shared" ref="M19" si="18">+N19+O19</f>
        <v>0</v>
      </c>
      <c r="N19" s="184"/>
      <c r="O19" s="185"/>
      <c r="P19" s="182">
        <f t="shared" ref="P19" si="19">+Q19+R19</f>
        <v>0</v>
      </c>
      <c r="Q19" s="184"/>
      <c r="R19" s="186"/>
      <c r="S19" s="183">
        <f t="shared" ref="S19" si="20">+T19+U19</f>
        <v>0</v>
      </c>
      <c r="T19" s="184"/>
      <c r="U19" s="186"/>
    </row>
    <row r="20" spans="2:21" ht="27" customHeight="1" thickBot="1" x14ac:dyDescent="0.3">
      <c r="B20" s="587" t="s">
        <v>721</v>
      </c>
      <c r="C20" s="588"/>
      <c r="D20" s="291">
        <f t="shared" si="0"/>
        <v>0</v>
      </c>
      <c r="E20" s="299">
        <f t="shared" si="1"/>
        <v>0</v>
      </c>
      <c r="F20" s="300">
        <f t="shared" si="2"/>
        <v>0</v>
      </c>
      <c r="G20" s="301">
        <f t="shared" si="3"/>
        <v>0</v>
      </c>
      <c r="H20" s="302"/>
      <c r="I20" s="303"/>
      <c r="J20" s="300">
        <f t="shared" si="4"/>
        <v>0</v>
      </c>
      <c r="K20" s="302"/>
      <c r="L20" s="304"/>
      <c r="M20" s="301">
        <f t="shared" si="5"/>
        <v>0</v>
      </c>
      <c r="N20" s="302"/>
      <c r="O20" s="303"/>
      <c r="P20" s="300">
        <f t="shared" si="6"/>
        <v>0</v>
      </c>
      <c r="Q20" s="302"/>
      <c r="R20" s="304"/>
      <c r="S20" s="301">
        <f t="shared" si="7"/>
        <v>0</v>
      </c>
      <c r="T20" s="302"/>
      <c r="U20" s="304"/>
    </row>
    <row r="21" spans="2:21" ht="15.6" thickTop="1" x14ac:dyDescent="0.25">
      <c r="C21" s="86"/>
      <c r="G21" s="85"/>
    </row>
    <row r="22" spans="2:21" x14ac:dyDescent="0.25">
      <c r="B22" s="56" t="s">
        <v>551</v>
      </c>
    </row>
    <row r="23" spans="2:21" x14ac:dyDescent="0.25">
      <c r="B23" s="523"/>
      <c r="C23" s="524"/>
      <c r="D23" s="524"/>
      <c r="E23" s="524"/>
      <c r="F23" s="524"/>
      <c r="G23" s="524"/>
      <c r="H23" s="524"/>
      <c r="I23" s="524"/>
      <c r="J23" s="524"/>
      <c r="K23" s="524"/>
      <c r="L23" s="524"/>
      <c r="M23" s="524"/>
      <c r="N23" s="524"/>
      <c r="O23" s="524"/>
      <c r="P23" s="524"/>
      <c r="Q23" s="524"/>
      <c r="R23" s="524"/>
      <c r="S23" s="524"/>
      <c r="T23" s="524"/>
      <c r="U23" s="525"/>
    </row>
    <row r="24" spans="2:21" x14ac:dyDescent="0.25">
      <c r="B24" s="526"/>
      <c r="C24" s="527"/>
      <c r="D24" s="527"/>
      <c r="E24" s="527"/>
      <c r="F24" s="527"/>
      <c r="G24" s="527"/>
      <c r="H24" s="527"/>
      <c r="I24" s="527"/>
      <c r="J24" s="527"/>
      <c r="K24" s="527"/>
      <c r="L24" s="527"/>
      <c r="M24" s="527"/>
      <c r="N24" s="527"/>
      <c r="O24" s="527"/>
      <c r="P24" s="527"/>
      <c r="Q24" s="527"/>
      <c r="R24" s="527"/>
      <c r="S24" s="527"/>
      <c r="T24" s="527"/>
      <c r="U24" s="528"/>
    </row>
    <row r="25" spans="2:21" x14ac:dyDescent="0.25">
      <c r="B25" s="526"/>
      <c r="C25" s="527"/>
      <c r="D25" s="527"/>
      <c r="E25" s="527"/>
      <c r="F25" s="527"/>
      <c r="G25" s="527"/>
      <c r="H25" s="527"/>
      <c r="I25" s="527"/>
      <c r="J25" s="527"/>
      <c r="K25" s="527"/>
      <c r="L25" s="527"/>
      <c r="M25" s="527"/>
      <c r="N25" s="527"/>
      <c r="O25" s="527"/>
      <c r="P25" s="527"/>
      <c r="Q25" s="527"/>
      <c r="R25" s="527"/>
      <c r="S25" s="527"/>
      <c r="T25" s="527"/>
      <c r="U25" s="528"/>
    </row>
    <row r="26" spans="2:21" x14ac:dyDescent="0.25">
      <c r="B26" s="526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8"/>
    </row>
    <row r="27" spans="2:21" x14ac:dyDescent="0.25">
      <c r="B27" s="529"/>
      <c r="C27" s="530"/>
      <c r="D27" s="530"/>
      <c r="E27" s="530"/>
      <c r="F27" s="530"/>
      <c r="G27" s="530"/>
      <c r="H27" s="530"/>
      <c r="I27" s="530"/>
      <c r="J27" s="530"/>
      <c r="K27" s="530"/>
      <c r="L27" s="530"/>
      <c r="M27" s="530"/>
      <c r="N27" s="530"/>
      <c r="O27" s="530"/>
      <c r="P27" s="530"/>
      <c r="Q27" s="530"/>
      <c r="R27" s="530"/>
      <c r="S27" s="530"/>
      <c r="T27" s="530"/>
      <c r="U27" s="531"/>
    </row>
  </sheetData>
  <sheetProtection algorithmName="SHA-512" hashValue="W+d7LqNCm2mJCL0xOsPMVAx/gY/M52YXHQwTFHJcEYTWPWwR0qsXInhaXS/OJuGsO2lLP7uVZ6D1CeYEKAh2Mw==" saltValue="rTkOeYpxeauuq1f5ZA1dPg==" spinCount="100000" sheet="1" objects="1" scenarios="1"/>
  <mergeCells count="20">
    <mergeCell ref="B23:U27"/>
    <mergeCell ref="B8:C8"/>
    <mergeCell ref="B9:C9"/>
    <mergeCell ref="B10:C10"/>
    <mergeCell ref="B12:C12"/>
    <mergeCell ref="B20:C20"/>
    <mergeCell ref="B19:C19"/>
    <mergeCell ref="B14:C14"/>
    <mergeCell ref="B16:C16"/>
    <mergeCell ref="B17:C17"/>
    <mergeCell ref="B18:C18"/>
    <mergeCell ref="B13:C13"/>
    <mergeCell ref="P4:R4"/>
    <mergeCell ref="S4:U4"/>
    <mergeCell ref="B7:C7"/>
    <mergeCell ref="B4:C5"/>
    <mergeCell ref="D4:F4"/>
    <mergeCell ref="G4:I4"/>
    <mergeCell ref="J4:L4"/>
    <mergeCell ref="M4:O4"/>
  </mergeCells>
  <conditionalFormatting sqref="D11:F15">
    <cfRule type="cellIs" dxfId="48" priority="2" operator="equal">
      <formula>0</formula>
    </cfRule>
  </conditionalFormatting>
  <conditionalFormatting sqref="D7:G10 J7:J10 M7:M10 P7:P10 S7:S10">
    <cfRule type="cellIs" dxfId="47" priority="7" operator="equal">
      <formula>0</formula>
    </cfRule>
  </conditionalFormatting>
  <conditionalFormatting sqref="D6:U6">
    <cfRule type="cellIs" dxfId="46" priority="6" operator="equal">
      <formula>0</formula>
    </cfRule>
  </conditionalFormatting>
  <conditionalFormatting sqref="G12:G15">
    <cfRule type="cellIs" dxfId="45" priority="5" operator="equal">
      <formula>0</formula>
    </cfRule>
  </conditionalFormatting>
  <conditionalFormatting sqref="G11:U11">
    <cfRule type="cellIs" dxfId="44" priority="4" operator="equal">
      <formula>0</formula>
    </cfRule>
  </conditionalFormatting>
  <conditionalFormatting sqref="J12:J20 M12:M20 P12:P20 S12:S20 D16:G20">
    <cfRule type="cellIs" dxfId="43" priority="1" operator="equal">
      <formula>0</formula>
    </cfRule>
  </conditionalFormatting>
  <printOptions horizontalCentered="1"/>
  <pageMargins left="0.19685039370078741" right="0.19685039370078741" top="0.59055118110236227" bottom="0.39370078740157483" header="0.31496062992125984" footer="0.19685039370078741"/>
  <pageSetup scale="80" orientation="landscape" r:id="rId1"/>
  <headerFooter>
    <oddFooter>&amp;R&amp;"+,Negrita Cursiva"Telesecundaria&amp;"+,Cursiva", página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19</vt:i4>
      </vt:variant>
    </vt:vector>
  </HeadingPairs>
  <TitlesOfParts>
    <vt:vector size="37" baseType="lpstr">
      <vt:lpstr>ubicacion (2)</vt:lpstr>
      <vt:lpstr>Códigos Portada</vt:lpstr>
      <vt:lpstr>Portada</vt:lpstr>
      <vt:lpstr>CUADRO 1</vt:lpstr>
      <vt:lpstr>CUADRO 2</vt:lpstr>
      <vt:lpstr>CUADRO 3</vt:lpstr>
      <vt:lpstr>CUADRO 4</vt:lpstr>
      <vt:lpstr>CUADRO 5</vt:lpstr>
      <vt:lpstr>CUADRO 6</vt:lpstr>
      <vt:lpstr>CUADRO 7</vt:lpstr>
      <vt:lpstr>CUADRO 8</vt:lpstr>
      <vt:lpstr>CUADRO 9</vt:lpstr>
      <vt:lpstr>CUADRO 10-1</vt:lpstr>
      <vt:lpstr>CUADRO 10-2</vt:lpstr>
      <vt:lpstr>CUADRO 10-3</vt:lpstr>
      <vt:lpstr>CUADRO 11</vt:lpstr>
      <vt:lpstr>CUADRO 12</vt:lpstr>
      <vt:lpstr>CUADRO 13</vt:lpstr>
      <vt:lpstr>'CUADRO 1'!Área_de_impresión</vt:lpstr>
      <vt:lpstr>'CUADRO 10-1'!Área_de_impresión</vt:lpstr>
      <vt:lpstr>'CUADRO 10-2'!Área_de_impresión</vt:lpstr>
      <vt:lpstr>'CUADRO 10-3'!Área_de_impresión</vt:lpstr>
      <vt:lpstr>'CUADRO 13'!Área_de_impresión</vt:lpstr>
      <vt:lpstr>'CUADRO 2'!Área_de_impresión</vt:lpstr>
      <vt:lpstr>'CUADRO 3'!Área_de_impresión</vt:lpstr>
      <vt:lpstr>'CUADRO 4'!Área_de_impresión</vt:lpstr>
      <vt:lpstr>'CUADRO 5'!Área_de_impresión</vt:lpstr>
      <vt:lpstr>'CUADRO 6'!Área_de_impresión</vt:lpstr>
      <vt:lpstr>'CUADRO 7'!Área_de_impresión</vt:lpstr>
      <vt:lpstr>'CUADRO 8'!Área_de_impresión</vt:lpstr>
      <vt:lpstr>'CUADRO 9'!Área_de_impresión</vt:lpstr>
      <vt:lpstr>Portada!Área_de_impresión</vt:lpstr>
      <vt:lpstr>datos</vt:lpstr>
      <vt:lpstr>'CUADRO 9'!OLE_LINK2</vt:lpstr>
      <vt:lpstr>prov</vt:lpstr>
      <vt:lpstr>prov1</vt:lpstr>
      <vt:lpstr>sino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dbrenes</dc:creator>
  <cp:lastModifiedBy>Dixie Brenes Vindas</cp:lastModifiedBy>
  <cp:lastPrinted>2022-11-27T02:04:06Z</cp:lastPrinted>
  <dcterms:created xsi:type="dcterms:W3CDTF">2011-05-27T17:11:21Z</dcterms:created>
  <dcterms:modified xsi:type="dcterms:W3CDTF">2023-11-27T22:19:50Z</dcterms:modified>
</cp:coreProperties>
</file>