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.DEBV\2023 debv\Censo Escolar 2023--Informe FINAL\FORMULARIOS\IPEC-CINDEA\"/>
    </mc:Choice>
  </mc:AlternateContent>
  <xr:revisionPtr revIDLastSave="0" documentId="13_ncr:1_{FCF455C2-98E1-4436-BF75-10B47FB54FC9}" xr6:coauthVersionLast="47" xr6:coauthVersionMax="47" xr10:uidLastSave="{00000000-0000-0000-0000-000000000000}"/>
  <workbookProtection workbookAlgorithmName="SHA-512" workbookHashValue="bQII/mbRIIGEeyhmdkAPvNmAJUhCp5GhSPv6ElCuJCmMSITC3MTd2Hyk11jMK0XXK9LeCc8mXH98WnZV35LxyQ==" workbookSaltValue="L7DTjPrOQ8MEvpje1o4EAg==" workbookSpinCount="100000" lockStructure="1"/>
  <bookViews>
    <workbookView xWindow="-108" yWindow="-108" windowWidth="23256" windowHeight="12456" tabRatio="771" firstSheet="4" activeTab="4" xr2:uid="{00000000-000D-0000-FFFF-FFFF00000000}"/>
  </bookViews>
  <sheets>
    <sheet name="nombres" sheetId="67" state="hidden" r:id="rId1"/>
    <sheet name="ubicacion (2)" sheetId="66" state="hidden" r:id="rId2"/>
    <sheet name="Códigos Portada" sheetId="27" state="hidden" r:id="rId3"/>
    <sheet name="Códigos Portada_2" sheetId="73" state="hidden" r:id="rId4"/>
    <sheet name="Portada" sheetId="54" r:id="rId5"/>
    <sheet name="CUADRO 1" sheetId="69" r:id="rId6"/>
    <sheet name="CUADRO 2" sheetId="70" r:id="rId7"/>
    <sheet name="CUADRO 3" sheetId="64" r:id="rId8"/>
    <sheet name="CUADRO 4" sheetId="46" r:id="rId9"/>
    <sheet name="CUADRO 5" sheetId="48" r:id="rId10"/>
    <sheet name="CUADRO 6" sheetId="77" r:id="rId11"/>
    <sheet name="CUADRO 7" sheetId="71" r:id="rId12"/>
    <sheet name="CUADRO 8-1" sheetId="74" r:id="rId13"/>
    <sheet name="CUADRO 8-2" sheetId="75" r:id="rId14"/>
    <sheet name="CUADRO 8-3" sheetId="72" r:id="rId15"/>
  </sheets>
  <externalReferences>
    <externalReference r:id="rId16"/>
  </externalReferences>
  <definedNames>
    <definedName name="_0000">nombres!$B$2</definedName>
    <definedName name="_4827">nombres!$B$3</definedName>
    <definedName name="_4828">nombres!$B$4</definedName>
    <definedName name="_4834">nombres!$B$5</definedName>
    <definedName name="_4852">nombres!$B$6:$B$7</definedName>
    <definedName name="_4873">nombres!$B$8:$B$8</definedName>
    <definedName name="_4885">nombres!$B$9</definedName>
    <definedName name="_4895">nombres!$B$10:$B$14</definedName>
    <definedName name="_4897">nombres!$B$15:$B$17</definedName>
    <definedName name="_4911">nombres!$B$18:$B$20</definedName>
    <definedName name="_5101">nombres!$B$21:$B$21</definedName>
    <definedName name="_5280">nombres!$B$22:$B$25</definedName>
    <definedName name="_5281">nombres!$B$26</definedName>
    <definedName name="_5282">nombres!$B$27:$B$31</definedName>
    <definedName name="_5283">nombres!$B$32:$B$34</definedName>
    <definedName name="_5676">nombres!$B$35:$B$36</definedName>
    <definedName name="_5686">nombres!$B$37:$B$39</definedName>
    <definedName name="_5687">nombres!$B$40:$B$47</definedName>
    <definedName name="_5688">nombres!$B$48:$B$52</definedName>
    <definedName name="_5746">nombres!$B$53:$B$54</definedName>
    <definedName name="_5835">nombres!$B$55:$B$56</definedName>
    <definedName name="_5888">nombres!$B$57:$B$58</definedName>
    <definedName name="_5889">nombres!$B$59:$B$62</definedName>
    <definedName name="_5980">nombres!$B$63:$B$63</definedName>
    <definedName name="_6015">nombres!$B$64:$B$65</definedName>
    <definedName name="_6221">nombres!$B$66:$B$69</definedName>
    <definedName name="_6268">nombres!$B$70:$B$71</definedName>
    <definedName name="_6499">nombres!$B$72:$B$76</definedName>
    <definedName name="_6511">nombres!$B$77:$B$81</definedName>
    <definedName name="_6513">nombres!$B$82</definedName>
    <definedName name="_6515">nombres!$B$83</definedName>
    <definedName name="_6516">nombres!$B$84</definedName>
    <definedName name="_6517">nombres!$B$85:$B$87</definedName>
    <definedName name="_6518">nombres!$B$88:$B$89</definedName>
    <definedName name="_6519">nombres!$B$90:$B$92</definedName>
    <definedName name="_6520">nombres!$B$93:$B$94</definedName>
    <definedName name="_6521">nombres!$B$95:$B$97</definedName>
    <definedName name="_6522">nombres!$B$98</definedName>
    <definedName name="_6539">nombres!$B$99:$B$99</definedName>
    <definedName name="_6541">nombres!$B$100:$B$100</definedName>
    <definedName name="_6552">nombres!$B$101:$B$102</definedName>
    <definedName name="_6572">nombres!$B$103:$B$104</definedName>
    <definedName name="_6573">nombres!$B$105:$B$106</definedName>
    <definedName name="_6585">nombres!$B$107:$B$109</definedName>
    <definedName name="_6586">nombres!$B$110:$B$113</definedName>
    <definedName name="_6587">nombres!$B$114</definedName>
    <definedName name="_6626">nombres!$B$115</definedName>
    <definedName name="_6627">nombres!$B$116:$B$117</definedName>
    <definedName name="_6628">nombres!$B$118</definedName>
    <definedName name="_6629">nombres!$B$119:$B$123</definedName>
    <definedName name="_6668">nombres!$B$124:$B$126</definedName>
    <definedName name="_6669">nombres!$B$127:$B$128</definedName>
    <definedName name="_6670">nombres!$B$129:$B$134</definedName>
    <definedName name="_6671">nombres!$B$135:$B$138</definedName>
    <definedName name="_6672">nombres!$B$139</definedName>
    <definedName name="_6673">nombres!$B$140</definedName>
    <definedName name="_6674">nombres!$B$141:$B$143</definedName>
    <definedName name="_6675">nombres!$B$144</definedName>
    <definedName name="_6720">nombres!$B$145:$B$147</definedName>
    <definedName name="_6721">nombres!$B$148:$B$150</definedName>
    <definedName name="_6722">nombres!$B$151:$B$156</definedName>
    <definedName name="_6723">nombres!$B$157</definedName>
    <definedName name="_6724">nombres!$B$158</definedName>
    <definedName name="_6725">nombres!$B$159:$B$160</definedName>
    <definedName name="_6726">nombres!$B$161</definedName>
    <definedName name="_6727">nombres!$B$162:$B$162</definedName>
    <definedName name="_6728">nombres!$B$163:$B$164</definedName>
    <definedName name="_6729">nombres!$B$165:$B$167</definedName>
    <definedName name="_6730">nombres!$B$168:$B$170</definedName>
    <definedName name="_6731">nombres!$B$171:$B$173</definedName>
    <definedName name="_6732">nombres!$B$174:$B$175</definedName>
    <definedName name="_6733">nombres!$B$176</definedName>
    <definedName name="_6734">nombres!$B$177</definedName>
    <definedName name="_6735">nombres!$B$178</definedName>
    <definedName name="_6736">nombres!$B$179:$B$180</definedName>
    <definedName name="_6737">nombres!$B$181:$B$184</definedName>
    <definedName name="_6741">nombres!$B$185</definedName>
    <definedName name="_6797">nombres!$B$186</definedName>
    <definedName name="_6798">nombres!$B$187</definedName>
    <definedName name="_6799">nombres!$B$188</definedName>
    <definedName name="_6800">nombres!$B$189</definedName>
    <definedName name="_6801">nombres!$B$190</definedName>
    <definedName name="_6831">nombres!$B$191</definedName>
    <definedName name="_6832">nombres!$B$192</definedName>
    <definedName name="_6833">nombres!$B$193</definedName>
    <definedName name="_6843">nombres!$B$194</definedName>
    <definedName name="_6844">nombres!$B$195</definedName>
    <definedName name="_6845">nombres!$B$196</definedName>
    <definedName name="_6846">nombres!$B$197</definedName>
    <definedName name="_6847">nombres!$B$198</definedName>
    <definedName name="_6946">nombres!$B$199</definedName>
    <definedName name="_xlnm._FilterDatabase" localSheetId="2" hidden="1">'Códigos Portada'!$A$2:$R$199</definedName>
    <definedName name="_xlnm._FilterDatabase" localSheetId="3">'Códigos Portada_2'!$B$2:$D$201</definedName>
    <definedName name="_xlnm._FilterDatabase" localSheetId="0" hidden="1">nombres!$A$1:$P$201</definedName>
    <definedName name="_xlnm.Print_Area" localSheetId="5">'CUADRO 1'!$B$1:$T$28</definedName>
    <definedName name="_xlnm.Print_Area" localSheetId="6">'CUADRO 2'!$B$1:$T$28</definedName>
    <definedName name="_xlnm.Print_Area" localSheetId="7">'CUADRO 3'!$B$1:$T$26</definedName>
    <definedName name="_xlnm.Print_Area" localSheetId="8">'CUADRO 4'!$B$1:$O$28</definedName>
    <definedName name="_xlnm.Print_Area" localSheetId="9">'CUADRO 5'!$B$1:$J$24</definedName>
    <definedName name="_xlnm.Print_Area" localSheetId="10">'CUADRO 6'!$B$1:$P$20</definedName>
    <definedName name="_xlnm.Print_Area" localSheetId="11">'CUADRO 7'!$B$1:$F$33</definedName>
    <definedName name="_xlnm.Print_Area" localSheetId="12">'CUADRO 8-1'!#REF!</definedName>
    <definedName name="_xlnm.Print_Area" localSheetId="13">'CUADRO 8-2'!$B$1:$H$35</definedName>
    <definedName name="_xlnm.Print_Area" localSheetId="14">'CUADRO 8-3'!$B$1:$I$40</definedName>
    <definedName name="_xlnm.Print_Area" localSheetId="4">Portada!$B$1:$O$42</definedName>
    <definedName name="cindea">'Códigos Portada_2'!$I$2:$K$96</definedName>
    <definedName name="coodigo">nombres!$J$8:$J$98</definedName>
    <definedName name="datos">'Códigos Portada'!$A$3:$R$199</definedName>
    <definedName name="datos_1">'Códigos Portada_2'!$B$3:$D$201</definedName>
    <definedName name="Final" localSheetId="11">('CUADRO 7'!A1048566+'CUADRO 7'!A1048567+'CUADRO 7'!A1048569)-('CUADRO 7'!A1048571+'CUADRO 7'!A1048573+'CUADRO 7'!A1048575)</definedName>
    <definedName name="OLE_LINK2" localSheetId="11">'CUADRO 7'!$B$3</definedName>
    <definedName name="prov">'ubicacion (2)'!$A$2:$B$492</definedName>
    <definedName name="prov1">'ubicacion (2)'!$E$2:$F$492</definedName>
    <definedName name="sino">'CUADRO 8-1'!$G$2:$G$3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72" l="1"/>
  <c r="I7" i="72"/>
  <c r="H7" i="72"/>
  <c r="F7" i="72"/>
  <c r="E7" i="72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135" i="27"/>
  <c r="J136" i="27"/>
  <c r="J137" i="27"/>
  <c r="J138" i="27"/>
  <c r="J139" i="27"/>
  <c r="J140" i="27"/>
  <c r="J141" i="27"/>
  <c r="J142" i="27"/>
  <c r="J143" i="27"/>
  <c r="J144" i="27"/>
  <c r="J145" i="27"/>
  <c r="J146" i="27"/>
  <c r="J147" i="27"/>
  <c r="J148" i="27"/>
  <c r="J149" i="27"/>
  <c r="J150" i="27"/>
  <c r="J151" i="27"/>
  <c r="J152" i="27"/>
  <c r="J153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8" i="27"/>
  <c r="J189" i="27"/>
  <c r="J190" i="27"/>
  <c r="J191" i="27"/>
  <c r="J192" i="27"/>
  <c r="J193" i="27"/>
  <c r="J194" i="27"/>
  <c r="J195" i="27"/>
  <c r="J196" i="27"/>
  <c r="J197" i="27"/>
  <c r="J198" i="27"/>
  <c r="J199" i="27"/>
  <c r="J3" i="27"/>
  <c r="D30" i="75"/>
  <c r="D29" i="75"/>
  <c r="D28" i="75"/>
  <c r="D30" i="74"/>
  <c r="D29" i="74"/>
  <c r="F28" i="74"/>
  <c r="E28" i="74"/>
  <c r="D19" i="74"/>
  <c r="D18" i="74"/>
  <c r="D17" i="74"/>
  <c r="D16" i="74"/>
  <c r="C11" i="74"/>
  <c r="F10" i="74"/>
  <c r="E10" i="74"/>
  <c r="D10" i="74"/>
  <c r="D11" i="74" s="1"/>
  <c r="G11" i="74" s="1"/>
  <c r="E8" i="74"/>
  <c r="C8" i="74"/>
  <c r="D28" i="74" l="1"/>
  <c r="E19" i="71" l="1"/>
  <c r="D19" i="71"/>
  <c r="F19" i="71"/>
  <c r="C21" i="71"/>
  <c r="C20" i="71"/>
  <c r="C23" i="71"/>
  <c r="D14" i="77" l="1"/>
  <c r="C14" i="77"/>
  <c r="D13" i="77"/>
  <c r="C13" i="77"/>
  <c r="D12" i="77"/>
  <c r="C12" i="77"/>
  <c r="M12" i="77" s="1"/>
  <c r="D11" i="77"/>
  <c r="C11" i="77"/>
  <c r="D10" i="77"/>
  <c r="C10" i="77"/>
  <c r="D9" i="77"/>
  <c r="C9" i="77"/>
  <c r="D8" i="77"/>
  <c r="C8" i="77"/>
  <c r="D7" i="77"/>
  <c r="C7" i="77"/>
  <c r="L6" i="77"/>
  <c r="K6" i="77"/>
  <c r="J6" i="77"/>
  <c r="I6" i="77"/>
  <c r="H6" i="77"/>
  <c r="G6" i="77"/>
  <c r="F6" i="77"/>
  <c r="E6" i="77"/>
  <c r="C14" i="48"/>
  <c r="C13" i="48"/>
  <c r="C12" i="48"/>
  <c r="C11" i="48"/>
  <c r="C10" i="48"/>
  <c r="C9" i="48"/>
  <c r="C8" i="48"/>
  <c r="C7" i="48"/>
  <c r="I6" i="48"/>
  <c r="G6" i="48"/>
  <c r="E6" i="48"/>
  <c r="M13" i="77" l="1"/>
  <c r="M11" i="77"/>
  <c r="C6" i="48"/>
  <c r="M7" i="77"/>
  <c r="C6" i="77"/>
  <c r="M8" i="77"/>
  <c r="M9" i="77"/>
  <c r="M10" i="77"/>
  <c r="M14" i="77"/>
  <c r="D6" i="77"/>
  <c r="C16" i="77" l="1"/>
  <c r="C15" i="77"/>
  <c r="F24" i="75"/>
  <c r="I24" i="75" s="1"/>
  <c r="F23" i="75"/>
  <c r="J23" i="75" s="1"/>
  <c r="F22" i="75"/>
  <c r="I22" i="75" s="1"/>
  <c r="F21" i="75"/>
  <c r="J21" i="75" s="1"/>
  <c r="F20" i="75"/>
  <c r="I20" i="75" s="1"/>
  <c r="F19" i="75"/>
  <c r="J19" i="75" s="1"/>
  <c r="F18" i="75"/>
  <c r="I18" i="75" s="1"/>
  <c r="F17" i="75"/>
  <c r="J17" i="75" s="1"/>
  <c r="F16" i="75"/>
  <c r="I16" i="75" s="1"/>
  <c r="F15" i="75"/>
  <c r="J15" i="75" s="1"/>
  <c r="F14" i="75"/>
  <c r="I14" i="75" s="1"/>
  <c r="F13" i="75"/>
  <c r="J13" i="75" s="1"/>
  <c r="F12" i="75"/>
  <c r="I12" i="75" s="1"/>
  <c r="F11" i="75"/>
  <c r="J11" i="75" s="1"/>
  <c r="F10" i="75"/>
  <c r="I10" i="75" s="1"/>
  <c r="J18" i="75" l="1"/>
  <c r="I17" i="75"/>
  <c r="I19" i="75"/>
  <c r="I21" i="75"/>
  <c r="I11" i="75"/>
  <c r="I15" i="75"/>
  <c r="J12" i="75"/>
  <c r="J22" i="75"/>
  <c r="I13" i="75"/>
  <c r="I23" i="75"/>
  <c r="J10" i="75"/>
  <c r="J14" i="75"/>
  <c r="J16" i="75"/>
  <c r="J20" i="75"/>
  <c r="J24" i="75"/>
  <c r="C12" i="71"/>
  <c r="C24" i="71"/>
  <c r="C22" i="71"/>
  <c r="C19" i="71" s="1"/>
  <c r="M10" i="54" l="1"/>
  <c r="M20" i="46" l="1"/>
  <c r="J20" i="46"/>
  <c r="G20" i="46"/>
  <c r="F20" i="46"/>
  <c r="E20" i="46"/>
  <c r="D20" i="46" s="1"/>
  <c r="J98" i="67" l="1"/>
  <c r="J97" i="67"/>
  <c r="J86" i="67"/>
  <c r="G16" i="46" l="1"/>
  <c r="J16" i="46"/>
  <c r="M16" i="46"/>
  <c r="C27" i="71" l="1"/>
  <c r="C26" i="71"/>
  <c r="F25" i="71"/>
  <c r="E25" i="71"/>
  <c r="D25" i="71"/>
  <c r="C18" i="71"/>
  <c r="C17" i="71"/>
  <c r="C16" i="71"/>
  <c r="F15" i="71"/>
  <c r="F9" i="71" s="1"/>
  <c r="E15" i="71"/>
  <c r="E9" i="71" s="1"/>
  <c r="D15" i="71"/>
  <c r="D9" i="71" s="1"/>
  <c r="C14" i="71"/>
  <c r="C13" i="71"/>
  <c r="C11" i="71"/>
  <c r="C10" i="71"/>
  <c r="C8" i="71"/>
  <c r="C7" i="71"/>
  <c r="C6" i="71"/>
  <c r="F5" i="71"/>
  <c r="E5" i="71"/>
  <c r="D5" i="71"/>
  <c r="C15" i="71" l="1"/>
  <c r="C9" i="71" s="1"/>
  <c r="C25" i="71"/>
  <c r="C5" i="71"/>
  <c r="I28" i="72" l="1"/>
  <c r="H28" i="72"/>
  <c r="G28" i="72"/>
  <c r="F28" i="72"/>
  <c r="E28" i="72"/>
  <c r="E8" i="46" l="1"/>
  <c r="F21" i="46"/>
  <c r="E21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1" i="46"/>
  <c r="E11" i="46"/>
  <c r="F10" i="46"/>
  <c r="E10" i="46"/>
  <c r="D10" i="46" s="1"/>
  <c r="F9" i="46"/>
  <c r="E9" i="46"/>
  <c r="F8" i="46"/>
  <c r="M21" i="46"/>
  <c r="J21" i="46"/>
  <c r="G21" i="46"/>
  <c r="M19" i="46"/>
  <c r="J19" i="46"/>
  <c r="G19" i="46"/>
  <c r="M18" i="46"/>
  <c r="J18" i="46"/>
  <c r="G18" i="46"/>
  <c r="M17" i="46"/>
  <c r="J17" i="46"/>
  <c r="G17" i="46"/>
  <c r="M15" i="46"/>
  <c r="J15" i="46"/>
  <c r="G15" i="46"/>
  <c r="M14" i="46"/>
  <c r="J14" i="46"/>
  <c r="G14" i="46"/>
  <c r="M13" i="46"/>
  <c r="J13" i="46"/>
  <c r="G13" i="46"/>
  <c r="O12" i="46"/>
  <c r="N12" i="46"/>
  <c r="L12" i="46"/>
  <c r="K12" i="46"/>
  <c r="I12" i="46"/>
  <c r="H12" i="46"/>
  <c r="M11" i="46"/>
  <c r="J11" i="46"/>
  <c r="G11" i="46"/>
  <c r="M10" i="46"/>
  <c r="J10" i="46"/>
  <c r="G10" i="46"/>
  <c r="M9" i="46"/>
  <c r="J9" i="46"/>
  <c r="G9" i="46"/>
  <c r="M8" i="46"/>
  <c r="J8" i="46"/>
  <c r="G8" i="46"/>
  <c r="O7" i="46"/>
  <c r="N7" i="46"/>
  <c r="L7" i="46"/>
  <c r="K7" i="46"/>
  <c r="J7" i="46" s="1"/>
  <c r="I7" i="46"/>
  <c r="H7" i="46"/>
  <c r="J93" i="67"/>
  <c r="J94" i="67"/>
  <c r="J95" i="67"/>
  <c r="J96" i="67"/>
  <c r="J8" i="67"/>
  <c r="D16" i="46" l="1"/>
  <c r="D9" i="46"/>
  <c r="D18" i="46"/>
  <c r="F7" i="46"/>
  <c r="M7" i="46"/>
  <c r="D14" i="46"/>
  <c r="D15" i="46"/>
  <c r="G12" i="46"/>
  <c r="J12" i="46"/>
  <c r="E7" i="46"/>
  <c r="D13" i="46"/>
  <c r="D17" i="46"/>
  <c r="D8" i="46"/>
  <c r="D11" i="46"/>
  <c r="D19" i="46"/>
  <c r="E12" i="46"/>
  <c r="G7" i="46"/>
  <c r="F12" i="46"/>
  <c r="D21" i="46"/>
  <c r="M12" i="46"/>
  <c r="D27" i="54"/>
  <c r="H12" i="54"/>
  <c r="D12" i="54"/>
  <c r="D7" i="46" l="1"/>
  <c r="D12" i="46"/>
  <c r="J92" i="67"/>
  <c r="J91" i="67"/>
  <c r="J90" i="67"/>
  <c r="J89" i="67"/>
  <c r="J88" i="67"/>
  <c r="J87" i="67"/>
  <c r="J85" i="67"/>
  <c r="J84" i="67"/>
  <c r="T20" i="69" l="1"/>
  <c r="S20" i="69"/>
  <c r="Q20" i="69"/>
  <c r="P20" i="69"/>
  <c r="N20" i="69"/>
  <c r="M20" i="69"/>
  <c r="K20" i="69"/>
  <c r="J20" i="69"/>
  <c r="H20" i="69"/>
  <c r="G20" i="69"/>
  <c r="L20" i="69" l="1"/>
  <c r="F20" i="69"/>
  <c r="R20" i="69"/>
  <c r="I20" i="69"/>
  <c r="D20" i="69"/>
  <c r="E20" i="69"/>
  <c r="O20" i="69"/>
  <c r="T20" i="70"/>
  <c r="S20" i="70"/>
  <c r="Q20" i="70"/>
  <c r="P20" i="70"/>
  <c r="N20" i="70"/>
  <c r="M20" i="70"/>
  <c r="K20" i="70"/>
  <c r="J20" i="70"/>
  <c r="H20" i="70"/>
  <c r="G20" i="70"/>
  <c r="E19" i="70"/>
  <c r="D19" i="70"/>
  <c r="R18" i="70"/>
  <c r="O18" i="70"/>
  <c r="L18" i="70"/>
  <c r="I18" i="70"/>
  <c r="F18" i="70"/>
  <c r="E18" i="70"/>
  <c r="D18" i="70"/>
  <c r="E17" i="70"/>
  <c r="D17" i="70"/>
  <c r="R16" i="70"/>
  <c r="O16" i="70"/>
  <c r="L16" i="70"/>
  <c r="I16" i="70"/>
  <c r="F16" i="70"/>
  <c r="E16" i="70"/>
  <c r="D16" i="70"/>
  <c r="E15" i="70"/>
  <c r="D15" i="70"/>
  <c r="R14" i="70"/>
  <c r="O14" i="70"/>
  <c r="L14" i="70"/>
  <c r="I14" i="70"/>
  <c r="F14" i="70"/>
  <c r="E14" i="70"/>
  <c r="D14" i="70"/>
  <c r="E13" i="70"/>
  <c r="D13" i="70"/>
  <c r="R12" i="70"/>
  <c r="O12" i="70"/>
  <c r="L12" i="70"/>
  <c r="I12" i="70"/>
  <c r="F12" i="70"/>
  <c r="E12" i="70"/>
  <c r="D12" i="70"/>
  <c r="E11" i="70"/>
  <c r="D11" i="70"/>
  <c r="R10" i="70"/>
  <c r="O10" i="70"/>
  <c r="L10" i="70"/>
  <c r="I10" i="70"/>
  <c r="F10" i="70"/>
  <c r="E10" i="70"/>
  <c r="D10" i="70"/>
  <c r="R9" i="70"/>
  <c r="O9" i="70"/>
  <c r="L9" i="70"/>
  <c r="I9" i="70"/>
  <c r="F9" i="70"/>
  <c r="E9" i="70"/>
  <c r="D9" i="70"/>
  <c r="C14" i="70" l="1"/>
  <c r="C16" i="70"/>
  <c r="F20" i="70"/>
  <c r="C12" i="70"/>
  <c r="C10" i="70"/>
  <c r="C9" i="70"/>
  <c r="R20" i="70"/>
  <c r="L20" i="70"/>
  <c r="C18" i="70"/>
  <c r="O20" i="70"/>
  <c r="D20" i="70"/>
  <c r="E20" i="70"/>
  <c r="C20" i="69"/>
  <c r="I20" i="70"/>
  <c r="E19" i="69"/>
  <c r="D19" i="69"/>
  <c r="R18" i="69"/>
  <c r="O18" i="69"/>
  <c r="L18" i="69"/>
  <c r="I18" i="69"/>
  <c r="F18" i="69"/>
  <c r="E18" i="69"/>
  <c r="E17" i="48" s="1"/>
  <c r="D18" i="69"/>
  <c r="E17" i="69"/>
  <c r="D17" i="69"/>
  <c r="R16" i="69"/>
  <c r="O16" i="69"/>
  <c r="L16" i="69"/>
  <c r="I16" i="69"/>
  <c r="F16" i="69"/>
  <c r="E16" i="69"/>
  <c r="D16" i="69"/>
  <c r="E15" i="69"/>
  <c r="D15" i="69"/>
  <c r="R14" i="69"/>
  <c r="O14" i="69"/>
  <c r="L14" i="69"/>
  <c r="I14" i="69"/>
  <c r="F14" i="69"/>
  <c r="E14" i="69"/>
  <c r="D14" i="69"/>
  <c r="E13" i="69"/>
  <c r="D13" i="69"/>
  <c r="R12" i="69"/>
  <c r="O12" i="69"/>
  <c r="L12" i="69"/>
  <c r="I12" i="69"/>
  <c r="F12" i="69"/>
  <c r="E12" i="69"/>
  <c r="D12" i="69"/>
  <c r="E11" i="69"/>
  <c r="D11" i="69"/>
  <c r="R10" i="69"/>
  <c r="O10" i="69"/>
  <c r="L10" i="69"/>
  <c r="I10" i="69"/>
  <c r="F10" i="69"/>
  <c r="E10" i="69"/>
  <c r="D10" i="69"/>
  <c r="R9" i="69"/>
  <c r="O9" i="69"/>
  <c r="L9" i="69"/>
  <c r="I9" i="69"/>
  <c r="F9" i="69"/>
  <c r="E9" i="69"/>
  <c r="D9" i="69"/>
  <c r="J16" i="54"/>
  <c r="D16" i="54"/>
  <c r="M2" i="54"/>
  <c r="N10" i="54" s="1"/>
  <c r="D10" i="54" s="1"/>
  <c r="C14" i="69" l="1"/>
  <c r="F8" i="54"/>
  <c r="C10" i="54"/>
  <c r="C18" i="69"/>
  <c r="C12" i="69"/>
  <c r="C10" i="69"/>
  <c r="C9" i="69"/>
  <c r="C16" i="69"/>
  <c r="C20" i="70"/>
  <c r="I14" i="54"/>
  <c r="J66" i="67"/>
  <c r="J67" i="67"/>
  <c r="J68" i="67"/>
  <c r="J69" i="67"/>
  <c r="J70" i="67"/>
  <c r="J71" i="67"/>
  <c r="J72" i="67"/>
  <c r="J73" i="67"/>
  <c r="J74" i="67"/>
  <c r="J75" i="67"/>
  <c r="J76" i="67"/>
  <c r="J77" i="67"/>
  <c r="J78" i="67"/>
  <c r="J79" i="67"/>
  <c r="J80" i="67"/>
  <c r="J81" i="67"/>
  <c r="J82" i="67"/>
  <c r="J83" i="67"/>
  <c r="J65" i="67" l="1"/>
  <c r="J64" i="67"/>
  <c r="J63" i="67"/>
  <c r="J62" i="67"/>
  <c r="J61" i="67"/>
  <c r="J60" i="67"/>
  <c r="J59" i="67"/>
  <c r="J58" i="67"/>
  <c r="J57" i="67"/>
  <c r="J56" i="67"/>
  <c r="J55" i="67"/>
  <c r="J54" i="67"/>
  <c r="J53" i="67"/>
  <c r="J52" i="67"/>
  <c r="J51" i="67"/>
  <c r="J50" i="67"/>
  <c r="J49" i="67"/>
  <c r="J48" i="67"/>
  <c r="J47" i="67"/>
  <c r="J46" i="67"/>
  <c r="J45" i="67"/>
  <c r="J44" i="67"/>
  <c r="J43" i="67"/>
  <c r="J42" i="67"/>
  <c r="J41" i="67"/>
  <c r="J40" i="67"/>
  <c r="J39" i="67"/>
  <c r="J38" i="67"/>
  <c r="J37" i="67"/>
  <c r="J36" i="67"/>
  <c r="J35" i="67"/>
  <c r="J34" i="67"/>
  <c r="J33" i="67"/>
  <c r="J32" i="67"/>
  <c r="J31" i="67"/>
  <c r="J30" i="67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D14" i="54" l="1"/>
  <c r="H14" i="54" s="1"/>
  <c r="D11" i="64" l="1"/>
  <c r="E16" i="64" l="1"/>
  <c r="D16" i="64"/>
  <c r="E15" i="64"/>
  <c r="D15" i="64"/>
  <c r="E14" i="64"/>
  <c r="D14" i="64"/>
  <c r="E13" i="64"/>
  <c r="D13" i="64"/>
  <c r="E12" i="64"/>
  <c r="D12" i="64"/>
  <c r="E11" i="64"/>
  <c r="E10" i="64"/>
  <c r="D10" i="64"/>
  <c r="E9" i="64"/>
  <c r="D9" i="64"/>
  <c r="E8" i="64"/>
  <c r="D8" i="64"/>
  <c r="E7" i="64"/>
  <c r="D7" i="64"/>
  <c r="E6" i="64"/>
  <c r="D6" i="64"/>
  <c r="T17" i="64"/>
  <c r="S17" i="64"/>
  <c r="Q17" i="64"/>
  <c r="P17" i="64"/>
  <c r="N17" i="64"/>
  <c r="M17" i="64"/>
  <c r="K17" i="64"/>
  <c r="J17" i="64"/>
  <c r="H17" i="64"/>
  <c r="G17" i="64"/>
  <c r="R15" i="64"/>
  <c r="O15" i="64"/>
  <c r="L15" i="64"/>
  <c r="I15" i="64"/>
  <c r="F15" i="64"/>
  <c r="R13" i="64"/>
  <c r="O13" i="64"/>
  <c r="L13" i="64"/>
  <c r="I13" i="64"/>
  <c r="F13" i="64"/>
  <c r="R11" i="64"/>
  <c r="O11" i="64"/>
  <c r="L11" i="64"/>
  <c r="I11" i="64"/>
  <c r="F11" i="64"/>
  <c r="R9" i="64"/>
  <c r="O9" i="64"/>
  <c r="L9" i="64"/>
  <c r="I9" i="64"/>
  <c r="F9" i="64"/>
  <c r="R7" i="64"/>
  <c r="O7" i="64"/>
  <c r="L7" i="64"/>
  <c r="I7" i="64"/>
  <c r="F7" i="64"/>
  <c r="R6" i="64"/>
  <c r="O6" i="64"/>
  <c r="L6" i="64"/>
  <c r="I6" i="64"/>
  <c r="F6" i="64"/>
  <c r="I17" i="64" l="1"/>
  <c r="C15" i="64"/>
  <c r="C13" i="64"/>
  <c r="L17" i="64"/>
  <c r="R17" i="64"/>
  <c r="D17" i="64"/>
  <c r="C6" i="64"/>
  <c r="C7" i="64"/>
  <c r="E17" i="64"/>
  <c r="F17" i="64"/>
  <c r="C11" i="64"/>
  <c r="C9" i="64"/>
  <c r="O17" i="64"/>
  <c r="C17" i="64" l="1"/>
</calcChain>
</file>

<file path=xl/sharedStrings.xml><?xml version="1.0" encoding="utf-8"?>
<sst xmlns="http://schemas.openxmlformats.org/spreadsheetml/2006/main" count="7468" uniqueCount="2222">
  <si>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</si>
  <si>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</si>
  <si>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</si>
  <si>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</si>
  <si>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</si>
  <si>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</si>
  <si>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</si>
  <si>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</si>
  <si>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</si>
  <si>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</si>
  <si>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</si>
  <si>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</si>
  <si>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</si>
  <si>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</si>
  <si>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</si>
  <si>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</si>
  <si>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Circuito Escolar:</t>
  </si>
  <si>
    <t>Firma:</t>
  </si>
  <si>
    <t>11</t>
  </si>
  <si>
    <t>12</t>
  </si>
  <si>
    <t>13</t>
  </si>
  <si>
    <t>PROYECTOS DE EDUCACIÓN ABIERTA</t>
  </si>
  <si>
    <t>Alfabetización</t>
  </si>
  <si>
    <t>Educación Diversificada a Distancia</t>
  </si>
  <si>
    <t>Primaria por 
Suficiencia</t>
  </si>
  <si>
    <t>III Ciclo por
Suficiencia</t>
  </si>
  <si>
    <t>Bachillerato por
Madurez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</si>
  <si>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</si>
  <si>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</si>
  <si>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</si>
  <si>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</si>
  <si>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</si>
  <si>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</si>
  <si>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</si>
  <si>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</si>
  <si>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</si>
  <si>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</si>
  <si>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</si>
  <si>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</si>
  <si>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</si>
  <si>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</si>
  <si>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</si>
  <si>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</si>
  <si>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</si>
  <si>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</si>
  <si>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1</t>
  </si>
  <si>
    <t>SAN JOSE</t>
  </si>
  <si>
    <t>2</t>
  </si>
  <si>
    <t>DESAMPARADOS</t>
  </si>
  <si>
    <t>SAN MIGUEL</t>
  </si>
  <si>
    <t>3</t>
  </si>
  <si>
    <t>LOS ANGELES</t>
  </si>
  <si>
    <t>ALAJUELA</t>
  </si>
  <si>
    <t>LIMON</t>
  </si>
  <si>
    <t>7</t>
  </si>
  <si>
    <t>RIO BLANCO</t>
  </si>
  <si>
    <t>18</t>
  </si>
  <si>
    <t>6</t>
  </si>
  <si>
    <t>PUNTARENAS</t>
  </si>
  <si>
    <t>SAN RAFAEL</t>
  </si>
  <si>
    <t>UPALA</t>
  </si>
  <si>
    <t>15</t>
  </si>
  <si>
    <t>SARAPIQUI</t>
  </si>
  <si>
    <t>4</t>
  </si>
  <si>
    <t>KATIRA</t>
  </si>
  <si>
    <t>SAN CARLOS</t>
  </si>
  <si>
    <t>14</t>
  </si>
  <si>
    <t>SANTA CRUZ</t>
  </si>
  <si>
    <t>5</t>
  </si>
  <si>
    <t>LA UNION</t>
  </si>
  <si>
    <t>ALAJUELITA</t>
  </si>
  <si>
    <t>SAN ANTONIO</t>
  </si>
  <si>
    <t>SAN ISIDRO</t>
  </si>
  <si>
    <t>SAN SEBASTIAN</t>
  </si>
  <si>
    <t>SAN JUAN DE DIOS</t>
  </si>
  <si>
    <t>SAN RAFAEL ABAJO</t>
  </si>
  <si>
    <t>ESCAZU</t>
  </si>
  <si>
    <t>PURISCAL</t>
  </si>
  <si>
    <t>LLANO BONITO</t>
  </si>
  <si>
    <t>SAN FRANCISCO</t>
  </si>
  <si>
    <t>00197</t>
  </si>
  <si>
    <t>SAN PEDRO</t>
  </si>
  <si>
    <t>16</t>
  </si>
  <si>
    <t>SAN PABLO</t>
  </si>
  <si>
    <t>PEREZ ZELEDON</t>
  </si>
  <si>
    <t>19</t>
  </si>
  <si>
    <t>EL ROBLE</t>
  </si>
  <si>
    <t>SAN LORENZO</t>
  </si>
  <si>
    <t>SANTO DOMINGO</t>
  </si>
  <si>
    <t>LA SUIZA</t>
  </si>
  <si>
    <t>POTRERO GRANDE</t>
  </si>
  <si>
    <t>CAÑAS</t>
  </si>
  <si>
    <t>COLORADO</t>
  </si>
  <si>
    <t>SANTA RITA</t>
  </si>
  <si>
    <t>SAN ROQUE</t>
  </si>
  <si>
    <t>GUACIMO</t>
  </si>
  <si>
    <t>VOLIO</t>
  </si>
  <si>
    <t>PITAL</t>
  </si>
  <si>
    <t>TILARAN</t>
  </si>
  <si>
    <t>SAN JOAQUIN</t>
  </si>
  <si>
    <t>MATINA</t>
  </si>
  <si>
    <t>SANTA MARIA</t>
  </si>
  <si>
    <t>COBANO</t>
  </si>
  <si>
    <t>GUAPILES</t>
  </si>
  <si>
    <t>ROXANA</t>
  </si>
  <si>
    <t>TURRIALBA</t>
  </si>
  <si>
    <t>TAYUTIC</t>
  </si>
  <si>
    <t>TUIS</t>
  </si>
  <si>
    <t>AGUAS CLARAS</t>
  </si>
  <si>
    <t>NICOYA</t>
  </si>
  <si>
    <t>NOSARA</t>
  </si>
  <si>
    <t>MIRAMAR</t>
  </si>
  <si>
    <t>FLORIDA</t>
  </si>
  <si>
    <t>HOJANCHA</t>
  </si>
  <si>
    <t>CARMONA</t>
  </si>
  <si>
    <t>LEPANTO</t>
  </si>
  <si>
    <t>SARDINAL</t>
  </si>
  <si>
    <t>BEBEDERO</t>
  </si>
  <si>
    <t>ESPARZA</t>
  </si>
  <si>
    <t>CHACARITA</t>
  </si>
  <si>
    <t>PITAHAYA</t>
  </si>
  <si>
    <t>CHOMES</t>
  </si>
  <si>
    <t>PAQUERA</t>
  </si>
  <si>
    <t>POCORA</t>
  </si>
  <si>
    <t>RIO JIMENEZ</t>
  </si>
  <si>
    <t>GERMANIA</t>
  </si>
  <si>
    <t>SIXAOLA</t>
  </si>
  <si>
    <t>CAHUITA</t>
  </si>
  <si>
    <t>Dirección Regional:</t>
  </si>
  <si>
    <t>Código Presupuestario:</t>
  </si>
  <si>
    <t>Movimientos
de Matrícula</t>
  </si>
  <si>
    <t>Más:</t>
  </si>
  <si>
    <t>Menos:</t>
  </si>
  <si>
    <t>NOTAS:</t>
  </si>
  <si>
    <t>Marihuana</t>
  </si>
  <si>
    <t>Crack</t>
  </si>
  <si>
    <t>Cocaína</t>
  </si>
  <si>
    <t>NOTA:</t>
  </si>
  <si>
    <t>19 y más</t>
  </si>
  <si>
    <t>1.</t>
  </si>
  <si>
    <t>2.</t>
  </si>
  <si>
    <t>3.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</si>
  <si>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</si>
  <si>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</si>
  <si>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</si>
  <si>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</si>
  <si>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</si>
  <si>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</si>
  <si>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</si>
  <si>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</si>
  <si>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</si>
  <si>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</si>
  <si>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</si>
  <si>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</si>
  <si>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</si>
  <si>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</si>
  <si>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</si>
  <si>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</si>
  <si>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</si>
  <si>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</si>
  <si>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</si>
  <si>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</si>
  <si>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</si>
  <si>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</si>
  <si>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</si>
  <si>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</si>
  <si>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</si>
  <si>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</si>
  <si>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</si>
  <si>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</si>
  <si>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</si>
  <si>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</si>
  <si>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</si>
  <si>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</si>
  <si>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</si>
  <si>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</si>
  <si>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</si>
  <si>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</si>
  <si>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</si>
  <si>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</si>
  <si>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</si>
  <si>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</si>
  <si>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</si>
  <si>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</si>
  <si>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</si>
  <si>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</si>
  <si>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</si>
  <si>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</si>
  <si>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</si>
  <si>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</si>
  <si>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</si>
  <si>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</si>
  <si>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</si>
  <si>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</si>
  <si>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</si>
  <si>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</si>
  <si>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</si>
  <si>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</si>
  <si>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</si>
  <si>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</si>
  <si>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</si>
  <si>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</si>
  <si>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</si>
  <si>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</si>
  <si>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</si>
  <si>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</si>
  <si>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</si>
  <si>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</si>
  <si>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</si>
  <si>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</si>
  <si>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</si>
  <si>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</si>
  <si>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</si>
  <si>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</si>
  <si>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</si>
  <si>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</si>
  <si>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</si>
  <si>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</si>
  <si>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</si>
  <si>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</si>
  <si>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</si>
  <si>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</si>
  <si>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</si>
  <si>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</si>
  <si>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</si>
  <si>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</si>
  <si>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</si>
  <si>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</si>
  <si>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</si>
  <si>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</si>
  <si>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</si>
  <si>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</si>
  <si>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</si>
  <si>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</si>
  <si>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</si>
  <si>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</si>
  <si>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</si>
  <si>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</si>
  <si>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</si>
  <si>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</si>
  <si>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</si>
  <si>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</si>
  <si>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</si>
  <si>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</si>
  <si>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</si>
  <si>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</si>
  <si>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</si>
  <si>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</si>
  <si>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</si>
  <si>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</si>
  <si>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</si>
  <si>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</si>
  <si>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</si>
  <si>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</si>
  <si>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</si>
  <si>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</si>
  <si>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</si>
  <si>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</si>
  <si>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</si>
  <si>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</si>
  <si>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</si>
  <si>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</si>
  <si>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</si>
  <si>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</si>
  <si>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</si>
  <si>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</si>
  <si>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</si>
  <si>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</si>
  <si>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</si>
  <si>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</si>
  <si>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</si>
  <si>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</si>
  <si>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</si>
  <si>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</si>
  <si>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</si>
  <si>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</si>
  <si>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</si>
  <si>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</si>
  <si>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</si>
  <si>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</si>
  <si>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</si>
  <si>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</si>
  <si>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</si>
  <si>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</si>
  <si>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</si>
  <si>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</si>
  <si>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</si>
  <si>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</si>
  <si>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</si>
  <si>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</si>
  <si>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</si>
  <si>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</si>
  <si>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</si>
  <si>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</si>
  <si>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</si>
  <si>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</si>
  <si>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</si>
  <si>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</si>
  <si>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</si>
  <si>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</si>
  <si>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</si>
  <si>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</si>
  <si>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</si>
  <si>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</si>
  <si>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</si>
  <si>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</si>
  <si>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</si>
  <si>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</si>
  <si>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</si>
  <si>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</si>
  <si>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</si>
  <si>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</si>
  <si>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</si>
  <si>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</si>
  <si>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</si>
  <si>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</si>
  <si>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</si>
  <si>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</si>
  <si>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</si>
  <si>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</si>
  <si>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</si>
  <si>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</si>
  <si>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</si>
  <si>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</si>
  <si>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</si>
  <si>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</si>
  <si>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</si>
  <si>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</si>
  <si>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</si>
  <si>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</si>
  <si>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</si>
  <si>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</si>
  <si>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</si>
  <si>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</si>
  <si>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</si>
  <si>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</si>
  <si>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</si>
  <si>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</si>
  <si>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</si>
  <si>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</si>
  <si>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</si>
  <si>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</si>
  <si>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</si>
  <si>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</si>
  <si>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</si>
  <si>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</si>
  <si>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</si>
  <si>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</si>
  <si>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</si>
  <si>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</si>
  <si>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</si>
  <si>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</si>
  <si>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</si>
  <si>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</si>
  <si>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</si>
  <si>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</si>
  <si>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</si>
  <si>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</si>
  <si>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</si>
  <si>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</si>
  <si>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</si>
  <si>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</si>
  <si>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</si>
  <si>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</si>
  <si>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</si>
  <si>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</si>
  <si>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</si>
  <si>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</si>
  <si>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</si>
  <si>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</si>
  <si>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</si>
  <si>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</si>
  <si>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</si>
  <si>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</si>
  <si>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</si>
  <si>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</si>
  <si>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</si>
  <si>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</si>
  <si>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</si>
  <si>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</si>
  <si>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</si>
  <si>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</si>
  <si>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</si>
  <si>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</si>
  <si>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</si>
  <si>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</si>
  <si>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</si>
  <si>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</si>
  <si>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</si>
  <si>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</si>
  <si>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</si>
  <si>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</si>
  <si>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</si>
  <si>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</si>
  <si>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</si>
  <si>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</si>
  <si>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</si>
  <si>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</si>
  <si>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</si>
  <si>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</si>
  <si>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</si>
  <si>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</si>
  <si>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</si>
  <si>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</si>
  <si>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</si>
  <si>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</si>
  <si>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</si>
  <si>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</si>
  <si>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</si>
  <si>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</si>
  <si>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</si>
  <si>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</si>
  <si>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</si>
  <si>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</si>
  <si>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</si>
  <si>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</si>
  <si>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</si>
  <si>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</si>
  <si>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</si>
  <si>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</si>
  <si>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</si>
  <si>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</si>
  <si>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</si>
  <si>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</si>
  <si>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</si>
  <si>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</si>
  <si>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</si>
  <si>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</si>
  <si>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</si>
  <si>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</si>
  <si>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</si>
  <si>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</si>
  <si>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</si>
  <si>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</si>
  <si>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</si>
  <si>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</si>
  <si>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</si>
  <si>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</si>
  <si>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</si>
  <si>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</si>
  <si>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</si>
  <si>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</si>
  <si>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</si>
  <si>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</si>
  <si>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</si>
  <si>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</si>
  <si>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</si>
  <si>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</si>
  <si>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</si>
  <si>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</si>
  <si>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</si>
  <si>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</si>
  <si>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</si>
  <si>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</si>
  <si>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</si>
  <si>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</si>
  <si>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</si>
  <si>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</si>
  <si>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</si>
  <si>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</si>
  <si>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</si>
  <si>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</si>
  <si>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</si>
  <si>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</si>
  <si>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</si>
  <si>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</si>
  <si>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</si>
  <si>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</si>
  <si>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</si>
  <si>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</si>
  <si>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</si>
  <si>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</si>
  <si>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</si>
  <si>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</si>
  <si>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</si>
  <si>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</si>
  <si>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</si>
  <si>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</si>
  <si>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</si>
  <si>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</si>
  <si>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</si>
  <si>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</si>
  <si>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</si>
  <si>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</si>
  <si>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</si>
  <si>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</si>
  <si>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</si>
  <si>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</si>
  <si>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</si>
  <si>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</si>
  <si>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</si>
  <si>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</si>
  <si>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</si>
  <si>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</si>
  <si>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</si>
  <si>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</si>
  <si>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</si>
  <si>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</si>
  <si>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</si>
  <si>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</si>
  <si>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</si>
  <si>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</si>
  <si>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</si>
  <si>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</si>
  <si>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</si>
  <si>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</si>
  <si>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</si>
  <si>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</si>
  <si>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</si>
  <si>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</si>
  <si>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</si>
  <si>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</si>
  <si>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</si>
  <si>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</si>
  <si>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</si>
  <si>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</si>
  <si>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</si>
  <si>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</si>
  <si>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</si>
  <si>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</si>
  <si>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</si>
  <si>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</si>
  <si>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</si>
  <si>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</si>
  <si>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</si>
  <si>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</si>
  <si>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</si>
  <si>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</si>
  <si>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</si>
  <si>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</si>
  <si>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</si>
  <si>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</si>
  <si>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</si>
  <si>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</si>
  <si>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</si>
  <si>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</si>
  <si>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</si>
  <si>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</si>
  <si>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</si>
  <si>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</si>
  <si>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</si>
  <si>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</si>
  <si>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</si>
  <si>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</si>
  <si>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</si>
  <si>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</si>
  <si>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</si>
  <si>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</si>
  <si>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</si>
  <si>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</si>
  <si>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</si>
  <si>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</si>
  <si>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</si>
  <si>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</si>
  <si>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</si>
  <si>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</si>
  <si>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</si>
  <si>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</si>
  <si>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</si>
  <si>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</si>
  <si>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</si>
  <si>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</si>
  <si>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</si>
  <si>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</si>
  <si>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</si>
  <si>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</si>
  <si>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</si>
  <si>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</si>
  <si>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</si>
  <si>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</si>
  <si>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</si>
  <si>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</si>
  <si>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</si>
  <si>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</si>
  <si>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</si>
  <si>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</si>
  <si>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</si>
  <si>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</si>
  <si>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</si>
  <si>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</si>
  <si>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</si>
  <si>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</si>
  <si>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</si>
  <si>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</si>
  <si>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</si>
  <si>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</si>
  <si>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</si>
  <si>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</si>
  <si>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</si>
  <si>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</si>
  <si>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</si>
  <si>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</si>
  <si>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</si>
  <si>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</si>
  <si>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</si>
  <si>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</si>
  <si>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</si>
  <si>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</si>
  <si>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</si>
  <si>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</si>
  <si>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</si>
  <si>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</si>
  <si>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</si>
  <si>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</si>
  <si>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</si>
  <si>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</si>
  <si>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</si>
  <si>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</si>
  <si>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</si>
  <si>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</si>
  <si>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</si>
  <si>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</si>
  <si>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</si>
  <si>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</si>
  <si>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</si>
  <si>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</si>
  <si>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</si>
  <si>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</si>
  <si>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</si>
  <si>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</si>
  <si>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</si>
  <si>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</si>
  <si>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</si>
  <si>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</si>
  <si>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</si>
  <si>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</si>
  <si>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</si>
  <si>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</si>
  <si>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</si>
  <si>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</si>
  <si>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OBSERVACIONES/COMENTARIOS:</t>
  </si>
  <si>
    <t>Hombres</t>
  </si>
  <si>
    <t>Mujeres</t>
  </si>
  <si>
    <t>1-07-07</t>
  </si>
  <si>
    <t>6-02-06</t>
  </si>
  <si>
    <t>6-08-06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</si>
  <si>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</si>
  <si>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</si>
  <si>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</si>
  <si>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</si>
  <si>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</si>
  <si>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</si>
  <si>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</si>
  <si>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¿Cantidad de estudiantes encontrados con arma de fuego?</t>
  </si>
  <si>
    <t>¿Cantidad de estudiantes encontrados con arma blanca?</t>
  </si>
  <si>
    <t>4834</t>
  </si>
  <si>
    <t>I Nivel</t>
  </si>
  <si>
    <t>II Nivel</t>
  </si>
  <si>
    <t>III Nivel</t>
  </si>
  <si>
    <t>4827</t>
  </si>
  <si>
    <t>CINDEA MARIA MAZZARELLO</t>
  </si>
  <si>
    <t>00042</t>
  </si>
  <si>
    <t>4828</t>
  </si>
  <si>
    <t>CINDEA SANTA ANA</t>
  </si>
  <si>
    <t>00019</t>
  </si>
  <si>
    <t>CINDEA ALBERTO BRENES MORA</t>
  </si>
  <si>
    <t>00018</t>
  </si>
  <si>
    <t>4852</t>
  </si>
  <si>
    <t>CINDEA SAN CARLOS</t>
  </si>
  <si>
    <t>00022</t>
  </si>
  <si>
    <t>00319</t>
  </si>
  <si>
    <t>4873</t>
  </si>
  <si>
    <t>CINDEA SANTA CRUZ</t>
  </si>
  <si>
    <t>00026</t>
  </si>
  <si>
    <t>00108</t>
  </si>
  <si>
    <t>_</t>
  </si>
  <si>
    <t>00110</t>
  </si>
  <si>
    <t>00109</t>
  </si>
  <si>
    <t>4885</t>
  </si>
  <si>
    <t>CINDEA CIUDAD NEILY</t>
  </si>
  <si>
    <t>00032</t>
  </si>
  <si>
    <t>4895</t>
  </si>
  <si>
    <t>CINDEA CARIARI</t>
  </si>
  <si>
    <t>00033</t>
  </si>
  <si>
    <t>CINDEA CARIARI-CAMPO DOS</t>
  </si>
  <si>
    <t>00265</t>
  </si>
  <si>
    <t>00078</t>
  </si>
  <si>
    <t>CINDEA CARIARI-LOS ANGELES</t>
  </si>
  <si>
    <t>00085</t>
  </si>
  <si>
    <t>4897</t>
  </si>
  <si>
    <t>CINDEA UPALA</t>
  </si>
  <si>
    <t>00023</t>
  </si>
  <si>
    <t>00129</t>
  </si>
  <si>
    <t>4911</t>
  </si>
  <si>
    <t>00127</t>
  </si>
  <si>
    <t>5101</t>
  </si>
  <si>
    <t>00128</t>
  </si>
  <si>
    <t>5280</t>
  </si>
  <si>
    <t>00124</t>
  </si>
  <si>
    <t>5281</t>
  </si>
  <si>
    <t>CINDEA UPALA-MEXICO</t>
  </si>
  <si>
    <t>00125</t>
  </si>
  <si>
    <t>5282</t>
  </si>
  <si>
    <t>CINDEA UPALA-SAN ISIDRO</t>
  </si>
  <si>
    <t>00123</t>
  </si>
  <si>
    <t>5283</t>
  </si>
  <si>
    <t>00130</t>
  </si>
  <si>
    <t>5676</t>
  </si>
  <si>
    <t>CINDEA RICARDO JIMENEZ O.</t>
  </si>
  <si>
    <t>00036</t>
  </si>
  <si>
    <t>5686</t>
  </si>
  <si>
    <t>00291</t>
  </si>
  <si>
    <t>5687</t>
  </si>
  <si>
    <t>CINDEA TURRIALBA</t>
  </si>
  <si>
    <t>00025</t>
  </si>
  <si>
    <t>5688</t>
  </si>
  <si>
    <t>00095</t>
  </si>
  <si>
    <t>5746</t>
  </si>
  <si>
    <t>00092</t>
  </si>
  <si>
    <t>5835</t>
  </si>
  <si>
    <t>00093</t>
  </si>
  <si>
    <t>5888</t>
  </si>
  <si>
    <t>00098</t>
  </si>
  <si>
    <t>5889</t>
  </si>
  <si>
    <t>00096</t>
  </si>
  <si>
    <t>5980</t>
  </si>
  <si>
    <t>00094</t>
  </si>
  <si>
    <t>6015</t>
  </si>
  <si>
    <t>00099</t>
  </si>
  <si>
    <t>6221</t>
  </si>
  <si>
    <t>00097</t>
  </si>
  <si>
    <t>6268</t>
  </si>
  <si>
    <t>CINDEA SAN JUAN DE DIOS</t>
  </si>
  <si>
    <t>00041</t>
  </si>
  <si>
    <t>6499</t>
  </si>
  <si>
    <t>00289</t>
  </si>
  <si>
    <t>6511</t>
  </si>
  <si>
    <t>CINDEA SAN JUAN DE DIOS-SAN LORENZO</t>
  </si>
  <si>
    <t>00280</t>
  </si>
  <si>
    <t>6513</t>
  </si>
  <si>
    <t>CINDEA SAN JUAN DE DIOS-SAN RAFAEL</t>
  </si>
  <si>
    <t>00236</t>
  </si>
  <si>
    <t>6515</t>
  </si>
  <si>
    <t>CINDEA PURISCAL</t>
  </si>
  <si>
    <t>00038</t>
  </si>
  <si>
    <t>6516</t>
  </si>
  <si>
    <t>00152</t>
  </si>
  <si>
    <t>6517</t>
  </si>
  <si>
    <t>00178</t>
  </si>
  <si>
    <t>6518</t>
  </si>
  <si>
    <t>00153</t>
  </si>
  <si>
    <t>6519</t>
  </si>
  <si>
    <t>00021</t>
  </si>
  <si>
    <t>6520</t>
  </si>
  <si>
    <t>00107</t>
  </si>
  <si>
    <t>6521</t>
  </si>
  <si>
    <t>CINDEA PUERTO VIEJO</t>
  </si>
  <si>
    <t>00261</t>
  </si>
  <si>
    <t>6522</t>
  </si>
  <si>
    <t>CINDEA PUERTO VIEJO-FINCA OCHO</t>
  </si>
  <si>
    <t>00039</t>
  </si>
  <si>
    <t>6539</t>
  </si>
  <si>
    <t>CINDEA PUERTO VIEJO-HUETARES</t>
  </si>
  <si>
    <t>00220</t>
  </si>
  <si>
    <t>6541</t>
  </si>
  <si>
    <t>CINDEA ABANGARES</t>
  </si>
  <si>
    <t>00046</t>
  </si>
  <si>
    <t>6552</t>
  </si>
  <si>
    <t>00157</t>
  </si>
  <si>
    <t>6572</t>
  </si>
  <si>
    <t>6573</t>
  </si>
  <si>
    <t>CINDEA ABANGARES-MATAPALO</t>
  </si>
  <si>
    <t>00159</t>
  </si>
  <si>
    <t>6585</t>
  </si>
  <si>
    <t>6586</t>
  </si>
  <si>
    <t>00158</t>
  </si>
  <si>
    <t>6587</t>
  </si>
  <si>
    <t>6626</t>
  </si>
  <si>
    <t>CINDEA BRIBRI</t>
  </si>
  <si>
    <t>00044</t>
  </si>
  <si>
    <t>6627</t>
  </si>
  <si>
    <t>CINDEA BRIBRI-CAHUITA</t>
  </si>
  <si>
    <t>00201</t>
  </si>
  <si>
    <t>6628</t>
  </si>
  <si>
    <t>CINDEA BRIBRI-FINCA COSTA RICA</t>
  </si>
  <si>
    <t>00200</t>
  </si>
  <si>
    <t>6629</t>
  </si>
  <si>
    <t>CINDEA 28 MILLAS</t>
  </si>
  <si>
    <t>00048</t>
  </si>
  <si>
    <t>6668</t>
  </si>
  <si>
    <t>CINDEA 28 MILLAS-ESTRADA</t>
  </si>
  <si>
    <t>00198</t>
  </si>
  <si>
    <t>6669</t>
  </si>
  <si>
    <t>6670</t>
  </si>
  <si>
    <t>CINDEA 28 MILLAS-LINEA B</t>
  </si>
  <si>
    <t>00196</t>
  </si>
  <si>
    <t>6671</t>
  </si>
  <si>
    <t>CINDEA 28 MILLAS-LUZON</t>
  </si>
  <si>
    <t>00193</t>
  </si>
  <si>
    <t>Sí</t>
  </si>
  <si>
    <t>6672</t>
  </si>
  <si>
    <t>CINDEA 28 MILLAS-MATINA</t>
  </si>
  <si>
    <t>00195</t>
  </si>
  <si>
    <t>No</t>
  </si>
  <si>
    <t>6673</t>
  </si>
  <si>
    <t>CINDEA 28 MILLAS-PALACIOS</t>
  </si>
  <si>
    <t>6674</t>
  </si>
  <si>
    <t>CINDEA 28 MILLAS-SAHARA</t>
  </si>
  <si>
    <t>00192</t>
  </si>
  <si>
    <t>6675</t>
  </si>
  <si>
    <t>CINDEA 28 MILLAS-SANTA MARTA</t>
  </si>
  <si>
    <t>00194</t>
  </si>
  <si>
    <t>CINDEA LIMON</t>
  </si>
  <si>
    <t>00045</t>
  </si>
  <si>
    <t>CINDEA LIMON-LIMON 2000</t>
  </si>
  <si>
    <t>00106</t>
  </si>
  <si>
    <t>CINDEA LIMON-RIO BLANCO</t>
  </si>
  <si>
    <t>00267</t>
  </si>
  <si>
    <t>00100</t>
  </si>
  <si>
    <t>CINDEA LIMON-TOMAS GUARDIA</t>
  </si>
  <si>
    <t>00102</t>
  </si>
  <si>
    <t>CINDEA VENECIA</t>
  </si>
  <si>
    <t>00047</t>
  </si>
  <si>
    <t>CINDEA VENECIA-SANTA RITA</t>
  </si>
  <si>
    <t>00176</t>
  </si>
  <si>
    <t>CINDEA JICARAL</t>
  </si>
  <si>
    <t>00034</t>
  </si>
  <si>
    <t>CINDEA LOMAS DE COCORI</t>
  </si>
  <si>
    <t>00049</t>
  </si>
  <si>
    <t>CINDEA LOMAS DE COCORI-SAN FRANCISCO</t>
  </si>
  <si>
    <t>00112</t>
  </si>
  <si>
    <t>CINDEA FLORIDA</t>
  </si>
  <si>
    <t>00050</t>
  </si>
  <si>
    <t>CINDEA FLORIDA-ALEGRIA</t>
  </si>
  <si>
    <t>00296</t>
  </si>
  <si>
    <t>CINDEA FLORIDA-GRANO DE ORO</t>
  </si>
  <si>
    <t>00309</t>
  </si>
  <si>
    <t>CINDEA FLORIDA-PORTON IBERIA</t>
  </si>
  <si>
    <t>00310</t>
  </si>
  <si>
    <t>CINDEA COLONIA PUNTARENAS</t>
  </si>
  <si>
    <t>00126</t>
  </si>
  <si>
    <t>00134</t>
  </si>
  <si>
    <t>00131</t>
  </si>
  <si>
    <t>00132</t>
  </si>
  <si>
    <t>00135</t>
  </si>
  <si>
    <t>CINDEA NICOYA</t>
  </si>
  <si>
    <t>00043</t>
  </si>
  <si>
    <t>00272</t>
  </si>
  <si>
    <t>00184</t>
  </si>
  <si>
    <t>CINDEA NICOYA-SAN ANTONIO</t>
  </si>
  <si>
    <t>00286</t>
  </si>
  <si>
    <t>00259</t>
  </si>
  <si>
    <t>CINDEA GUACIMO</t>
  </si>
  <si>
    <t>00254</t>
  </si>
  <si>
    <t>CINDEA GUACIMO-EL CARMEN</t>
  </si>
  <si>
    <t>00315</t>
  </si>
  <si>
    <t>CINDEA GUACIMO-LA SELVA</t>
  </si>
  <si>
    <t>00313</t>
  </si>
  <si>
    <t>CINDEA GUACIMO-PARISMINA</t>
  </si>
  <si>
    <t>00314</t>
  </si>
  <si>
    <t>CINDEA LOS CHILES</t>
  </si>
  <si>
    <t>00119</t>
  </si>
  <si>
    <t>CINDEA LOS CHILES-EL PARQUE</t>
  </si>
  <si>
    <t>00252</t>
  </si>
  <si>
    <t>00223</t>
  </si>
  <si>
    <t>CINDEA HEREDIANA</t>
  </si>
  <si>
    <t>00293</t>
  </si>
  <si>
    <t>CINDEA HEREDIANA-CAIRO</t>
  </si>
  <si>
    <t>00294</t>
  </si>
  <si>
    <t>CINDEA HEREDIANA-EL MILANO</t>
  </si>
  <si>
    <t>00312</t>
  </si>
  <si>
    <t>CINDEA HEREDIANA-EL PEJE</t>
  </si>
  <si>
    <t>00311</t>
  </si>
  <si>
    <t>CINDEA HEREDIANA-GERMANIA</t>
  </si>
  <si>
    <t>00187</t>
  </si>
  <si>
    <t>CINDEA LA BOMBA</t>
  </si>
  <si>
    <t>00105</t>
  </si>
  <si>
    <t>CINDEA LA BOMBA-BANANITO SUR</t>
  </si>
  <si>
    <t>00101</t>
  </si>
  <si>
    <t>CINDEA LA BOMBA-LA GUARIA</t>
  </si>
  <si>
    <t>00295</t>
  </si>
  <si>
    <t>CINDEA LA BOMBA-PENSHURT</t>
  </si>
  <si>
    <t>00266</t>
  </si>
  <si>
    <t>CINDEA LA BOMBA-SAN CLEMENTE</t>
  </si>
  <si>
    <t>00205</t>
  </si>
  <si>
    <t>CINDEA COBANO</t>
  </si>
  <si>
    <t>00182</t>
  </si>
  <si>
    <t>CINDEA DE PITAL</t>
  </si>
  <si>
    <t>00120</t>
  </si>
  <si>
    <t>CINDEA PEJIBAYE</t>
  </si>
  <si>
    <t>00113</t>
  </si>
  <si>
    <t>CINDEA MIRAMAR</t>
  </si>
  <si>
    <t>00304</t>
  </si>
  <si>
    <t>CINDEA MIRAMAR-PITAHAYA</t>
  </si>
  <si>
    <t>00305</t>
  </si>
  <si>
    <t>CINDEA MIRAMAR-SARDINAL</t>
  </si>
  <si>
    <t>00306</t>
  </si>
  <si>
    <t>CINDEA PUNTARENAS</t>
  </si>
  <si>
    <t>00299</t>
  </si>
  <si>
    <t>00175</t>
  </si>
  <si>
    <t>CINDEA JUDAS</t>
  </si>
  <si>
    <t>00300</t>
  </si>
  <si>
    <t>CINDEA JUDAS-CHOMES</t>
  </si>
  <si>
    <t>00301</t>
  </si>
  <si>
    <t>CINDEA JUDAS-COSTA PAJAROS</t>
  </si>
  <si>
    <t>00302</t>
  </si>
  <si>
    <t>CINDEA ESPARZA</t>
  </si>
  <si>
    <t>00303</t>
  </si>
  <si>
    <t>CINDEA FLORENCIA</t>
  </si>
  <si>
    <t>00115</t>
  </si>
  <si>
    <t>CINDEA FLORENCIA-PLATANAR</t>
  </si>
  <si>
    <t>00121</t>
  </si>
  <si>
    <t>CINDEA FLORENCIA-SANTA CLARA</t>
  </si>
  <si>
    <t>00114</t>
  </si>
  <si>
    <t>CINDEA HUACAS</t>
  </si>
  <si>
    <t>00111</t>
  </si>
  <si>
    <t>CINDEA LA PERLA</t>
  </si>
  <si>
    <t>00122</t>
  </si>
  <si>
    <t>00118</t>
  </si>
  <si>
    <t>CINDEA SANTA ROSA</t>
  </si>
  <si>
    <t>00117</t>
  </si>
  <si>
    <t>00116</t>
  </si>
  <si>
    <t>CINDEA GUATUSO</t>
  </si>
  <si>
    <t>00255</t>
  </si>
  <si>
    <t>CINDEA SAN ISIDRO</t>
  </si>
  <si>
    <t>00308</t>
  </si>
  <si>
    <t>CINDEA SAN ISIDRO-VALLE AZUL</t>
  </si>
  <si>
    <t>00190</t>
  </si>
  <si>
    <t>CINDEA LA PAZ</t>
  </si>
  <si>
    <t>00307</t>
  </si>
  <si>
    <t>CINDEA RIO JIMENEZ</t>
  </si>
  <si>
    <t>00298</t>
  </si>
  <si>
    <t>CINDEA RIO JIMENEZ-SANTA MARIA</t>
  </si>
  <si>
    <t>00316</t>
  </si>
  <si>
    <t>CINDEA LA RITA</t>
  </si>
  <si>
    <t>00081</t>
  </si>
  <si>
    <t>CINDEA LA RITA-HUETAR</t>
  </si>
  <si>
    <t>00180</t>
  </si>
  <si>
    <t>CINDEA LA RITA-LA TERESA</t>
  </si>
  <si>
    <t>00179</t>
  </si>
  <si>
    <t>CINDEA LA RITA-TICABAN</t>
  </si>
  <si>
    <t>00181</t>
  </si>
  <si>
    <t>CINDEA NANDAYURE</t>
  </si>
  <si>
    <t>00271</t>
  </si>
  <si>
    <t>CINDEA SAN PABLO</t>
  </si>
  <si>
    <t>00002</t>
  </si>
  <si>
    <t>CINDEA SAN JOAQUIN</t>
  </si>
  <si>
    <t>00003</t>
  </si>
  <si>
    <t>CINDEA SAN JOAQUIN-COPAL</t>
  </si>
  <si>
    <t>00273</t>
  </si>
  <si>
    <t>CINDEA PUERTO JIMENEZ</t>
  </si>
  <si>
    <t>00278</t>
  </si>
  <si>
    <t>CINDEA SAN VITO</t>
  </si>
  <si>
    <t>00001</t>
  </si>
  <si>
    <t>00151</t>
  </si>
  <si>
    <t>CINDEA SAN VITO-EL ROBLE</t>
  </si>
  <si>
    <t>00233</t>
  </si>
  <si>
    <t>CINDEA SAN VITO-ENCUENTRO</t>
  </si>
  <si>
    <t>00138</t>
  </si>
  <si>
    <t>CINDEA SAN VITO-FILA MENDEZ</t>
  </si>
  <si>
    <t>00141</t>
  </si>
  <si>
    <t>CINDEA SAN VITO-LA CASONA</t>
  </si>
  <si>
    <t>00191</t>
  </si>
  <si>
    <t>CINDEA PAVAS</t>
  </si>
  <si>
    <t>00199</t>
  </si>
  <si>
    <t>CINDEA ESCAZU</t>
  </si>
  <si>
    <t>00004</t>
  </si>
  <si>
    <t>CINDEA SAN ANTONIO DEL HUMO</t>
  </si>
  <si>
    <t>00206</t>
  </si>
  <si>
    <t>00317</t>
  </si>
  <si>
    <t>CINDEA SAN MARTIN</t>
  </si>
  <si>
    <t>00222</t>
  </si>
  <si>
    <t>CINDEA SAN MARTIN-BELLA VISTA</t>
  </si>
  <si>
    <t>00005</t>
  </si>
  <si>
    <t>CINDEA SAN MARTIN-CASCADAS</t>
  </si>
  <si>
    <t>00080</t>
  </si>
  <si>
    <t>CINDEA SAN MARTIN-LA UNION</t>
  </si>
  <si>
    <t>00264</t>
  </si>
  <si>
    <t>CINDEA PAQUERA</t>
  </si>
  <si>
    <t>00183</t>
  </si>
  <si>
    <t>CINDEA SAN MIGUEL</t>
  </si>
  <si>
    <t>00297</t>
  </si>
  <si>
    <t>CINDEA SURETKA</t>
  </si>
  <si>
    <t>00203</t>
  </si>
  <si>
    <t>CINDEA SURETKA-CHINA KICHA</t>
  </si>
  <si>
    <t>00008</t>
  </si>
  <si>
    <t>CINDEA SURETKA-KATSI</t>
  </si>
  <si>
    <t>00007</t>
  </si>
  <si>
    <t>CINDEA REPUBLICA DE NICARAGUA</t>
  </si>
  <si>
    <t>00035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</si>
  <si>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</si>
  <si>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</si>
  <si>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</si>
  <si>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</si>
  <si>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</si>
  <si>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</si>
  <si>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</si>
  <si>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</si>
  <si>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</si>
  <si>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</si>
  <si>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</si>
  <si>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</si>
  <si>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</si>
  <si>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</si>
  <si>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</si>
  <si>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</si>
  <si>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</si>
  <si>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</si>
  <si>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CINDEA CARIARI-LAS PALMITAS</t>
  </si>
  <si>
    <t>00086</t>
  </si>
  <si>
    <t>CINDEA GUATUSO-PALENQUE TONJIBE</t>
  </si>
  <si>
    <t>00058</t>
  </si>
  <si>
    <t>CINDEA PAVAS-CIUDADELA DE PAVAS</t>
  </si>
  <si>
    <t>00056</t>
  </si>
  <si>
    <t>CINDEA PAVAS-RINCON GRANDE</t>
  </si>
  <si>
    <t>00057</t>
  </si>
  <si>
    <t>CINDEA SAN ANTONIO DEL HUMO-EL LIMBO</t>
  </si>
  <si>
    <t>00059</t>
  </si>
  <si>
    <t>00060</t>
  </si>
  <si>
    <t>CINDEA CIUDAD CORTES</t>
  </si>
  <si>
    <t>00009</t>
  </si>
  <si>
    <t>CINDEA CIUDAD CORTES-FINCA SEIS-ONCE</t>
  </si>
  <si>
    <t>00011</t>
  </si>
  <si>
    <t>CINDEA KABAKOL</t>
  </si>
  <si>
    <t>00052</t>
  </si>
  <si>
    <t>00053</t>
  </si>
  <si>
    <t>CINDEA KABAKOL-BIJAGUAL</t>
  </si>
  <si>
    <t>00054</t>
  </si>
  <si>
    <t>CINDEA KABAKOL-SAN ANTONIO</t>
  </si>
  <si>
    <t>00055</t>
  </si>
  <si>
    <t>CINDEA BUENOS AIRES</t>
  </si>
  <si>
    <t>00012</t>
  </si>
  <si>
    <t>00013</t>
  </si>
  <si>
    <t>CINDEA BUENOS AIRES-POTRERO GRANDE</t>
  </si>
  <si>
    <t>00014</t>
  </si>
  <si>
    <t>CINDEA BUENOS AIRES-BIOLLEY</t>
  </si>
  <si>
    <t>00015</t>
  </si>
  <si>
    <t>CINDEA BUENOS AIRES-CONCEPCION</t>
  </si>
  <si>
    <t>00016</t>
  </si>
  <si>
    <t>CINDEA BUENOS AIRES-MAIZ DE LOS UVA</t>
  </si>
  <si>
    <t>00051</t>
  </si>
  <si>
    <t>CINDEA MONTERREY</t>
  </si>
  <si>
    <t>CINDEA PAVON</t>
  </si>
  <si>
    <t>CINDEA SARDINAL</t>
  </si>
  <si>
    <t>CINDEA BELEN CARRILLO</t>
  </si>
  <si>
    <t>CINDEA BEBEDERO</t>
  </si>
  <si>
    <t>00163</t>
  </si>
  <si>
    <t>CINDEA TILARAN</t>
  </si>
  <si>
    <t>00061</t>
  </si>
  <si>
    <t>CINDEA LA PALMA</t>
  </si>
  <si>
    <t>00156</t>
  </si>
  <si>
    <t>CINDEA LA PALMA-COLORADO</t>
  </si>
  <si>
    <t>CINDEA LA PALMA-SAN BUENAVENTURA</t>
  </si>
  <si>
    <t>CINDEA TAYUTIC-CANADA</t>
  </si>
  <si>
    <t>CINDEA TAYUTIC-SAN FRANCISCO DE TUIS</t>
  </si>
  <si>
    <t>CINDEA TAYUTIC</t>
  </si>
  <si>
    <t>CINDEA PEJIBAYE-JUAN VIÑAS</t>
  </si>
  <si>
    <t>CINDEA SAN JOSE DE UPALA</t>
  </si>
  <si>
    <t>CINDEA AGUAS CLARAS</t>
  </si>
  <si>
    <t>CINDEA BRASILIA</t>
  </si>
  <si>
    <t>CINDEA BIJAGUA-CANALETE</t>
  </si>
  <si>
    <t>CINDEA BIJAGUA</t>
  </si>
  <si>
    <t>CINDEA KATIRA</t>
  </si>
  <si>
    <t>CINDEA KATIRA-EL CRUCE</t>
  </si>
  <si>
    <t>CINDEA KATIRA-LLANO BONITO</t>
  </si>
  <si>
    <t>COTO</t>
  </si>
  <si>
    <t>PENINSULAR</t>
  </si>
  <si>
    <t>OCCIDENTE</t>
  </si>
  <si>
    <t>OLMAN FALLAS CAMBRONERO</t>
  </si>
  <si>
    <t>JANS SANCHEZ SANDI</t>
  </si>
  <si>
    <t>ZAILER ALVARADO MURILLO</t>
  </si>
  <si>
    <t>DORITA GUTIERREZ MATARRITA</t>
  </si>
  <si>
    <t>AURORA JUAREZ ZUÑIGA</t>
  </si>
  <si>
    <t>MARLENE MORALES SANCHEZ</t>
  </si>
  <si>
    <t>YESENIA VALVERDE CANO</t>
  </si>
  <si>
    <t>MARIA ELENA RAMIREZ RAMIREZ</t>
  </si>
  <si>
    <t>RICARDO REYES DOBLES</t>
  </si>
  <si>
    <t>RANDALL SOLANO SOLANO</t>
  </si>
  <si>
    <t>XIOMARA CALVIN WATSON</t>
  </si>
  <si>
    <t>EYLEEN ANGULO NAVARRETE</t>
  </si>
  <si>
    <t>HUGO GERARDO MURILLO SOTO</t>
  </si>
  <si>
    <t>JAINER HERNANDEZ ALFARO</t>
  </si>
  <si>
    <t>VIVIANNA BARRIENTOS ALVARADO</t>
  </si>
  <si>
    <t>MARTA OVIEDO VILLALOBOS</t>
  </si>
  <si>
    <t>JORGE MAURICIO ESCOBAR TELLEZ</t>
  </si>
  <si>
    <t>ANAYANSI JUAREZ ZUÑIGA</t>
  </si>
  <si>
    <t>YESSENIA VALVERDE CANO</t>
  </si>
  <si>
    <t>FRANCO JIMENEZ ACOSTA</t>
  </si>
  <si>
    <t>CARLOS CHAMBERS QUESADA</t>
  </si>
  <si>
    <t>GRETTEL CASTRO MORALES</t>
  </si>
  <si>
    <t>MARTA GAMBOA JARA</t>
  </si>
  <si>
    <t>*</t>
  </si>
  <si>
    <t>Pertenece</t>
  </si>
  <si>
    <t>EDUCACIÓN CONVENCIONAL (Plan de Estudios Modular) Y EDUCACIÓN EMERGENTE</t>
  </si>
  <si>
    <t>EDUCACIÓN CONVENCIONAL (Plan de Estudios Modular)</t>
  </si>
  <si>
    <t xml:space="preserve">
TOTAL</t>
  </si>
  <si>
    <t>Académico</t>
  </si>
  <si>
    <t>Técnico</t>
  </si>
  <si>
    <t>OBSERVACIONES:</t>
  </si>
  <si>
    <t>LO DEBE COMPLETAR SOLAMENTE LA SEDE CENTRAL (Indicar el nombre de las Sedes o Satélites a cargo)</t>
  </si>
  <si>
    <t>8.</t>
  </si>
  <si>
    <t>9.</t>
  </si>
  <si>
    <t>10.</t>
  </si>
  <si>
    <t>I Periodo</t>
  </si>
  <si>
    <t>II Periodo</t>
  </si>
  <si>
    <r>
      <t xml:space="preserve">CINDEA -- Centro Integrado de Educación de Adultos
</t>
    </r>
    <r>
      <rPr>
        <b/>
        <i/>
        <sz val="20"/>
        <color theme="1"/>
        <rFont val="Cambria"/>
        <family val="1"/>
        <scheme val="major"/>
      </rPr>
      <t>(Cada Sede o Satélite debe llenar un formulario)</t>
    </r>
  </si>
  <si>
    <t>6741</t>
  </si>
  <si>
    <t>6797</t>
  </si>
  <si>
    <t>6798</t>
  </si>
  <si>
    <t>6801</t>
  </si>
  <si>
    <t>6831</t>
  </si>
  <si>
    <t>6832</t>
  </si>
  <si>
    <t>6833</t>
  </si>
  <si>
    <t>00071</t>
  </si>
  <si>
    <t>CINDEA LA PAZ-VOLIO</t>
  </si>
  <si>
    <t>00062</t>
  </si>
  <si>
    <t>CINDEA SAN ANTONIO DEL HUMO-LLANO BONITO</t>
  </si>
  <si>
    <t>CINDEA SAN ANTONIO DEL HUMO-PUEBLO NUEVO</t>
  </si>
  <si>
    <t>00066</t>
  </si>
  <si>
    <t>00065</t>
  </si>
  <si>
    <t>CINDEA TILARAN-NUEVO ARENAL</t>
  </si>
  <si>
    <t>00063</t>
  </si>
  <si>
    <t>CINDEA MONTES DE OCA</t>
  </si>
  <si>
    <t>CINDEA CORONADO</t>
  </si>
  <si>
    <t>CINDEA MORAVIA</t>
  </si>
  <si>
    <t>CINDEA HOJANCHA</t>
  </si>
  <si>
    <t>CINDEA NOSARA</t>
  </si>
  <si>
    <t>CINDEA SAMARA</t>
  </si>
  <si>
    <t>CINDEA NAKELKäLä</t>
  </si>
  <si>
    <t>CINDEA ALAJUELITA</t>
  </si>
  <si>
    <t>CINDEA EL COCAL</t>
  </si>
  <si>
    <t>00072</t>
  </si>
  <si>
    <t>00070</t>
  </si>
  <si>
    <t>00069</t>
  </si>
  <si>
    <t>00067</t>
  </si>
  <si>
    <t>00068</t>
  </si>
  <si>
    <t>00064</t>
  </si>
  <si>
    <t>SAN JOSE OESTE</t>
  </si>
  <si>
    <t>ZONA NORTE-NORTE</t>
  </si>
  <si>
    <t>SAN JOSE CENTRAL</t>
  </si>
  <si>
    <t>SULA</t>
  </si>
  <si>
    <t>GRANDE DE TERRABA</t>
  </si>
  <si>
    <t>SAN JOSE NORTE</t>
  </si>
  <si>
    <t>DON BOSCO</t>
  </si>
  <si>
    <t>SANTA ANA CENTRO</t>
  </si>
  <si>
    <t>BARRIO MEXICO</t>
  </si>
  <si>
    <t>LA MARINA</t>
  </si>
  <si>
    <t>PANAMA</t>
  </si>
  <si>
    <t>NARANJO DE LAUREL</t>
  </si>
  <si>
    <t>LINDA VISTA</t>
  </si>
  <si>
    <t>CAMPO DOS</t>
  </si>
  <si>
    <t>LAS PALMITAS</t>
  </si>
  <si>
    <t>CARIT</t>
  </si>
  <si>
    <t>PALMICHAL DE ACOSTA</t>
  </si>
  <si>
    <t>SAN RAFAEL OJO DE AGUA</t>
  </si>
  <si>
    <t>SAN RAFAEL, ALAJUELA</t>
  </si>
  <si>
    <t>TICARI</t>
  </si>
  <si>
    <t>FINCA 8</t>
  </si>
  <si>
    <t>HUETARES</t>
  </si>
  <si>
    <t>SAO PABLO</t>
  </si>
  <si>
    <t>MATAPALO</t>
  </si>
  <si>
    <t>BRIBRI</t>
  </si>
  <si>
    <t>28 MILLAS</t>
  </si>
  <si>
    <t>ESTRADA</t>
  </si>
  <si>
    <t>LINEA B</t>
  </si>
  <si>
    <t>PALACIOS</t>
  </si>
  <si>
    <t>SAHARA</t>
  </si>
  <si>
    <t>SANTA MARTA</t>
  </si>
  <si>
    <t>LIMON CENTRO</t>
  </si>
  <si>
    <t>LIMON 2000</t>
  </si>
  <si>
    <t>LIVERPOOL</t>
  </si>
  <si>
    <t>VENECIA CENTRO</t>
  </si>
  <si>
    <t>JICARAL</t>
  </si>
  <si>
    <t>LOMAS DE COCORI</t>
  </si>
  <si>
    <t>LA ALEGRIA</t>
  </si>
  <si>
    <t>GRANO DE ORO</t>
  </si>
  <si>
    <t>COLONIA PUNTARENAS</t>
  </si>
  <si>
    <t>SAN MARTIN</t>
  </si>
  <si>
    <t>PARISMINA</t>
  </si>
  <si>
    <t>EL PARQUE</t>
  </si>
  <si>
    <t>HEREDIANA</t>
  </si>
  <si>
    <t>EL MILANO</t>
  </si>
  <si>
    <t>EL PEJE</t>
  </si>
  <si>
    <t>LA BOMBA</t>
  </si>
  <si>
    <t>LA GUARIA</t>
  </si>
  <si>
    <t>PENSHURT</t>
  </si>
  <si>
    <t>SAN CLEMENTE</t>
  </si>
  <si>
    <t>BARRIO EL COLEGIO</t>
  </si>
  <si>
    <t>JUDAS</t>
  </si>
  <si>
    <t>COSTA PAJAROS</t>
  </si>
  <si>
    <t>FLORENCIA CENTRO</t>
  </si>
  <si>
    <t>PLATANAR</t>
  </si>
  <si>
    <t>SANTA CLARA</t>
  </si>
  <si>
    <t>VILLARREAL</t>
  </si>
  <si>
    <t>SANTA ROSA POCOSOL</t>
  </si>
  <si>
    <t>BOCA DE ARENAL</t>
  </si>
  <si>
    <t>VALLE AZUL</t>
  </si>
  <si>
    <t>LA ESPERANZA</t>
  </si>
  <si>
    <t>LA RITA</t>
  </si>
  <si>
    <t>HUETAR</t>
  </si>
  <si>
    <t>LA TERESA</t>
  </si>
  <si>
    <t>TICABAN</t>
  </si>
  <si>
    <t>LA URBA</t>
  </si>
  <si>
    <t>LOS REYES</t>
  </si>
  <si>
    <t>FILA MENDEZ</t>
  </si>
  <si>
    <t>LA CASONA</t>
  </si>
  <si>
    <t>RINCON GRANDE</t>
  </si>
  <si>
    <t>EL LIMBO</t>
  </si>
  <si>
    <t>PUEBLO NUEVO</t>
  </si>
  <si>
    <t>BELLA VISTA</t>
  </si>
  <si>
    <t>LAS CASCADAS</t>
  </si>
  <si>
    <t>SURETKA</t>
  </si>
  <si>
    <t>PATIÑO</t>
  </si>
  <si>
    <t>SEPECUE</t>
  </si>
  <si>
    <t>OJO DE AGUA</t>
  </si>
  <si>
    <t>SAN RAFAEL CABAGRA</t>
  </si>
  <si>
    <t>BIJAGUAL</t>
  </si>
  <si>
    <t>UJARRAS</t>
  </si>
  <si>
    <t>URBANIZACION LAS LOMAS</t>
  </si>
  <si>
    <t>MAIZ DE LOS UVA</t>
  </si>
  <si>
    <t>EL PAVON</t>
  </si>
  <si>
    <t>PLAYAS DEL COCO</t>
  </si>
  <si>
    <t>EL CARMEN</t>
  </si>
  <si>
    <t>LA PALMA</t>
  </si>
  <si>
    <t>SAN BUENAVENTURA</t>
  </si>
  <si>
    <t>CENTRO</t>
  </si>
  <si>
    <t>SAN JUAN NORTE</t>
  </si>
  <si>
    <t>BRASILIA</t>
  </si>
  <si>
    <t>EL COLEGIO</t>
  </si>
  <si>
    <t>EL CRUCE</t>
  </si>
  <si>
    <t>TORITO</t>
  </si>
  <si>
    <t>GAVILAN</t>
  </si>
  <si>
    <t>EL COCAL</t>
  </si>
  <si>
    <t>GREVEN MIRANDA CORRALES</t>
  </si>
  <si>
    <t>EVELYN GARRO CUBILLO</t>
  </si>
  <si>
    <t>Ubicación (PR/CA/DI):</t>
  </si>
  <si>
    <t>1-19-12</t>
  </si>
  <si>
    <t>2-02-14</t>
  </si>
  <si>
    <t>2-16-01</t>
  </si>
  <si>
    <t>6-01-10</t>
  </si>
  <si>
    <r>
      <t xml:space="preserve">I NIVEL
</t>
    </r>
    <r>
      <rPr>
        <i/>
        <sz val="11"/>
        <color theme="1"/>
        <rFont val="Cambria"/>
        <family val="1"/>
        <scheme val="major"/>
      </rPr>
      <t>(I y II Ciclos)</t>
    </r>
  </si>
  <si>
    <r>
      <t xml:space="preserve">II NIVEL
</t>
    </r>
    <r>
      <rPr>
        <i/>
        <sz val="11"/>
        <color theme="1"/>
        <rFont val="Cambria"/>
        <family val="1"/>
        <scheme val="major"/>
      </rPr>
      <t>(III Ciclo)</t>
    </r>
  </si>
  <si>
    <r>
      <t xml:space="preserve">III NIVEL
</t>
    </r>
    <r>
      <rPr>
        <i/>
        <sz val="11"/>
        <color theme="1"/>
        <rFont val="Cambria"/>
        <family val="1"/>
        <scheme val="major"/>
      </rPr>
      <t>(Educación Diversificada)</t>
    </r>
  </si>
  <si>
    <t>EDUCACIÓN EMERGENTE 
(Cursos Libres)</t>
  </si>
  <si>
    <t>CUADRO 5</t>
  </si>
  <si>
    <t>CUADRO 4</t>
  </si>
  <si>
    <t>CUADRO 2</t>
  </si>
  <si>
    <t>CUADRO 1</t>
  </si>
  <si>
    <t>Datos del director(a):</t>
  </si>
  <si>
    <t>Datos del supervisor(a):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</si>
  <si>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</si>
  <si>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</si>
  <si>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</si>
  <si>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</si>
  <si>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</si>
  <si>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</si>
  <si>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</si>
  <si>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rPr>
        <b/>
        <sz val="11"/>
        <color theme="1"/>
        <rFont val="Cambria"/>
        <family val="1"/>
        <scheme val="major"/>
      </rPr>
      <t>III NIVEL</t>
    </r>
    <r>
      <rPr>
        <b/>
        <i/>
        <sz val="11"/>
        <color theme="1"/>
        <rFont val="Cambria"/>
        <family val="1"/>
        <scheme val="major"/>
      </rPr>
      <t xml:space="preserve">
</t>
    </r>
    <r>
      <rPr>
        <i/>
        <sz val="11"/>
        <color theme="1"/>
        <rFont val="Cambria"/>
        <family val="1"/>
        <scheme val="major"/>
      </rPr>
      <t>(Educación Diversificada)</t>
    </r>
  </si>
  <si>
    <t>5-11-05</t>
  </si>
  <si>
    <t>6843</t>
  </si>
  <si>
    <t>6799</t>
  </si>
  <si>
    <t>6844</t>
  </si>
  <si>
    <t>6846</t>
  </si>
  <si>
    <t>6800</t>
  </si>
  <si>
    <t>6845</t>
  </si>
  <si>
    <t>6847</t>
  </si>
  <si>
    <t>CINDEA BOCA DE ARENAL</t>
  </si>
  <si>
    <t>CINDEA CARIARI-TORTUGUERO</t>
  </si>
  <si>
    <t>00082</t>
  </si>
  <si>
    <t>CINDEA CIUDAD CORTES-FINCA ALAJUELA</t>
  </si>
  <si>
    <t>00010</t>
  </si>
  <si>
    <t>CINDEA ESCAZU-JUAN XXIII</t>
  </si>
  <si>
    <t>00073</t>
  </si>
  <si>
    <t>CINDEA ESPARZA-VILLA NUEVA</t>
  </si>
  <si>
    <t>00320</t>
  </si>
  <si>
    <t>CINDEA JICARAL-LEPANTO</t>
  </si>
  <si>
    <t>00189</t>
  </si>
  <si>
    <t>CINDEA KATIRA-LA UNION</t>
  </si>
  <si>
    <t>CINDEA KEKÖLDI</t>
  </si>
  <si>
    <t>CINDEA MONTEVERDE</t>
  </si>
  <si>
    <t>00089</t>
  </si>
  <si>
    <t>CINDEA RICARDO JIMENEZ O.-JUAN SANTAMARIA</t>
  </si>
  <si>
    <t>CINDEA RIO JIMENEZ-LOS ANGELES</t>
  </si>
  <si>
    <t>00087</t>
  </si>
  <si>
    <t>CINDEA SAN ANTONIO DEL HUMO-ROXANA</t>
  </si>
  <si>
    <t>00075</t>
  </si>
  <si>
    <t>CINDEA SEPECUE</t>
  </si>
  <si>
    <t>CINDEA VALVERDE VEGA</t>
  </si>
  <si>
    <t>00088</t>
  </si>
  <si>
    <t>LUZON</t>
  </si>
  <si>
    <t>ASENT. CARLOS VARGAS</t>
  </si>
  <si>
    <t>MAURICIO ALFARO HIDALGO</t>
  </si>
  <si>
    <t>TORTUGUERO</t>
  </si>
  <si>
    <t>FINCA ALAJUELA</t>
  </si>
  <si>
    <t>VILLA NUEVA</t>
  </si>
  <si>
    <t>PORTON IBERIA</t>
  </si>
  <si>
    <t>YOGEN JUAREZ GARCIA</t>
  </si>
  <si>
    <t>BANANITO SUR</t>
  </si>
  <si>
    <t>BARRIO EL ESTUDIANTE</t>
  </si>
  <si>
    <t>MONTEVERDE</t>
  </si>
  <si>
    <t>MIGUEL ANGEL MENDEZ ESQUIVEL</t>
  </si>
  <si>
    <t>RINCON GRANDE DE PAVAS</t>
  </si>
  <si>
    <t>LA HACIENDITA</t>
  </si>
  <si>
    <t>CHRISTIAN OSES CAMPOS</t>
  </si>
  <si>
    <t>LA MISTAD</t>
  </si>
  <si>
    <t>CONRAD JAMES ROSE FRANCIS</t>
  </si>
  <si>
    <t>BARRIO MARIA AUXILIADORA</t>
  </si>
  <si>
    <t>NUEVO ARENAL</t>
  </si>
  <si>
    <t>SARCHI NORTE</t>
  </si>
  <si>
    <t>SEGÚN EFECTOS EN EL SISTEMA NERVIOSO CENTRAL</t>
  </si>
  <si>
    <t>Depresoras</t>
  </si>
  <si>
    <t>Alcohol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</si>
  <si>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</si>
  <si>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</si>
  <si>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</si>
  <si>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</si>
  <si>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</si>
  <si>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</si>
  <si>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</si>
  <si>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</si>
  <si>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Tabaco</t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</si>
  <si>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</si>
  <si>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</si>
  <si>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</si>
  <si>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</si>
  <si>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</si>
  <si>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</si>
  <si>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</si>
  <si>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</si>
  <si>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</si>
  <si>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</si>
  <si>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</si>
  <si>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</si>
  <si>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</si>
  <si>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DATOS SOBRE OTROS TIPOS DE VIOLENCIA</t>
  </si>
  <si>
    <t>Responda sí o no.</t>
  </si>
  <si>
    <t>¿Cuenta el centro educativo con Grupo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</si>
  <si>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</si>
  <si>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</si>
  <si>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</si>
  <si>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¿Cantidad de estudiantes encontrados con arma contusa?</t>
  </si>
  <si>
    <t>¿Cantidad de estudiantes encontrados con arma hechiza?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</si>
  <si>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</si>
  <si>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</si>
  <si>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</si>
  <si>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</si>
  <si>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</si>
  <si>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</si>
  <si>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</si>
  <si>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</si>
  <si>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</si>
  <si>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</si>
  <si>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</si>
  <si>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</si>
  <si>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</si>
  <si>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Discriminación por xenofobia</t>
  </si>
  <si>
    <t>Discriminación racial</t>
  </si>
  <si>
    <t>Discriminación por orientación sexual</t>
  </si>
  <si>
    <t>EN EDUCACIÓN CONVENCIONAL (Plan de Estudios Modular)</t>
  </si>
  <si>
    <t>EDUCACIÓN CONVENCIONAL
(Plan de Estudios Modular)</t>
  </si>
  <si>
    <t>Cantidad de hijos</t>
  </si>
  <si>
    <r>
      <rPr>
        <b/>
        <sz val="11"/>
        <color theme="1"/>
        <rFont val="Cambria"/>
        <family val="1"/>
        <scheme val="major"/>
      </rPr>
      <t>III NIVEL</t>
    </r>
    <r>
      <rPr>
        <b/>
        <i/>
        <sz val="11"/>
        <color theme="1"/>
        <rFont val="Cambria"/>
        <family val="1"/>
        <scheme val="major"/>
      </rPr>
      <t xml:space="preserve">
</t>
    </r>
    <r>
      <rPr>
        <i/>
        <sz val="11"/>
        <color theme="1"/>
        <rFont val="Cambria"/>
        <family val="1"/>
        <scheme val="major"/>
      </rPr>
      <t>(Educación
Diversificada)</t>
    </r>
  </si>
  <si>
    <t>Reporte la cantidad de casos en que se han implementado los siguientes protocolos en el Centro Educativo.  Además, indique la cantidad de estudiantes involucrados en los casos mencionados.</t>
  </si>
  <si>
    <t>CUADRO 3</t>
  </si>
  <si>
    <t>CUADRO 6</t>
  </si>
  <si>
    <r>
      <t xml:space="preserve">EN </t>
    </r>
    <r>
      <rPr>
        <b/>
        <u/>
        <sz val="14"/>
        <rFont val="Cambria"/>
        <family val="1"/>
        <scheme val="major"/>
      </rPr>
      <t>CINDEA</t>
    </r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</si>
  <si>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</si>
  <si>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</si>
  <si>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</si>
  <si>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t>2-16-02</t>
  </si>
  <si>
    <t>2-16-03</t>
  </si>
  <si>
    <t>7-03-07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</si>
  <si>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</si>
  <si>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</si>
  <si>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</si>
  <si>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16.</t>
  </si>
  <si>
    <t>a.</t>
  </si>
  <si>
    <t>b.</t>
  </si>
  <si>
    <t>c.</t>
  </si>
  <si>
    <t>CINDEA DR CLODOMIRO PICADO TWIGHT</t>
  </si>
  <si>
    <t>CINDEA DR CLODOMIRO PICADO TWIGHT-SAN JUAN NORTE</t>
  </si>
  <si>
    <t>CINDEA DR CLODOMIRO PICADO TWIGHT-SANTA CRUZ</t>
  </si>
  <si>
    <t>CINDEA KA BATA SIWA</t>
  </si>
  <si>
    <t>CINDEA GREEN VALLEY</t>
  </si>
  <si>
    <t>6946</t>
  </si>
  <si>
    <t>0000</t>
  </si>
  <si>
    <t>00321</t>
  </si>
  <si>
    <t>SHIRLEY CORDERO RIOS</t>
  </si>
  <si>
    <t>GARY MITCHELL THOMAS</t>
  </si>
  <si>
    <t>NUMANCIA</t>
  </si>
  <si>
    <t>PRIVADA</t>
  </si>
  <si>
    <t>JOSE LUIS CORRALES CORDERO</t>
  </si>
  <si>
    <t>MARJORIE PITAR RODRIGUEZ</t>
  </si>
  <si>
    <t>LILLIANA VINDAS CHAVES</t>
  </si>
  <si>
    <t>LEIDY GONZALEZ MORA</t>
  </si>
  <si>
    <t>WENDY MARIN GARCIA</t>
  </si>
  <si>
    <t>RODOLFO HERNANDEZ ROMERO</t>
  </si>
  <si>
    <t>Embarazo:</t>
  </si>
  <si>
    <t>Maternidad:</t>
  </si>
  <si>
    <t>Paternidad:</t>
  </si>
  <si>
    <t>Vapeo</t>
  </si>
  <si>
    <t>Protocolo de:</t>
  </si>
  <si>
    <t>ALAJUELA / ALAJUELA / ALAJUELA</t>
  </si>
  <si>
    <t>CARTAGO / CARTAGO / ORIENTAL</t>
  </si>
  <si>
    <t>HEREDIA / HEREDIA / HEREDIA</t>
  </si>
  <si>
    <t>GUANACASTE / LIBERIA / LIBERIA</t>
  </si>
  <si>
    <t>PUNTARENAS / PUNTARENAS / PUNTARENAS</t>
  </si>
  <si>
    <t>HEREDIA / BARVA / BARVA</t>
  </si>
  <si>
    <t>GUANACASTE / NICOYA / NICOYA</t>
  </si>
  <si>
    <t>ALAJUELA / GRECIA / GRECIA</t>
  </si>
  <si>
    <t>HEREDIA / SANTO DOMINGO / SANTO DOMINGO</t>
  </si>
  <si>
    <t>GUANACASTE / SANTA CRUZ / SANTA CRUZ</t>
  </si>
  <si>
    <t>PUNTARENAS / BUENOS AIRES / BUENOS AIRES</t>
  </si>
  <si>
    <t>LIMON / SIQUIRRES / SIQUIRRES</t>
  </si>
  <si>
    <t>ALAJUELA / SAN MATEO / SAN MATEO</t>
  </si>
  <si>
    <t>GUANACASTE / BAGACES / BAGACES</t>
  </si>
  <si>
    <t>PUNTARENAS / MONTES DE ORO / MIRAMAR</t>
  </si>
  <si>
    <t>LIMON / TALAMANCA / BRATSI</t>
  </si>
  <si>
    <t>ALAJUELA / ATENAS / ATENAS</t>
  </si>
  <si>
    <t>CARTAGO / TURRIALBA / TURRIALBA</t>
  </si>
  <si>
    <t>HEREDIA / SAN RAFAEL / SAN RAFAEL</t>
  </si>
  <si>
    <t>GUANACASTE / CARRILLO / FILADELFIA</t>
  </si>
  <si>
    <t>LIMON / MATINA / MATINA</t>
  </si>
  <si>
    <t>ALAJUELA / NARANJO / NARANJO</t>
  </si>
  <si>
    <t>CARTAGO / ALVARADO / PACAYAS</t>
  </si>
  <si>
    <t>HEREDIA / SAN ISIDRO / SAN ISIDRO</t>
  </si>
  <si>
    <t>GUANACASTE / CAÑAS / CAÑAS</t>
  </si>
  <si>
    <t>PUNTARENAS / QUEPOS / QUEPOS</t>
  </si>
  <si>
    <t>ALAJUELA / PALMARES / PALMARES</t>
  </si>
  <si>
    <t>CARTAGO / OREAMUNO / SAN RAFAEL</t>
  </si>
  <si>
    <t>GUANACASTE / ABANGARES / LAS JUNTAS</t>
  </si>
  <si>
    <t>PUNTARENAS / GOLFITO / GOLFITO</t>
  </si>
  <si>
    <t>CARTAGO / EL GUARCO / EL TEJAR</t>
  </si>
  <si>
    <t>PUNTARENAS / COTO BRUS / SAN VITO</t>
  </si>
  <si>
    <t>ALAJUELA / OROTINA / OROTINA</t>
  </si>
  <si>
    <t>HEREDIA / SAN PABLO / SAN PABLO</t>
  </si>
  <si>
    <t>GUANACASTE / NANDAYURE / CARMONA</t>
  </si>
  <si>
    <t>PUNTARENAS / PARRITA / PARRITA</t>
  </si>
  <si>
    <t>ALAJUELA / SAN CARLOS / QUESADA</t>
  </si>
  <si>
    <t>GUANACASTE / LA CRUZ / LA CRUZ</t>
  </si>
  <si>
    <t>PUNTARENAS / CORREDORES / CORREDOR</t>
  </si>
  <si>
    <t>ALAJUELA / ZARCERO / ZARCERO</t>
  </si>
  <si>
    <t>GUANACASTE / HOJANCHA / HOJANCHA</t>
  </si>
  <si>
    <t>CARTAGO / CARTAGO / OCCIDENTAL</t>
  </si>
  <si>
    <t>HEREDIA / HEREDIA / MERCEDES</t>
  </si>
  <si>
    <t>GUANACASTE / LIBERIA / CAÑAS DULCES</t>
  </si>
  <si>
    <t>PUNTARENAS / PUNTARENAS / PITAHAYA</t>
  </si>
  <si>
    <t>HEREDIA / BARVA / SAN PEDRO</t>
  </si>
  <si>
    <t>PUNTARENAS / ESPARZA / SAN JUAN GRANDE</t>
  </si>
  <si>
    <t>ALAJUELA / GRECIA / SAN ISIDRO</t>
  </si>
  <si>
    <t>HEREDIA / SANTO DOMINGO / SAN VICENTE</t>
  </si>
  <si>
    <t>LIMON / SIQUIRRES / PACUARITO</t>
  </si>
  <si>
    <t>ALAJUELA / SAN MATEO / DESMONTE</t>
  </si>
  <si>
    <t>GUANACASTE / BAGACES / LA FORTUNA</t>
  </si>
  <si>
    <t>LIMON / TALAMANCA / SIXAOLA</t>
  </si>
  <si>
    <t>CARTAGO / TURRIALBA / LA SUIZA</t>
  </si>
  <si>
    <t>HEREDIA / SAN RAFAEL / SAN JOSECITO</t>
  </si>
  <si>
    <t>GUANACASTE / CARRILLO / PALMIRA</t>
  </si>
  <si>
    <t>PUNTARENAS / OSA / PALMAR</t>
  </si>
  <si>
    <t>ALAJUELA / NARANJO / SAN MIGUEL</t>
  </si>
  <si>
    <t>CARTAGO / ALVARADO / CERVANTES</t>
  </si>
  <si>
    <t>GUANACASTE / CAÑAS / PALMIRA</t>
  </si>
  <si>
    <t>PUNTARENAS / QUEPOS / SAVEGRE</t>
  </si>
  <si>
    <t>ALAJUELA / PALMARES / ZARAGOZA</t>
  </si>
  <si>
    <t>CARTAGO / OREAMUNO / COT</t>
  </si>
  <si>
    <t>GUANACASTE / ABANGARES / SIERRA</t>
  </si>
  <si>
    <t>CARTAGO / EL GUARCO / SAN ISIDRO</t>
  </si>
  <si>
    <t>HEREDIA / FLORES / BARRANTES</t>
  </si>
  <si>
    <t>PUNTARENAS / COTO BRUS / SABALITO</t>
  </si>
  <si>
    <t>ALAJUELA / OROTINA / EL MASTATE</t>
  </si>
  <si>
    <t>ALAJUELA / ALAJUELA / CARRIZAL</t>
  </si>
  <si>
    <t>ALAJUELA / ALAJUELA / SAN ANTONIO</t>
  </si>
  <si>
    <t>GUANACASTE / NANDAYURE / SANTA RITA</t>
  </si>
  <si>
    <t>ALAJUELA / ALAJUELA / SAN ISIDRO</t>
  </si>
  <si>
    <t>ALAJUELA / SAN CARLOS / FLORENCIA</t>
  </si>
  <si>
    <t>ALAJUELA / ALAJUELA / SABANILLA</t>
  </si>
  <si>
    <t>ALAJUELA / ALAJUELA / SAN RAFAEL</t>
  </si>
  <si>
    <t>GUANACASTE / LA CRUZ / SANTA CECILIA</t>
  </si>
  <si>
    <t>PUNTARENAS / CORREDORES / LA CUESTA</t>
  </si>
  <si>
    <t>ALAJUELA / ALAJUELA / DESAMPARADOS</t>
  </si>
  <si>
    <t>ALAJUELA / ZARCERO / LAGUNA</t>
  </si>
  <si>
    <t>ALAJUELA / ALAJUELA / TAMBOR</t>
  </si>
  <si>
    <t>GUANACASTE / HOJANCHA / MONTE ROMO</t>
  </si>
  <si>
    <t>ALAJUELA / ALAJUELA / GARITA</t>
  </si>
  <si>
    <t>CARTAGO / CARTAGO / CARMEN</t>
  </si>
  <si>
    <t>HEREDIA / HEREDIA / SAN FRANCISCO</t>
  </si>
  <si>
    <t>GUANACASTE / LIBERIA / MAYORGA</t>
  </si>
  <si>
    <t>PUNTARENAS / PUNTARENAS / CHOMES</t>
  </si>
  <si>
    <t>HEREDIA / BARVA / SAN PABLO</t>
  </si>
  <si>
    <t>GUANACASTE / NICOYA / SAN ANTONIO</t>
  </si>
  <si>
    <t>PUNTARENAS / ESPARZA / MACACONA</t>
  </si>
  <si>
    <t>ALAJUELA / GRECIA / SAN ROQUE</t>
  </si>
  <si>
    <t>ALAJUELA / GRECIA / TACARES</t>
  </si>
  <si>
    <t>HEREDIA / SANTO DOMINGO / SAN MIGUEL</t>
  </si>
  <si>
    <t>ALAJUELA / GRECIA / PUENTE DE PIEDRA</t>
  </si>
  <si>
    <t>GUANACASTE / SANTA CRUZ / VEINTISIETE DE ABRIL</t>
  </si>
  <si>
    <t>ALAJUELA / GRECIA / BOLIVAR</t>
  </si>
  <si>
    <t>PUNTARENAS / BUENOS AIRES / POTRERO GRANDE</t>
  </si>
  <si>
    <t>LIMON / SIQUIRRES / FLORIDA</t>
  </si>
  <si>
    <t>ALAJUELA / SAN MATEO / LABRADOR</t>
  </si>
  <si>
    <t>GUANACASTE / BAGACES / MOGOTE</t>
  </si>
  <si>
    <t>ALAJUELA / ATENAS / MERCEDES</t>
  </si>
  <si>
    <t>PUNTARENAS / MONTES DE ORO / SAN ISIDRO</t>
  </si>
  <si>
    <t>ALAJUELA / ATENAS / SAN ISIDRO</t>
  </si>
  <si>
    <t>LIMON / TALAMANCA / CAHUITA</t>
  </si>
  <si>
    <t>ALAJUELA / ATENAS / SANTA EULALIA</t>
  </si>
  <si>
    <t>CARTAGO / TURRIALBA / PERALTA</t>
  </si>
  <si>
    <t>ALAJUELA / ATENAS / ESCOBAL</t>
  </si>
  <si>
    <t>HEREDIA / SAN RAFAEL / SANTIAGO</t>
  </si>
  <si>
    <t>GUANACASTE / CARRILLO / SARDINAL</t>
  </si>
  <si>
    <t>PUNTARENAS / OSA / SIERPE</t>
  </si>
  <si>
    <t>LIMON / MATINA / CARRANDI</t>
  </si>
  <si>
    <t>ALAJUELA / NARANJO / CIRRI SUR</t>
  </si>
  <si>
    <t>ALAJUELA / NARANJO / SAN JUAN</t>
  </si>
  <si>
    <t>CARTAGO / ALVARADO / CAPELLADES</t>
  </si>
  <si>
    <t>ALAJUELA / NARANJO / EL ROSARIO</t>
  </si>
  <si>
    <t>ALAJUELA / NARANJO / PALMITOS</t>
  </si>
  <si>
    <t>GUANACASTE / CAÑAS / SAN MIGUEL</t>
  </si>
  <si>
    <t>PUNTARENAS / QUEPOS / NARANJITO</t>
  </si>
  <si>
    <t>ALAJUELA / PALMARES / BUENOS AIRES</t>
  </si>
  <si>
    <t>ALAJUELA / PALMARES / SANTIAGO</t>
  </si>
  <si>
    <t>ALAJUELA / PALMARES / CANDELARIA</t>
  </si>
  <si>
    <t>CARTAGO / OREAMUNO / POTRERO CERRADO</t>
  </si>
  <si>
    <t>GUANACASTE / ABANGARES / SAN JUAN</t>
  </si>
  <si>
    <t>CARTAGO / EL GUARCO / TOBOSI</t>
  </si>
  <si>
    <t>HEREDIA / FLORES / LLORENTE</t>
  </si>
  <si>
    <t>PUNTARENAS / COTO BRUS / AGUA BUENA</t>
  </si>
  <si>
    <t>ALAJUELA / OROTINA / HACIENDA VIEJA</t>
  </si>
  <si>
    <t>ALAJUELA / OROTINA / COYOLAR</t>
  </si>
  <si>
    <t>ALAJUELA / OROTINA / LA CEIBA</t>
  </si>
  <si>
    <t>GUANACASTE / NANDAYURE / ZAPOTAL</t>
  </si>
  <si>
    <t>ALAJUELA / SAN CARLOS / BUENAVISTA</t>
  </si>
  <si>
    <t>ALAJUELA / SAN CARLOS / AGUAS ZARCAS</t>
  </si>
  <si>
    <t>GUANACASTE / LA CRUZ / LA GARITA</t>
  </si>
  <si>
    <t>ALAJUELA / SAN CARLOS / VENECIA</t>
  </si>
  <si>
    <t>PUNTARENAS / CORREDORES / CANOAS</t>
  </si>
  <si>
    <t>ALAJUELA / SAN CARLOS / PITAL</t>
  </si>
  <si>
    <t>ALAJUELA / SAN CARLOS / LA FORTUNA</t>
  </si>
  <si>
    <t>ALAJUELA / ZARCERO / TAPEZCO</t>
  </si>
  <si>
    <t>ALAJUELA / SAN CARLOS / LA TIGRA</t>
  </si>
  <si>
    <t>GUANACASTE / HOJANCHA / PUERTO CARRILLO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</si>
  <si>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</si>
  <si>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</si>
  <si>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</si>
  <si>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</si>
  <si>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</si>
  <si>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HEREDIA / HEREDIA / ULLOA</t>
  </si>
  <si>
    <t>GUANACASTE / LIBERIA / NACASCOLO</t>
  </si>
  <si>
    <t>PUNTARENAS / PUNTARENAS / LEPANTO</t>
  </si>
  <si>
    <t>ALAJUELA / ZARCERO / GUADALUPE</t>
  </si>
  <si>
    <t>ALAJUELA / ZARCERO / PALMIRA</t>
  </si>
  <si>
    <t>ALAJUELA / ZARCERO / ZAPOTE</t>
  </si>
  <si>
    <t>ALAJUELA / ZARCERO / BRISAS</t>
  </si>
  <si>
    <t>HEREDIA / BARVA / SAN ROQUE</t>
  </si>
  <si>
    <t>GUANACASTE / NICOYA / QUEBRADA HONDA</t>
  </si>
  <si>
    <t>PUNTARENAS / ESPARZA / SAN RAFAEL</t>
  </si>
  <si>
    <t>ALAJUELA / UPALA / UPALA</t>
  </si>
  <si>
    <t>ALAJUELA / UPALA / AGUAS CLARAS</t>
  </si>
  <si>
    <t>HEREDIA / SANTO DOMINGO / PARACITO</t>
  </si>
  <si>
    <t>GUANACASTE / SANTA CRUZ / TEMPATE</t>
  </si>
  <si>
    <t>ALAJUELA / UPALA / BIJAGUA</t>
  </si>
  <si>
    <t>PUNTARENAS / BUENOS AIRES / BORUCA</t>
  </si>
  <si>
    <t>ALAJUELA / UPALA / DELICIAS</t>
  </si>
  <si>
    <t>LIMON / SIQUIRRES / GERMANIA</t>
  </si>
  <si>
    <t>ALAJUELA / UPALA / YOLILLAL</t>
  </si>
  <si>
    <t>ALAJUELA / UPALA / CANALETE</t>
  </si>
  <si>
    <t>ALAJUELA / LOS CHILES / LOS CHILES</t>
  </si>
  <si>
    <t>ALAJUELA / LOS CHILES / CAÑO NEGRO</t>
  </si>
  <si>
    <t>LIMON / TALAMANCA / TELIRE</t>
  </si>
  <si>
    <t>ALAJUELA / LOS CHILES / EL AMPARO</t>
  </si>
  <si>
    <t>ALAJUELA / LOS CHILES / SAN JORGE</t>
  </si>
  <si>
    <t>CARTAGO / TURRIALBA / SANTA CRUZ</t>
  </si>
  <si>
    <t>ALAJUELA / GUATUSO / SAN RAFAEL</t>
  </si>
  <si>
    <t>ALAJUELA / GUATUSO / BUENAVISTA</t>
  </si>
  <si>
    <t>ALAJUELA / GUATUSO / COTE</t>
  </si>
  <si>
    <t>ALAJUELA / GUATUSO / KATIRA</t>
  </si>
  <si>
    <t>HEREDIA / SAN ISIDRO / SAN FRANCISCO</t>
  </si>
  <si>
    <t>GUANACASTE / CAÑAS / BEBEDERO</t>
  </si>
  <si>
    <t>CARTAGO / OREAMUNO / CIPRESES</t>
  </si>
  <si>
    <t>CARTAGO / CARTAGO / AGUACALIENTE O SAN FRANCISCO</t>
  </si>
  <si>
    <t>GUANACASTE / ABANGARES / COLORADO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</si>
  <si>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</si>
  <si>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</si>
  <si>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</si>
  <si>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</si>
  <si>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EL GUARCO / PATIO DE AGUA</t>
  </si>
  <si>
    <t>CARTAGO / CARTAGO / LLANO GRANDE</t>
  </si>
  <si>
    <t>CARTAGO / CARTAGO / QUEBRADILLA</t>
  </si>
  <si>
    <t>PUNTARENAS / COTO BRUS / LIMONCITO</t>
  </si>
  <si>
    <t>GUANACASTE / NANDAYURE / SAN PABLO</t>
  </si>
  <si>
    <t>GUANACASTE / LA CRUZ / SANTA ELENA</t>
  </si>
  <si>
    <t>PUNTARENAS / CORREDORES / LAUREL</t>
  </si>
  <si>
    <t>GUANACASTE / HOJANCHA / HUACAS</t>
  </si>
  <si>
    <t>HEREDIA / HEREDIA / VARABLANCA</t>
  </si>
  <si>
    <t>PUNTARENAS / PUNTARENAS / PAQUERA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</si>
  <si>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</si>
  <si>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</si>
  <si>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</si>
  <si>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</si>
  <si>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</si>
  <si>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</si>
  <si>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</si>
  <si>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GUANACASTE / SANTA CRUZ / CARTAGENA</t>
  </si>
  <si>
    <t>PUNTARENAS / BUENOS AIRES / PILAS</t>
  </si>
  <si>
    <t>LIMON / SIQUIRRES / EL CAIRO</t>
  </si>
  <si>
    <t>CARTAGO / OREAMUNO / SANTA ROSA</t>
  </si>
  <si>
    <t>PUNTARENAS / OSA / PIEDRAS BLANCAS</t>
  </si>
  <si>
    <t>GUANACASTE / CAÑAS / POROZAL</t>
  </si>
  <si>
    <t>PUNTARENAS / COTO BRUS / PITTIER</t>
  </si>
  <si>
    <t>GUANACASTE / NANDAYURE / PORVENIR</t>
  </si>
  <si>
    <t>HEREDIA / SANTO DOMINGO / SANTA ROSA</t>
  </si>
  <si>
    <t>HEREDIA / SANTO DOMINGO / TURES</t>
  </si>
  <si>
    <t>GUANACASTE / HOJANCHA / MATAMBU</t>
  </si>
  <si>
    <t>PUNTARENAS / PUNTARENAS / MANZANILLO</t>
  </si>
  <si>
    <t>GUANACASTE / NICOYA / NOSARA</t>
  </si>
  <si>
    <t>PUNTARENAS / ESPARZA / CALDERA</t>
  </si>
  <si>
    <t>GUANACASTE / SANTA CRUZ / GUAJINIQUIL</t>
  </si>
  <si>
    <t>PUNTARENAS / BUENOS AIRES / COLINAS</t>
  </si>
  <si>
    <t>GUANACASTE / NANDAYURE / BEJUCO</t>
  </si>
  <si>
    <t>PUNTARENAS / PUNTARENAS / GUACIMAL</t>
  </si>
  <si>
    <t>GUANACASTE / SANTA CRUZ / CABO VELAS</t>
  </si>
  <si>
    <t>GUANACASTE / SANTA CRUZ / TAMARINDO</t>
  </si>
  <si>
    <t>PUNTARENAS / PUNTARENAS / BARRANCA</t>
  </si>
  <si>
    <t>PUNTARENAS / BUENOS AIRES / BIOLLEY</t>
  </si>
  <si>
    <t>PUNTARENAS / BUENOS AIRES / BRUNKA</t>
  </si>
  <si>
    <t>PUNTARENAS / PUNTARENAS / ISLA DEL COCO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</si>
  <si>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</si>
  <si>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</si>
  <si>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</si>
  <si>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</si>
  <si>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</si>
  <si>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CINDEA SAN RAFAEL-CAI JORGE ARTURO MONTERO CASTR</t>
  </si>
  <si>
    <t>CINDEA LIMON-CAI MARCUS GARVEY</t>
  </si>
  <si>
    <t>CINDEA SAN RAFAEL-CAI LUIS PAULINO MORA MORA</t>
  </si>
  <si>
    <t>CINDEA SARDINAL-EL COCO</t>
  </si>
  <si>
    <t>CINDEA SAN RAFAEL-CAI OFELIA VINCENZI PEÑARANDA</t>
  </si>
  <si>
    <t>CINDEA SAN RAFAEL-CAI DR.GERARDO RODRIGUEZ</t>
  </si>
  <si>
    <t>CINDEA PUNTARENAS-CAI 26 DE JULIO</t>
  </si>
  <si>
    <t>CINDEA SAN RAFAEL-CAI ADULTO MAYOR</t>
  </si>
  <si>
    <t>CINDEA SAN JUAN DE DIOS-CAI VILMA CURLING RIVERA</t>
  </si>
  <si>
    <t>CINDEA RICARDO JIMENEZ O.-CAI SAN SEBASTIAN</t>
  </si>
  <si>
    <t>CINDEA SAN ANTONIO DEL HUMO-CAI CARLOS L. FALLAS</t>
  </si>
  <si>
    <t>CINDEA SAN CARLOS-CAI NELSON MANDELA</t>
  </si>
  <si>
    <t>CINDEA BUENOS AIRES-VOLCAN</t>
  </si>
  <si>
    <t>_0000</t>
  </si>
  <si>
    <t>_4827</t>
  </si>
  <si>
    <t>_4828</t>
  </si>
  <si>
    <t>_4834</t>
  </si>
  <si>
    <t>_4852</t>
  </si>
  <si>
    <t>_4873</t>
  </si>
  <si>
    <t>_4885</t>
  </si>
  <si>
    <t>_4895</t>
  </si>
  <si>
    <t>_4897</t>
  </si>
  <si>
    <t>_4911</t>
  </si>
  <si>
    <t>_5101</t>
  </si>
  <si>
    <t>_5280</t>
  </si>
  <si>
    <t>_5281</t>
  </si>
  <si>
    <t>_5282</t>
  </si>
  <si>
    <t>_5283</t>
  </si>
  <si>
    <t>_5676</t>
  </si>
  <si>
    <t>_5686</t>
  </si>
  <si>
    <t>_5687</t>
  </si>
  <si>
    <t>_5688</t>
  </si>
  <si>
    <t>_5746</t>
  </si>
  <si>
    <t>_5835</t>
  </si>
  <si>
    <t>_5888</t>
  </si>
  <si>
    <t>_5889</t>
  </si>
  <si>
    <t>_5980</t>
  </si>
  <si>
    <t>_6015</t>
  </si>
  <si>
    <t>_6221</t>
  </si>
  <si>
    <t>_6268</t>
  </si>
  <si>
    <t>_6499</t>
  </si>
  <si>
    <t>_6511</t>
  </si>
  <si>
    <t>_6513</t>
  </si>
  <si>
    <t>_6515</t>
  </si>
  <si>
    <t>_6516</t>
  </si>
  <si>
    <t>_6517</t>
  </si>
  <si>
    <t>_6518</t>
  </si>
  <si>
    <t>_6519</t>
  </si>
  <si>
    <t>_6520</t>
  </si>
  <si>
    <t>_6521</t>
  </si>
  <si>
    <t>_6522</t>
  </si>
  <si>
    <t>_6539</t>
  </si>
  <si>
    <t>_6541</t>
  </si>
  <si>
    <t>_6552</t>
  </si>
  <si>
    <t>_6572</t>
  </si>
  <si>
    <t>_6573</t>
  </si>
  <si>
    <t>_6585</t>
  </si>
  <si>
    <t>_6586</t>
  </si>
  <si>
    <t>_6587</t>
  </si>
  <si>
    <t>_6626</t>
  </si>
  <si>
    <t>_6627</t>
  </si>
  <si>
    <t>_6628</t>
  </si>
  <si>
    <t>_6629</t>
  </si>
  <si>
    <t>_6668</t>
  </si>
  <si>
    <t>_6669</t>
  </si>
  <si>
    <t>_6670</t>
  </si>
  <si>
    <t>_6671</t>
  </si>
  <si>
    <t>_6672</t>
  </si>
  <si>
    <t>_6673</t>
  </si>
  <si>
    <t>_6674</t>
  </si>
  <si>
    <t>_6675</t>
  </si>
  <si>
    <t>_6720</t>
  </si>
  <si>
    <t>_6721</t>
  </si>
  <si>
    <t>_6722</t>
  </si>
  <si>
    <t>_6723</t>
  </si>
  <si>
    <t>_6724</t>
  </si>
  <si>
    <t>_6725</t>
  </si>
  <si>
    <t>_6726</t>
  </si>
  <si>
    <t>_6727</t>
  </si>
  <si>
    <t>_6728</t>
  </si>
  <si>
    <t>_6729</t>
  </si>
  <si>
    <t>_6730</t>
  </si>
  <si>
    <t>_6731</t>
  </si>
  <si>
    <t>_6732</t>
  </si>
  <si>
    <t>_6733</t>
  </si>
  <si>
    <t>_6734</t>
  </si>
  <si>
    <t>_6735</t>
  </si>
  <si>
    <t>_6736</t>
  </si>
  <si>
    <t>_6737</t>
  </si>
  <si>
    <t>_6741</t>
  </si>
  <si>
    <t>_6797</t>
  </si>
  <si>
    <t>_6798</t>
  </si>
  <si>
    <t>_6799</t>
  </si>
  <si>
    <t>_6800</t>
  </si>
  <si>
    <t>_6801</t>
  </si>
  <si>
    <t>_6831</t>
  </si>
  <si>
    <t>_6832</t>
  </si>
  <si>
    <t>_6833</t>
  </si>
  <si>
    <t>_6843</t>
  </si>
  <si>
    <t>_6844</t>
  </si>
  <si>
    <t>_6845</t>
  </si>
  <si>
    <t>_6846</t>
  </si>
  <si>
    <t>_6847</t>
  </si>
  <si>
    <t>_6946</t>
  </si>
  <si>
    <t>ALEXIS ROJAS ALVAREZ</t>
  </si>
  <si>
    <t>URBANIZACION EL PROGRESO</t>
  </si>
  <si>
    <t>ILEANA VANESSA VARGAS MENA</t>
  </si>
  <si>
    <t>PALMAR SUR</t>
  </si>
  <si>
    <t>ADRIAN BOLAÑOS BENAVIDES</t>
  </si>
  <si>
    <t>LUIS ELIZONDO CARRILLO</t>
  </si>
  <si>
    <t>RONALD MAYORGA FERNANDEZ</t>
  </si>
  <si>
    <t>ARCADIO MORA GUADAMUZ</t>
  </si>
  <si>
    <t>JONATHAN BARRANTES AGUIRRE</t>
  </si>
  <si>
    <t>HENRY ARAYA OROZCO</t>
  </si>
  <si>
    <t>BARRIO CUBA</t>
  </si>
  <si>
    <t>GUSTAVO MARIN MORA</t>
  </si>
  <si>
    <t>JULIO CESAR CONTRERAS MONGE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</si>
  <si>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</si>
  <si>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Violencia en línea</t>
  </si>
  <si>
    <t>Ciberbullying</t>
  </si>
  <si>
    <t>Acoso sexual en espacios públicos o de acceso público</t>
  </si>
  <si>
    <t>¿Cantidad de situaciones de uso o amenaza con un arma?</t>
  </si>
  <si>
    <t>17.</t>
  </si>
  <si>
    <t>Actuación ante situaciones de violencia física</t>
  </si>
  <si>
    <t>Actuación ante situaciones de bullying</t>
  </si>
  <si>
    <t>Actuación ante situaciones de ciberbullying</t>
  </si>
  <si>
    <t>Actuación ante situaciones de violencia psicológica</t>
  </si>
  <si>
    <t>Actuación ante situaciones de violencia sexual</t>
  </si>
  <si>
    <t>Actuación ante situaciones de acoso y hostigamiento sexual</t>
  </si>
  <si>
    <t>Violencia en línea: corrupción y/o seducción de personas menores de edad</t>
  </si>
  <si>
    <t>Actuación en situaciones de discriminación racial y xenofobia</t>
  </si>
  <si>
    <t>Actuación ante situaciones de hallazgo de drogas</t>
  </si>
  <si>
    <t>Actuación ante situaciones de tenencia de drogas</t>
  </si>
  <si>
    <t>Actuación ante situaciones de consumo de drogas</t>
  </si>
  <si>
    <t>Actuación ante situaciones de tráfico de drogas</t>
  </si>
  <si>
    <t>Hallazgo, tenencia y uso de armas</t>
  </si>
  <si>
    <t>Actuación del bullying contra población LGTB inserta en los centros educativos</t>
  </si>
  <si>
    <t>1/ Atención a la población estudiantil que presenta lesiones autoinfringidas y/o riesgo por tentativa de suicidio.</t>
  </si>
  <si>
    <r>
      <t xml:space="preserve">Lesiones autoinfringidas y/o riesgo por tentativa de suicidio </t>
    </r>
    <r>
      <rPr>
        <vertAlign val="superscript"/>
        <sz val="11"/>
        <rFont val="Cambria"/>
        <family val="1"/>
        <scheme val="major"/>
      </rPr>
      <t>1/</t>
    </r>
  </si>
  <si>
    <r>
      <t>Delito de trata de personas y sus dependientes</t>
    </r>
    <r>
      <rPr>
        <vertAlign val="superscript"/>
        <sz val="11"/>
        <rFont val="Cambria"/>
        <family val="1"/>
        <scheme val="major"/>
      </rPr>
      <t xml:space="preserve"> 2/</t>
    </r>
  </si>
  <si>
    <t>2/ Actuación institucional para la restitución de derechos y acceso al sistema educativo costarricense de las personas y sobrevivientes del delito de trata de personas y sus dependientes.</t>
  </si>
  <si>
    <t>Fallecidos</t>
  </si>
  <si>
    <r>
      <t>Exclusión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</si>
  <si>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CUADRO 7</t>
  </si>
  <si>
    <t xml:space="preserve">ESTUDIANTES EMBARAZADAS Y </t>
  </si>
  <si>
    <t>PERSONAS ESTUDIANTES QUE FUERON EXCLUIDAS</t>
  </si>
  <si>
    <t>Edad cumplida</t>
  </si>
  <si>
    <t>ESTUDIANTES QUE SON MADRES (QUE YA DIERON A LUZ) Y ESTUDIANTES QUE SON PADRES</t>
  </si>
  <si>
    <t>CUADRO 8--PARTE 2--</t>
  </si>
  <si>
    <t>CUADRO 8--PARTE 3--</t>
  </si>
  <si>
    <t>CINDEA SAN FRANCISCO</t>
  </si>
  <si>
    <t>CINDEA SAN FRANCISCO-LOMAS DE COCORI</t>
  </si>
  <si>
    <t>CARLOS EDUARDO TORRES SOTO</t>
  </si>
  <si>
    <t>CARLOS EDUARDO TORRES</t>
  </si>
  <si>
    <t>GUSTAVO ACUÑA ROJAS</t>
  </si>
  <si>
    <t>GUISELLE MOLINA CHINCHILLA</t>
  </si>
  <si>
    <t>HAZEL MARCHENA RODRIGUEZ</t>
  </si>
  <si>
    <t>IMALAY SOLIS CRUZ</t>
  </si>
  <si>
    <t>Indique la cantidad de personas estudiantes que no concluyeron los estudios por:</t>
  </si>
  <si>
    <t>18.</t>
  </si>
  <si>
    <t>¿Se están realizando acciones de prevención de la violencia desde el Programa Convivir?</t>
  </si>
  <si>
    <t>Ubicacion1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</si>
  <si>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</si>
  <si>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</si>
  <si>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</si>
  <si>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</si>
  <si>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</si>
  <si>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</si>
  <si>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LIMON / LIMON / LIMON</t>
  </si>
  <si>
    <t>SAN JOSE / SAN JOSE / URUCA</t>
  </si>
  <si>
    <t>SAN JOSE / ESCAZU / ESCAZU</t>
  </si>
  <si>
    <t>SAN JOSE / SAN JOSE / MATA REDONDA</t>
  </si>
  <si>
    <t>ALAJUELA / SAN RAMON / SAN RAMON</t>
  </si>
  <si>
    <t>SAN JOSE / SAN JOSE / PAVAS</t>
  </si>
  <si>
    <t>CARTAGO / PARAISO / PARAISO</t>
  </si>
  <si>
    <t>SAN JOSE / SAN JOSE / HATILLO</t>
  </si>
  <si>
    <t>SAN JOSE / SAN JOSE / SAN SEBASTIAN</t>
  </si>
  <si>
    <t>PUNTARENAS / ESPARZA / ESPIRITU SANTO</t>
  </si>
  <si>
    <t>SAN JOSE / ESCAZU / SAN ANTONIO</t>
  </si>
  <si>
    <t>LIMON / POCOCI / GUAPILES</t>
  </si>
  <si>
    <t>SAN JOSE / ESCAZU / SAN RAFAEL</t>
  </si>
  <si>
    <t>SAN JOSE / DESAMPARADOS / DESAMPARADOS</t>
  </si>
  <si>
    <t>SAN JOSE / DESAMPARADOS / SAN MIGUEL</t>
  </si>
  <si>
    <t>CARTAGO / LA UNION / TRES RIOS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</si>
  <si>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</si>
  <si>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</si>
  <si>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</si>
  <si>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</si>
  <si>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</si>
  <si>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PURISCAL / SANTIAGO</t>
  </si>
  <si>
    <t>SAN JOSE / DESAMPARADOS / SAN CRISTOBAL</t>
  </si>
  <si>
    <t>SAN JOSE / DESAMPARADOS / ROSARIO</t>
  </si>
  <si>
    <t>CARTAGO / JIMENEZ / JUAN VIÑAS</t>
  </si>
  <si>
    <t>SAN JOSE / DESAMPARADOS / DAMAS</t>
  </si>
  <si>
    <t>HEREDIA / SANTA BARBARA / SANTA BARBARA</t>
  </si>
  <si>
    <t>SAN JOSE / DESAMPARADOS / SAN RAFAEL ABAJO</t>
  </si>
  <si>
    <t>SAN JOSE / DESAMPARADOS / GRAVILIAS</t>
  </si>
  <si>
    <t>SAN JOSE / DESAMPARADOS / LOS GUIDO</t>
  </si>
  <si>
    <t>SAN JOSE / TARRAZU / SAN MARCOS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</si>
  <si>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</si>
  <si>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</si>
  <si>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</si>
  <si>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</si>
  <si>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</si>
  <si>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PUNTARENAS / OSA / PUERTO CORTES</t>
  </si>
  <si>
    <t>SAN JOSE / PURISCAL / DESAMPARADITOS</t>
  </si>
  <si>
    <t>SAN JOSE / PURISCAL / SAN ANTONIO</t>
  </si>
  <si>
    <t>SAN JOSE / ASERRI / ASERRI</t>
  </si>
  <si>
    <t>SAN JOSE / PURISCAL / CHIRES</t>
  </si>
  <si>
    <t>SAN JOSE / TARRAZU / SAN LORENZO</t>
  </si>
  <si>
    <t>SAN JOSE / TARRAZU / SAN CARLOS</t>
  </si>
  <si>
    <t>SAN JOSE / ASERRI / TARBACA</t>
  </si>
  <si>
    <t>LIMON / GUACIMO / GUACIMO</t>
  </si>
  <si>
    <t>SAN JOSE / ASERRI / VUELTA DE JORCO</t>
  </si>
  <si>
    <t>SAN JOSE / MORA / COLON</t>
  </si>
  <si>
    <t>SAN JOSE / ASERRI / SAN GABRIEL</t>
  </si>
  <si>
    <t>SAN JOSE / ASERRI / LEGUA</t>
  </si>
  <si>
    <t>SAN JOSE / ASERRI / MONTERREY</t>
  </si>
  <si>
    <t>HEREDIA / BELEN / SAN ANTONIO</t>
  </si>
  <si>
    <t>SAN JOSE / ASERRI / SALITRILLOS</t>
  </si>
  <si>
    <t>SAN JOSE / MORA / GUAYABO</t>
  </si>
  <si>
    <t>SAN JOSE / GOICOECHEA / GUADALUPE</t>
  </si>
  <si>
    <t>SAN JOSE / MORA / TABARCIA</t>
  </si>
  <si>
    <t>ALAJUELA / POAS / SAN PEDRO</t>
  </si>
  <si>
    <t>SAN JOSE / MORA / PIEDRAS NEGRAS</t>
  </si>
  <si>
    <t>SAN JOSE / MORA / PICAGRES</t>
  </si>
  <si>
    <t>HEREDIA / FLORES / SAN JOAQUIN</t>
  </si>
  <si>
    <t>SAN JOSE / MORA / JARIS</t>
  </si>
  <si>
    <t>GUANACASTE / TILARAN / TILARAN</t>
  </si>
  <si>
    <t>SAN JOSE / MORA / QUITIRRISI</t>
  </si>
  <si>
    <t>SAN JOSE / SANTA ANA / SANTA ANA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</si>
  <si>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</si>
  <si>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</si>
  <si>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</si>
  <si>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</si>
  <si>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</si>
  <si>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ALAJUELITA / ALAJUELITA</t>
  </si>
  <si>
    <t>SAN JOSE / GOICOECHEA / PURRAL</t>
  </si>
  <si>
    <t>HEREDIA / SARAPIQUI / PUERTO VIEJO</t>
  </si>
  <si>
    <t>SAN JOSE / SANTA ANA / SALITRAL</t>
  </si>
  <si>
    <t>SAN JOSE / SANTA ANA / POZOS</t>
  </si>
  <si>
    <t>SAN JOSE / SANTA ANA / URUCA</t>
  </si>
  <si>
    <t>SAN JOSE / VASQUEZ DE CORONADO / SAN ISIDRO</t>
  </si>
  <si>
    <t>SAN JOSE / SANTA ANA / PIEDADES</t>
  </si>
  <si>
    <t>SAN JOSE / SANTA ANA / BRASIL</t>
  </si>
  <si>
    <t>PUNTARENAS / GARABITO / JACO</t>
  </si>
  <si>
    <t>SAN JOSE / ALAJUELITA / SAN JOSECITO</t>
  </si>
  <si>
    <t>SAN JOSE / ACOSTA / SAN IGNACIO</t>
  </si>
  <si>
    <t>SAN JOSE / ALAJUELITA / SAN ANTONIO</t>
  </si>
  <si>
    <t>ALAJUELA / SARCHI / SARCHI NORTE</t>
  </si>
  <si>
    <t>SAN JOSE / ALAJUELITA / CONCEPCION</t>
  </si>
  <si>
    <t>SAN JOSE / ALAJUELITA / SAN FELIPE</t>
  </si>
  <si>
    <t>ALAJUELA / ALAJUELA / SAN JOSE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</si>
  <si>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</si>
  <si>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</si>
  <si>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</si>
  <si>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</si>
  <si>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LIMON / LIMON / VALLE LA ESTRELLA</t>
  </si>
  <si>
    <t>SAN JOSE / ACOSTA / GUAITIL</t>
  </si>
  <si>
    <t>ALAJUELA / SAN RAMON / SANTIAGO</t>
  </si>
  <si>
    <t>SAN JOSE / ACOSTA / PALMICHAL</t>
  </si>
  <si>
    <t>CARTAGO / PARAISO / SANTIAGO</t>
  </si>
  <si>
    <t>SAN JOSE / ACOSTA / CANGREJAL</t>
  </si>
  <si>
    <t>SAN JOSE / ACOSTA / SABANILLAS</t>
  </si>
  <si>
    <t>GUANACASTE / NICOYA / MANSION</t>
  </si>
  <si>
    <t>SAN JOSE / TIBAS / SAN JUAN</t>
  </si>
  <si>
    <t>SAN JOSE / TIBAS / CINCO ESQUINAS</t>
  </si>
  <si>
    <t>LIMON / POCOCI / JIMENEZ</t>
  </si>
  <si>
    <t>SAN JOSE / TIBAS / ANSELMO LLORENTE</t>
  </si>
  <si>
    <t>SAN JOSE / TIBAS / LEON XIII</t>
  </si>
  <si>
    <t>SAN JOSE / TIBAS / COLIMA</t>
  </si>
  <si>
    <t>CARTAGO / LA UNION / SAN DIEGO</t>
  </si>
  <si>
    <t>SAN JOSE / MORAVIA / SAN VICENTE</t>
  </si>
  <si>
    <t>SAN JOSE / MORAVIA / SAN JERONIMO</t>
  </si>
  <si>
    <t>GUANACASTE / SANTA CRUZ / BOLSON</t>
  </si>
  <si>
    <t>SAN JOSE / MORAVIA / TRINIDAD</t>
  </si>
  <si>
    <t>PUNTARENAS / BUENOS AIRES / VOLCAN</t>
  </si>
  <si>
    <t>SAN JOSE / MONTES DE OCA / SAN PEDRO</t>
  </si>
  <si>
    <t>SAN JOSE / MONTES DE OCA / SABANILLA</t>
  </si>
  <si>
    <t>SAN JOSE / MONTES DE OCA / MERCEDES</t>
  </si>
  <si>
    <t>SAN JOSE / MONTES DE OCA / SAN RAFAEL</t>
  </si>
  <si>
    <t>CARTAGO / JIMENEZ / TUCURRIQUE</t>
  </si>
  <si>
    <t>SAN JOSE / TURRUBARES / SAN PABLO</t>
  </si>
  <si>
    <t>HEREDIA / SANTA BARBARA / SAN PEDRO</t>
  </si>
  <si>
    <t>SAN JOSE / TURRUBARES / SAN PEDRO</t>
  </si>
  <si>
    <t>SAN JOSE / TURRUBARES / SAN JUAN DE MATA</t>
  </si>
  <si>
    <t>PUNTARENAS / MONTES DE ORO / LA UNION</t>
  </si>
  <si>
    <t>SAN JOSE / TURRUBARES / SAN LUIS</t>
  </si>
  <si>
    <t>SAN JOSE / TURRUBARES / CARARA</t>
  </si>
  <si>
    <t>SAN JOSE / DOTA / SANTA MARIA</t>
  </si>
  <si>
    <t>ALAJUELA / ATENAS / JESUS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</si>
  <si>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</si>
  <si>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</si>
  <si>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</si>
  <si>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</si>
  <si>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</si>
  <si>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LIMON / MATINA / BATAN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</si>
  <si>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</si>
  <si>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</si>
  <si>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</si>
  <si>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</si>
  <si>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HEREDIA / SAN ISIDRO / SAN JOSE</t>
  </si>
  <si>
    <t>SAN JOSE / PEREZ ZELEDON / RIVAS</t>
  </si>
  <si>
    <t>SAN JOSE / PEREZ ZELEDON / SAN PEDRO</t>
  </si>
  <si>
    <t>SAN JOSE / PEREZ ZELEDON / PLATANARES</t>
  </si>
  <si>
    <t>LIMON / GUACIMO / MERCEDES</t>
  </si>
  <si>
    <t>SAN JOSE / PEREZ ZELEDON / PEJIBAYE</t>
  </si>
  <si>
    <t>SAN JOSE / PEREZ ZELEDON / CAJON</t>
  </si>
  <si>
    <t>SAN JOSE / PEREZ ZELEDON / BARU</t>
  </si>
  <si>
    <t>SAN JOSE / PEREZ ZELEDON / RIO NUEVO</t>
  </si>
  <si>
    <t>HEREDIA / BELEN / LA RIBERA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</si>
  <si>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</si>
  <si>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</si>
  <si>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</si>
  <si>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</si>
  <si>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ALAJUELA / POAS / SAN JUAN</t>
  </si>
  <si>
    <t>SAN JOSE / LEON CORTES CASTRO / LLANO BONITO</t>
  </si>
  <si>
    <t>SAN JOSE / LEON CORTES CASTRO / SAN ISIDRO</t>
  </si>
  <si>
    <t>SAN JOSE / LEON CORTES CASTRO / SANTA CRUZ</t>
  </si>
  <si>
    <t>GUANACASTE / TILARAN / QUEBRADA GRANDE</t>
  </si>
  <si>
    <t>SAN JOSE / LEON CORTES CASTRO / SAN ANTONIO</t>
  </si>
  <si>
    <t>HEREDIA / SAN PABLO / RINCON DE SABANILLA</t>
  </si>
  <si>
    <t>ALAJUELA / ALAJUELA / GUACIMA</t>
  </si>
  <si>
    <t>HEREDIA / SARAPIQUI / LA VIRGEN</t>
  </si>
  <si>
    <t>ALAJUELA / ALAJUELA / RIO SEGUNDO</t>
  </si>
  <si>
    <t>ALAJUELA / ALAJUELA / TURRUCARES</t>
  </si>
  <si>
    <t>PUNTARENAS / GARABITO / TARCOLES</t>
  </si>
  <si>
    <t>ALAJUELA / ALAJUELA / SARAPIQUI</t>
  </si>
  <si>
    <t>ALAJUELA / SARCHI / SARCHI SUR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</si>
  <si>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</si>
  <si>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</si>
  <si>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</si>
  <si>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</si>
  <si>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</si>
  <si>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</si>
  <si>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LIMON / LIMON / RIO BLANCO</t>
  </si>
  <si>
    <t>ALAJUELA / SAN RAMON / ALFARO</t>
  </si>
  <si>
    <t>ALAJUELA / SAN RAMON / VOLIO</t>
  </si>
  <si>
    <t>ALAJUELA / SAN RAMON / CONCEPCION</t>
  </si>
  <si>
    <t>CARTAGO / PARAISO / OROSI</t>
  </si>
  <si>
    <t>ALAJUELA / SAN RAMON / ZAPOTAL</t>
  </si>
  <si>
    <t>ALAJUELA / SAN RAMON / PEÑAS BLANCAS</t>
  </si>
  <si>
    <t>ALAJUELA / SAN RAMON / SAN LORENZO</t>
  </si>
  <si>
    <t>LIMON / POCOCI / LA RITA</t>
  </si>
  <si>
    <t>ALAJUELA / GRECIA / SAN JOSE</t>
  </si>
  <si>
    <t>CARTAGO / LA UNION / SAN JUAN</t>
  </si>
  <si>
    <t>ALAJUELA / SAN MATEO / JESUS MARIA</t>
  </si>
  <si>
    <t>CARTAGO / JIMENEZ / PEJIBAYE</t>
  </si>
  <si>
    <t>HEREDIA / SANTA BARBARA / SAN JUAN</t>
  </si>
  <si>
    <t>ALAJUELA / ATENAS / CONCEPCION</t>
  </si>
  <si>
    <t>ALAJUELA / ATENAS / SAN JOSE</t>
  </si>
  <si>
    <t>ALAJUELA / NARANJO / SAN JOSE</t>
  </si>
  <si>
    <t>ALAJUELA / NARANJO / SAN JERONIMO</t>
  </si>
  <si>
    <t>HEREDIA / SAN ISIDRO / CONCEPCION</t>
  </si>
  <si>
    <t>LIMON / GUACIMO / POCORA</t>
  </si>
  <si>
    <t>ALAJUELA / PALMARES / ESQUIPULAS</t>
  </si>
  <si>
    <t>HEREDIA / BELEN / ASUNCION</t>
  </si>
  <si>
    <t>ALAJUELA / PALMARES / LA GRANJA</t>
  </si>
  <si>
    <t>PUNTARENAS / GOLFITO / GUAYCARA</t>
  </si>
  <si>
    <t>ALAJUELA / POAS / SAN RAFAEL</t>
  </si>
  <si>
    <t>ALAJUELA / POAS / CARRILLOS</t>
  </si>
  <si>
    <t>ALAJUELA / POAS / SABANA REDONDA</t>
  </si>
  <si>
    <t>GUANACASTE / TILARAN / TRONADORA</t>
  </si>
  <si>
    <t>HEREDIA / SARAPIQUI / LAS HORQUETAS</t>
  </si>
  <si>
    <t>ALAJUELA / SARCHI / TORO AMARILLO</t>
  </si>
  <si>
    <t>CARTAGO / CARTAGO / SAN NICOLAS</t>
  </si>
  <si>
    <t>LIMON / LIMON / MATAMA</t>
  </si>
  <si>
    <t>CARTAGO / PARAISO / CACHI</t>
  </si>
  <si>
    <t>LIMON / POCOCI / ROXANA</t>
  </si>
  <si>
    <t>ALAJUELA / SARCHI / SAN PEDRO</t>
  </si>
  <si>
    <t>ALAJUELA / SARCHI / RODRIGUEZ</t>
  </si>
  <si>
    <t>CARTAGO / LA UNION / SAN RAFAEL</t>
  </si>
  <si>
    <t>ALAJUELA / UPALA / SAN JOSE O PIZOTE</t>
  </si>
  <si>
    <t>ALAJUELA / UPALA / DOS RIOS</t>
  </si>
  <si>
    <t>HEREDIA / SANTA BARBARA / JESUS</t>
  </si>
  <si>
    <t>GUANACASTE / BAGACES / RIO NARANJO</t>
  </si>
  <si>
    <t>HEREDIA / SAN RAFAEL / LOS ANGELES</t>
  </si>
  <si>
    <t>GUANACASTE / CARRILLO / BELEN</t>
  </si>
  <si>
    <t>PUNTARENAS / OSA / BAHIA BALLENA</t>
  </si>
  <si>
    <t>ALAJUELA / RIO CUARTO / RIO CUARTO</t>
  </si>
  <si>
    <t>ALAJUELA / RIO CUARTO / SANTA RITA</t>
  </si>
  <si>
    <t>ALAJUELA / RIO CUARTO / SANTA ISABEL</t>
  </si>
  <si>
    <t>LIMON / GUACIMO / RIO JIMENEZ</t>
  </si>
  <si>
    <t>PUNTARENAS / GOLFITO / PAVON</t>
  </si>
  <si>
    <t>GUANACASTE / TILARAN / SANTA ROSA</t>
  </si>
  <si>
    <t>CARTAGO / PARAISO / LLANOS DE SANTA LUCIA</t>
  </si>
  <si>
    <t>HEREDIA / SARAPIQUI / LLANURAS DEL GASPAR</t>
  </si>
  <si>
    <t>CARTAGO / LA UNION / CONCEPCION</t>
  </si>
  <si>
    <t>CARTAGO / LA UNION / DULCE NOMBRE</t>
  </si>
  <si>
    <t>CARTAGO / LA UNION / SAN RAMON</t>
  </si>
  <si>
    <t>CARTAGO / LA UNION / RIO AZUL</t>
  </si>
  <si>
    <t>GUANACASTE / LIBERIA / CURUBANDE</t>
  </si>
  <si>
    <t>HEREDIA / BARVA / SANTA LUCIA</t>
  </si>
  <si>
    <t>GUANACASTE / NICOYA / SAMARA</t>
  </si>
  <si>
    <t>PUNTARENAS / ESPARZA / SAN JERONIMO</t>
  </si>
  <si>
    <t>LIMON / POCOCI / CARIARI</t>
  </si>
  <si>
    <t>CARTAGO / TURRIALBA / EL CHIRRIPO</t>
  </si>
  <si>
    <t>HEREDIA / SANTO DOMINGO / SANTO TOMAS</t>
  </si>
  <si>
    <t>HEREDIA / SANTA BARBARA / SANTO DOMINGO</t>
  </si>
  <si>
    <t>HEREDIA / SAN RAFAEL / CONCEPCION</t>
  </si>
  <si>
    <t>LIMON / GUACIMO / DUACARI</t>
  </si>
  <si>
    <t>GUANACASTE / TILARAN / LIBANO</t>
  </si>
  <si>
    <t>HEREDIA / BARVA / SAN JOSE DE LA MONTAÑA</t>
  </si>
  <si>
    <t>HEREDIA / SARAPIQUI / CUREÑA</t>
  </si>
  <si>
    <t>HEREDIA / SANTO DOMINGO / PARA</t>
  </si>
  <si>
    <t>HEREDIA / SANTA BARBARA / PURABA</t>
  </si>
  <si>
    <t>LIMON / POCOCI / COLORADO</t>
  </si>
  <si>
    <t>LIMON / SIQUIRRES / ALEGRIA</t>
  </si>
  <si>
    <t>PUNTARENAS / OSA / BAHIA DRAKE</t>
  </si>
  <si>
    <t>GUANACASTE / TILARAN / TIERRAS MORENAS</t>
  </si>
  <si>
    <t>PUNTARENAS / COTO BRUS / GUTIERREZ BROUN</t>
  </si>
  <si>
    <t>GUANACASTE / NICOYA / BELEN DE NOSARITA</t>
  </si>
  <si>
    <t>LIMON / POCOCI / LA COLONIA</t>
  </si>
  <si>
    <t>GUANACASTE / SANTA CRUZ / DIRIA</t>
  </si>
  <si>
    <t>PUNTARENAS / BUENOS AIRES / CHANGUENA</t>
  </si>
  <si>
    <t>LIMON / SIQUIRRES / REVENTAZON</t>
  </si>
  <si>
    <t>GUANACASTE / TILARAN / ARENAL</t>
  </si>
  <si>
    <t>5-08-08</t>
  </si>
  <si>
    <t>GUANACASTE / TILARAN / CABECERAS</t>
  </si>
  <si>
    <t>PUNTARENAS / PUNTARENAS / COBANO</t>
  </si>
  <si>
    <t>Teléfono (1) de la Institución:</t>
  </si>
  <si>
    <t>Teléfono (2) de la Institución:</t>
  </si>
  <si>
    <t>CINDEA SAN RAFAEL-CAI DR. GERARDO RODRIGUEZ</t>
  </si>
  <si>
    <t>CINDEA NAKELKÄLÄ</t>
  </si>
  <si>
    <t>BATAN</t>
  </si>
  <si>
    <t>CARRANDI</t>
  </si>
  <si>
    <t>GUANACASTE</t>
  </si>
  <si>
    <t>ABANGARES</t>
  </si>
  <si>
    <t>MERCED</t>
  </si>
  <si>
    <t>CARRILLO</t>
  </si>
  <si>
    <t>BELEN</t>
  </si>
  <si>
    <t>BIJAGUA</t>
  </si>
  <si>
    <t>CANALETE</t>
  </si>
  <si>
    <t>CUTRIS</t>
  </si>
  <si>
    <t>DOS RIOS</t>
  </si>
  <si>
    <t>TALAMANCA</t>
  </si>
  <si>
    <t>BRATSI</t>
  </si>
  <si>
    <t>BUENOS AIRES</t>
  </si>
  <si>
    <t>BIOLLEY</t>
  </si>
  <si>
    <t>PILAS</t>
  </si>
  <si>
    <t>COLINAS</t>
  </si>
  <si>
    <t>VOLCAN</t>
  </si>
  <si>
    <t>POCOCI</t>
  </si>
  <si>
    <t>CARIARI</t>
  </si>
  <si>
    <t>RITA</t>
  </si>
  <si>
    <t>OSA</t>
  </si>
  <si>
    <t>PUERTO CORTES</t>
  </si>
  <si>
    <t>PIEDRAS BLANCAS</t>
  </si>
  <si>
    <t>PALMAR</t>
  </si>
  <si>
    <t>CORREDORES</t>
  </si>
  <si>
    <t>LAUREL</t>
  </si>
  <si>
    <t>VASQUEZ DE CORONADO</t>
  </si>
  <si>
    <t>CARTAGO</t>
  </si>
  <si>
    <t>SIQUIRRES</t>
  </si>
  <si>
    <t>ESPIRITU SANTO</t>
  </si>
  <si>
    <t>ALFONSO AGUSTIN RAMIREZ PIÑA</t>
  </si>
  <si>
    <t>CALDERA</t>
  </si>
  <si>
    <t>FLORENCIA</t>
  </si>
  <si>
    <t>JUAN LUIS GARRO ACOSTA</t>
  </si>
  <si>
    <t>ALEGRIA</t>
  </si>
  <si>
    <t>GUATUSO</t>
  </si>
  <si>
    <t>TAMARINDO</t>
  </si>
  <si>
    <t>KATTY LISETH CASTELLON GUTIERR</t>
  </si>
  <si>
    <t>HENRY GUIDO LORIA</t>
  </si>
  <si>
    <t>COTE</t>
  </si>
  <si>
    <t>MATAMA</t>
  </si>
  <si>
    <t>VALLE LA ESTRELLA</t>
  </si>
  <si>
    <t>SAN RAMON</t>
  </si>
  <si>
    <t>JACQUELINE BADILLA JARA</t>
  </si>
  <si>
    <t>LOS CHILES</t>
  </si>
  <si>
    <t>NOEL FLORES FLORES</t>
  </si>
  <si>
    <t>MATA REDONDA</t>
  </si>
  <si>
    <t>ERICK VILLALOBOS SALAZAR</t>
  </si>
  <si>
    <t>MONTES DE ORO</t>
  </si>
  <si>
    <t>ACAPULCO</t>
  </si>
  <si>
    <t>MONTERREY</t>
  </si>
  <si>
    <t>MONTES DE OCA</t>
  </si>
  <si>
    <t>JEANNETTE UMA;A VALVERDE</t>
  </si>
  <si>
    <t>MORAVIA</t>
  </si>
  <si>
    <t>SAN VICENTE</t>
  </si>
  <si>
    <t>NANDAYURE</t>
  </si>
  <si>
    <t>PAVAS</t>
  </si>
  <si>
    <t>EL AMPARO</t>
  </si>
  <si>
    <t>PEJIBAYE</t>
  </si>
  <si>
    <t>JIMENEZ</t>
  </si>
  <si>
    <t>JUAN VIÑAS</t>
  </si>
  <si>
    <t>PUERTO JIMENEZ</t>
  </si>
  <si>
    <t>HEREDIA</t>
  </si>
  <si>
    <t>HORQUETAS</t>
  </si>
  <si>
    <t>ACOSTA</t>
  </si>
  <si>
    <t>PALMICHAL</t>
  </si>
  <si>
    <t>MANUEL EDUARDO JIMENEZ CAMPOS</t>
  </si>
  <si>
    <t>HOSPITAL</t>
  </si>
  <si>
    <t>CATEDRAL</t>
  </si>
  <si>
    <t>EDGAR VILLEGAS MORA</t>
  </si>
  <si>
    <t>CURRIDABAT</t>
  </si>
  <si>
    <t>SAMARA</t>
  </si>
  <si>
    <t>DUACARI</t>
  </si>
  <si>
    <t>QUESADA</t>
  </si>
  <si>
    <t>MAYTHE SANCHEZ SALAS</t>
  </si>
  <si>
    <t>DANIEL FLORES</t>
  </si>
  <si>
    <t>MANSION</t>
  </si>
  <si>
    <t>SAN RAFAEL ARRIBA</t>
  </si>
  <si>
    <t>DAMAS</t>
  </si>
  <si>
    <t>TURRUBARES</t>
  </si>
  <si>
    <t>COTO BRUS</t>
  </si>
  <si>
    <t>SAN VITO</t>
  </si>
  <si>
    <t>GUTIERREZ BROWN</t>
  </si>
  <si>
    <t>LIMONCITO</t>
  </si>
  <si>
    <t>SANTA ANA</t>
  </si>
  <si>
    <t>POCOSOL</t>
  </si>
  <si>
    <t>TELIRE</t>
  </si>
  <si>
    <t>SANTA TERESITA</t>
  </si>
  <si>
    <t>YOLILLAL</t>
  </si>
  <si>
    <t>VENECIA</t>
  </si>
  <si>
    <t>RIO CUARTO</t>
  </si>
  <si>
    <t>¿Se ha elaborado para este curso lectivo, el Plan de Convivencia del centro educativo?</t>
  </si>
  <si>
    <t>Acoso Escolar o "Bullying"</t>
  </si>
  <si>
    <t>Grooming</t>
  </si>
  <si>
    <t>Sexting</t>
  </si>
  <si>
    <t>Sextorción</t>
  </si>
  <si>
    <t>Ciberacoso o Ciberbullying</t>
  </si>
  <si>
    <t>Incitación de conductas dañinas</t>
  </si>
  <si>
    <t>CENSO ESCOLAR 2023 -- INFORME FINAL</t>
  </si>
  <si>
    <t>1/  Ver detalles en Guía para el llenado del Censo Escolar 2023-Informe Final.</t>
  </si>
  <si>
    <t>ESTUDIANTES QUE CONSUMEN SUSTANCIAS PSICOACTIVAS NO CONTROLADAS (O NO MEDICADAS)</t>
  </si>
  <si>
    <t>Sustancias Psicoactivas no controladas
(o no medicadas)</t>
  </si>
  <si>
    <t>¿Se está implementando el Programa Nacional de Convivencia (Convivir) para prevenir situaciones de violencia?</t>
  </si>
  <si>
    <t>2.1</t>
  </si>
  <si>
    <t>3.1</t>
  </si>
  <si>
    <t>3.2</t>
  </si>
  <si>
    <t>¿Se ha realizado para este curso lectivo, el Diagnóstico de Convivencia estudiantil del Centro Educativo?</t>
  </si>
  <si>
    <t>Estudiantes con armas y cantidad de decomisos.</t>
  </si>
  <si>
    <t>15.1</t>
  </si>
  <si>
    <t>15.2</t>
  </si>
  <si>
    <t>15.3</t>
  </si>
  <si>
    <t>0.</t>
  </si>
  <si>
    <t>Situaciones de acoso callejero en espacios públicos</t>
  </si>
  <si>
    <t>19.</t>
  </si>
  <si>
    <t>20.</t>
  </si>
  <si>
    <t>Discriminación por identidad de género</t>
  </si>
  <si>
    <t>21.</t>
  </si>
  <si>
    <r>
      <t xml:space="preserve">Otros, especifique seguidamente </t>
    </r>
    <r>
      <rPr>
        <vertAlign val="superscript"/>
        <sz val="10"/>
        <rFont val="Cambria"/>
        <family val="1"/>
        <scheme val="major"/>
      </rPr>
      <t>2/</t>
    </r>
  </si>
  <si>
    <t>6-12-01</t>
  </si>
  <si>
    <t>PUNTARENAS / MONTEVERDE / MONTEVERDE</t>
  </si>
  <si>
    <t>6-11-03</t>
  </si>
  <si>
    <t>PUNTARENAS / GARABITO / LAGUNILLAS</t>
  </si>
  <si>
    <t>3-04-04</t>
  </si>
  <si>
    <t>CARTAGO / JIMENEZ / LA VICTORIA</t>
  </si>
  <si>
    <t>CARTAGO / PARAISO / BIRRISITO</t>
  </si>
  <si>
    <t>3-02-06</t>
  </si>
  <si>
    <t>PUNTARENAS / PUERTO JIMENEZ / PUERTO JIMENEZ</t>
  </si>
  <si>
    <t>6-13-01</t>
  </si>
  <si>
    <t>JUNTAS</t>
  </si>
  <si>
    <t xml:space="preserve">PIEDADES NORTE </t>
  </si>
  <si>
    <t>FORTUNA</t>
  </si>
  <si>
    <t>SAN ISIDRO DEL GENERAL</t>
  </si>
  <si>
    <t xml:space="preserve">PEÑAS BLANCAS </t>
  </si>
  <si>
    <t xml:space="preserve">QUEBRADA HONDA </t>
  </si>
  <si>
    <t>SAN JOSE (PIZOTE)</t>
  </si>
  <si>
    <t>SARCHI</t>
  </si>
  <si>
    <t>VILLA LIGIA</t>
  </si>
  <si>
    <t>PUBLICA</t>
  </si>
  <si>
    <t>REBECA MOLINA LOBO</t>
  </si>
  <si>
    <t>IVETTE VILLALOBOS CARRANZA</t>
  </si>
  <si>
    <t>EVELYN PATRICIA NOGUERA G</t>
  </si>
  <si>
    <t>EVELYN NOGUERA GUEVARA</t>
  </si>
  <si>
    <t>JUAN PARAJELES DUARTE</t>
  </si>
  <si>
    <t>CYNTHIA ALVARADO RAMIREZ</t>
  </si>
  <si>
    <t>MARIANO OREAMUNO VARGAS</t>
  </si>
  <si>
    <t>MARCO JIMENEZ FERNANDEZ</t>
  </si>
  <si>
    <t>CESAR QUIROS CHAVES</t>
  </si>
  <si>
    <t>WENDY SALAS SIBAJA</t>
  </si>
  <si>
    <t>JUAN GARRO ACOSTA</t>
  </si>
  <si>
    <t>GRETTEL ALVARADO VARGAS</t>
  </si>
  <si>
    <t>GRETEL ALVARADO VARGAS</t>
  </si>
  <si>
    <t>RAQUEL MONTENEGRO MUÑOZ</t>
  </si>
  <si>
    <t>MARIA RAQUEL MONTENEGRO MUÑOZ</t>
  </si>
  <si>
    <t>JUAN PABLO MURILLO PICADO</t>
  </si>
  <si>
    <t>HANSEL FERNANDEZ BADILLA</t>
  </si>
  <si>
    <t>KERLYN MOLINA CORELLA</t>
  </si>
  <si>
    <t>ANA MARITZA COCOZZA CALDERON</t>
  </si>
  <si>
    <t>GLORIANA ARNAEZ CARRILLO</t>
  </si>
  <si>
    <t>KENNETH MENDOZA MORALES</t>
  </si>
  <si>
    <t>GUSTAVO ADOLFO CASTRO ASTUA</t>
  </si>
  <si>
    <t>JOSE LUIS JIMENEZ SALAZAR</t>
  </si>
  <si>
    <t>JUAN JOSE AGUERO CHAVEZ</t>
  </si>
  <si>
    <t>JUAN JOSE AGUERO CHAVES</t>
  </si>
  <si>
    <t>JALILA TABASH HERNANDEZ</t>
  </si>
  <si>
    <t>MARIA CRISTINA MARTINEZ CALERO</t>
  </si>
  <si>
    <t>ADEMAR AZOFEIFA MURILLO</t>
  </si>
  <si>
    <t>LUIS FERNANDO CHACON HERNANADE</t>
  </si>
  <si>
    <t>LUIS FRANCISCO CHACON HERNANDE</t>
  </si>
  <si>
    <t>SUSAN OBANDO PEREZ</t>
  </si>
  <si>
    <t>LUIS ANGEL CHAVES VARELA</t>
  </si>
  <si>
    <t>ISIDEY LOPEZ LOACIGA</t>
  </si>
  <si>
    <t>WAINER SEQUEIRA VILLAGRA</t>
  </si>
  <si>
    <t>RANDAL CHAVES ZUÑIGA</t>
  </si>
  <si>
    <t>MARCO SOLANO BRENES</t>
  </si>
  <si>
    <t>MAURICIO GUILLEN PEREZ</t>
  </si>
  <si>
    <t>CUADRO 8--PARTE 1--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</si>
</sst>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dd\-mmmm\-yyyy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sz val="18"/>
      <name val="Cambria"/>
      <family val="1"/>
      <scheme val="major"/>
    </font>
    <font>
      <b/>
      <sz val="16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0"/>
      <color rgb="FF7030A0"/>
      <name val="Calibri"/>
      <family val="2"/>
      <scheme val="minor"/>
    </font>
    <font>
      <b/>
      <i/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u/>
      <sz val="20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4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0"/>
      <name val="Cambria"/>
      <family val="1"/>
      <scheme val="major"/>
    </font>
    <font>
      <i/>
      <u/>
      <sz val="11"/>
      <name val="Cambria"/>
      <family val="1"/>
      <scheme val="major"/>
    </font>
    <font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6"/>
      <color theme="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i/>
      <sz val="10"/>
      <name val="Cambria"/>
      <family val="1"/>
      <scheme val="major"/>
    </font>
    <font>
      <sz val="10"/>
      <color theme="1"/>
      <name val="Trebuchet MS"/>
      <family val="2"/>
    </font>
    <font>
      <sz val="11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1"/>
      <color theme="1"/>
      <name val="Nirmala UI"/>
      <family val="2"/>
    </font>
    <font>
      <sz val="10"/>
      <color rgb="FF002060"/>
      <name val="Nirmala UI"/>
      <family val="2"/>
    </font>
    <font>
      <sz val="10"/>
      <color theme="1"/>
      <name val="Nirmala UI"/>
      <family val="2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6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 style="dashDotDot">
        <color indexed="64"/>
      </bottom>
      <diagonal/>
    </border>
    <border>
      <left/>
      <right/>
      <top style="thick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ck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 style="dashed">
        <color indexed="64"/>
      </bottom>
      <diagonal/>
    </border>
    <border>
      <left style="slantDashDot">
        <color indexed="64"/>
      </left>
      <right/>
      <top style="dashed">
        <color indexed="64"/>
      </top>
      <bottom/>
      <diagonal/>
    </border>
    <border>
      <left style="slantDashDot">
        <color indexed="64"/>
      </left>
      <right/>
      <top style="dotted">
        <color auto="1"/>
      </top>
      <bottom style="dashed">
        <color indexed="64"/>
      </bottom>
      <diagonal/>
    </border>
    <border>
      <left style="slantDashDot">
        <color indexed="64"/>
      </left>
      <right/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medium">
        <color indexed="64"/>
      </bottom>
      <diagonal/>
    </border>
    <border>
      <left/>
      <right style="medium">
        <color indexed="64"/>
      </right>
      <top style="dashed">
        <color rgb="FF002060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rgb="FF002060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auto="1"/>
      </left>
      <right/>
      <top style="thick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/>
      <top style="dashDotDot">
        <color auto="1"/>
      </top>
      <bottom style="dotted">
        <color auto="1"/>
      </bottom>
      <diagonal/>
    </border>
    <border>
      <left/>
      <right/>
      <top style="dashDotDot">
        <color auto="1"/>
      </top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ashDot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ashDot">
        <color indexed="64"/>
      </top>
      <bottom style="thick">
        <color auto="1"/>
      </bottom>
      <diagonal/>
    </border>
    <border>
      <left style="thin">
        <color indexed="64"/>
      </left>
      <right style="dotted">
        <color indexed="64"/>
      </right>
      <top style="dashDot">
        <color indexed="64"/>
      </top>
      <bottom style="thick">
        <color indexed="64"/>
      </bottom>
      <diagonal/>
    </border>
    <border>
      <left style="mediumDashDotDot">
        <color auto="1"/>
      </left>
      <right/>
      <top style="dashDot">
        <color indexed="64"/>
      </top>
      <bottom style="thick">
        <color indexed="64"/>
      </bottom>
      <diagonal/>
    </border>
    <border>
      <left style="dotted">
        <color indexed="64"/>
      </left>
      <right/>
      <top style="dashDot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ck">
        <color indexed="64"/>
      </left>
      <right/>
      <top style="thick">
        <color indexed="64"/>
      </top>
      <bottom style="dashDot">
        <color indexed="64"/>
      </bottom>
      <diagonal/>
    </border>
    <border>
      <left/>
      <right style="thin">
        <color indexed="64"/>
      </right>
      <top style="thick">
        <color indexed="64"/>
      </top>
      <bottom style="dashDot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 style="mediumDashDotDot">
        <color auto="1"/>
      </left>
      <right/>
      <top style="thick">
        <color auto="1"/>
      </top>
      <bottom style="dashDot">
        <color indexed="64"/>
      </bottom>
      <diagonal/>
    </border>
    <border>
      <left/>
      <right/>
      <top style="thick">
        <color auto="1"/>
      </top>
      <bottom style="dashDot">
        <color indexed="64"/>
      </bottom>
      <diagonal/>
    </border>
    <border>
      <left/>
      <right/>
      <top style="thin">
        <color theme="9" tint="0.39997558519241921"/>
      </top>
      <bottom/>
      <diagonal/>
    </border>
  </borders>
  <cellStyleXfs count="45">
    <xf numFmtId="0" fontId="0" fillId="0" borderId="0"/>
    <xf numFmtId="0" fontId="9" fillId="0" borderId="0" applyNumberFormat="0" applyFill="0" applyBorder="0" applyAlignment="0" applyProtection="0"/>
    <xf numFmtId="0" fontId="10" fillId="0" borderId="100" applyNumberFormat="0" applyFill="0" applyAlignment="0" applyProtection="0"/>
    <xf numFmtId="0" fontId="11" fillId="0" borderId="101" applyNumberFormat="0" applyFill="0" applyAlignment="0" applyProtection="0"/>
    <xf numFmtId="0" fontId="12" fillId="0" borderId="10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03" applyNumberFormat="0" applyAlignment="0" applyProtection="0"/>
    <xf numFmtId="0" fontId="17" fillId="9" borderId="104" applyNumberFormat="0" applyAlignment="0" applyProtection="0"/>
    <xf numFmtId="0" fontId="18" fillId="9" borderId="103" applyNumberFormat="0" applyAlignment="0" applyProtection="0"/>
    <xf numFmtId="0" fontId="19" fillId="0" borderId="105" applyNumberFormat="0" applyFill="0" applyAlignment="0" applyProtection="0"/>
    <xf numFmtId="0" fontId="20" fillId="10" borderId="106" applyNumberFormat="0" applyAlignment="0" applyProtection="0"/>
    <xf numFmtId="0" fontId="4" fillId="0" borderId="0" applyNumberFormat="0" applyFill="0" applyBorder="0" applyAlignment="0" applyProtection="0"/>
    <xf numFmtId="0" fontId="8" fillId="11" borderId="107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108" applyNumberFormat="0" applyFill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6" fillId="0" borderId="0"/>
  </cellStyleXfs>
  <cellXfs count="597">
    <xf numFmtId="0" fontId="0" fillId="0" borderId="0" xfId="0"/>
    <xf numFmtId="0" fontId="1" fillId="0" borderId="0" xfId="0" applyFont="1"/>
    <xf numFmtId="1" fontId="0" fillId="0" borderId="0" xfId="0" applyNumberFormat="1"/>
    <xf numFmtId="1" fontId="4" fillId="3" borderId="0" xfId="0" applyNumberFormat="1" applyFont="1" applyFill="1"/>
    <xf numFmtId="0" fontId="3" fillId="0" borderId="0" xfId="0" applyFont="1"/>
    <xf numFmtId="1" fontId="5" fillId="0" borderId="0" xfId="0" applyNumberFormat="1" applyFont="1" applyAlignment="1">
      <alignment horizontal="center"/>
    </xf>
    <xf numFmtId="0" fontId="6" fillId="0" borderId="0" xfId="0" applyFont="1"/>
    <xf numFmtId="1" fontId="24" fillId="0" borderId="0" xfId="0" applyNumberFormat="1" applyFont="1"/>
    <xf numFmtId="0" fontId="25" fillId="0" borderId="0" xfId="0" applyFont="1"/>
    <xf numFmtId="1" fontId="25" fillId="3" borderId="0" xfId="0" applyNumberFormat="1" applyFont="1" applyFill="1"/>
    <xf numFmtId="1" fontId="25" fillId="0" borderId="0" xfId="0" applyNumberFormat="1" applyFont="1"/>
    <xf numFmtId="0" fontId="26" fillId="0" borderId="0" xfId="0" applyFont="1"/>
    <xf numFmtId="0" fontId="27" fillId="0" borderId="0" xfId="0" applyFont="1"/>
    <xf numFmtId="0" fontId="27" fillId="3" borderId="0" xfId="0" applyFont="1" applyFill="1"/>
    <xf numFmtId="0" fontId="28" fillId="0" borderId="0" xfId="0" applyFont="1"/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49" fontId="34" fillId="0" borderId="0" xfId="0" applyNumberFormat="1" applyFont="1" applyAlignment="1" applyProtection="1">
      <alignment horizontal="center" vertical="center"/>
      <protection locked="0" hidden="1"/>
    </xf>
    <xf numFmtId="0" fontId="35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 vertical="center"/>
    </xf>
    <xf numFmtId="164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vertical="center"/>
      <protection locked="0" hidden="1"/>
    </xf>
    <xf numFmtId="0" fontId="37" fillId="0" borderId="0" xfId="0" applyFont="1" applyAlignment="1">
      <alignment vertical="center"/>
    </xf>
    <xf numFmtId="0" fontId="39" fillId="0" borderId="0" xfId="0" applyFont="1" applyAlignment="1" applyProtection="1">
      <alignment horizontal="center" vertical="center"/>
      <protection locked="0" hidden="1"/>
    </xf>
    <xf numFmtId="0" fontId="37" fillId="0" borderId="0" xfId="0" applyFont="1"/>
    <xf numFmtId="0" fontId="40" fillId="0" borderId="0" xfId="0" applyFont="1" applyAlignment="1">
      <alignment horizontal="right" vertical="center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/>
    <xf numFmtId="0" fontId="40" fillId="0" borderId="19" xfId="0" applyFont="1" applyBorder="1" applyAlignment="1">
      <alignment horizontal="right" vertical="center"/>
    </xf>
    <xf numFmtId="0" fontId="41" fillId="0" borderId="19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hidden="1"/>
    </xf>
    <xf numFmtId="0" fontId="40" fillId="0" borderId="0" xfId="0" applyFont="1" applyAlignment="1" applyProtection="1">
      <alignment horizontal="right"/>
      <protection hidden="1"/>
    </xf>
    <xf numFmtId="0" fontId="1" fillId="0" borderId="33" xfId="0" applyFont="1" applyBorder="1" applyProtection="1"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165" fontId="36" fillId="0" borderId="0" xfId="0" applyNumberFormat="1" applyFont="1" applyAlignment="1" applyProtection="1">
      <alignment horizontal="center" vertical="center"/>
      <protection locked="0" hidden="1"/>
    </xf>
    <xf numFmtId="164" fontId="36" fillId="0" borderId="0" xfId="0" applyNumberFormat="1" applyFont="1" applyAlignment="1" applyProtection="1">
      <alignment horizontal="center" vertical="center"/>
      <protection locked="0" hidden="1"/>
    </xf>
    <xf numFmtId="0" fontId="46" fillId="0" borderId="0" xfId="0" applyFont="1"/>
    <xf numFmtId="0" fontId="30" fillId="0" borderId="0" xfId="0" applyFont="1" applyAlignment="1" applyProtection="1">
      <alignment vertical="center" wrapText="1"/>
      <protection hidden="1"/>
    </xf>
    <xf numFmtId="1" fontId="25" fillId="0" borderId="0" xfId="0" applyNumberFormat="1" applyFont="1" applyAlignment="1">
      <alignment horizontal="left"/>
    </xf>
    <xf numFmtId="0" fontId="25" fillId="36" borderId="0" xfId="0" applyFont="1" applyFill="1"/>
    <xf numFmtId="0" fontId="40" fillId="0" borderId="0" xfId="0" applyFont="1" applyProtection="1">
      <protection hidden="1"/>
    </xf>
    <xf numFmtId="0" fontId="49" fillId="0" borderId="0" xfId="0" applyFont="1" applyAlignment="1">
      <alignment horizontal="left" indent="14"/>
    </xf>
    <xf numFmtId="0" fontId="53" fillId="0" borderId="0" xfId="0" applyFont="1" applyAlignment="1">
      <alignment horizontal="left" indent="14"/>
    </xf>
    <xf numFmtId="0" fontId="49" fillId="0" borderId="16" xfId="0" applyFont="1" applyBorder="1" applyAlignment="1">
      <alignment horizontal="left" indent="14"/>
    </xf>
    <xf numFmtId="0" fontId="50" fillId="0" borderId="38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74" xfId="0" applyFont="1" applyBorder="1" applyAlignment="1">
      <alignment horizontal="center" wrapText="1"/>
    </xf>
    <xf numFmtId="0" fontId="50" fillId="0" borderId="69" xfId="0" applyFont="1" applyBorder="1" applyAlignment="1">
      <alignment horizontal="center" wrapText="1"/>
    </xf>
    <xf numFmtId="0" fontId="50" fillId="0" borderId="63" xfId="0" applyFont="1" applyBorder="1" applyAlignment="1">
      <alignment horizontal="center" wrapText="1"/>
    </xf>
    <xf numFmtId="0" fontId="28" fillId="0" borderId="10" xfId="0" applyFont="1" applyBorder="1" applyAlignment="1">
      <alignment horizontal="left" vertical="center" wrapText="1"/>
    </xf>
    <xf numFmtId="3" fontId="55" fillId="0" borderId="13" xfId="0" applyNumberFormat="1" applyFont="1" applyBorder="1" applyAlignment="1" applyProtection="1">
      <alignment horizontal="center" vertical="center" wrapText="1"/>
      <protection hidden="1"/>
    </xf>
    <xf numFmtId="3" fontId="55" fillId="0" borderId="48" xfId="0" applyNumberFormat="1" applyFont="1" applyBorder="1" applyAlignment="1" applyProtection="1">
      <alignment horizontal="center" vertical="center" wrapText="1"/>
      <protection hidden="1"/>
    </xf>
    <xf numFmtId="3" fontId="55" fillId="0" borderId="10" xfId="0" applyNumberFormat="1" applyFont="1" applyBorder="1" applyAlignment="1" applyProtection="1">
      <alignment horizontal="center" vertical="center" wrapText="1"/>
      <protection hidden="1"/>
    </xf>
    <xf numFmtId="3" fontId="55" fillId="0" borderId="79" xfId="0" applyNumberFormat="1" applyFont="1" applyBorder="1" applyAlignment="1" applyProtection="1">
      <alignment horizontal="center" vertical="center" wrapText="1"/>
      <protection hidden="1"/>
    </xf>
    <xf numFmtId="3" fontId="55" fillId="4" borderId="48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80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40" fillId="0" borderId="31" xfId="0" applyFont="1" applyBorder="1" applyAlignment="1">
      <alignment horizontal="left" vertical="center" wrapText="1" indent="2"/>
    </xf>
    <xf numFmtId="0" fontId="1" fillId="0" borderId="40" xfId="0" applyFont="1" applyBorder="1" applyAlignment="1">
      <alignment horizontal="left" vertical="center" wrapText="1" indent="2"/>
    </xf>
    <xf numFmtId="0" fontId="40" fillId="0" borderId="0" xfId="0" applyFont="1" applyAlignment="1">
      <alignment horizontal="left" vertical="center" wrapText="1" indent="2"/>
    </xf>
    <xf numFmtId="0" fontId="56" fillId="0" borderId="31" xfId="0" applyFont="1" applyBorder="1" applyAlignment="1">
      <alignment horizontal="left" vertical="center" wrapText="1" indent="2"/>
    </xf>
    <xf numFmtId="0" fontId="45" fillId="0" borderId="36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2"/>
    </xf>
    <xf numFmtId="3" fontId="55" fillId="0" borderId="131" xfId="0" applyNumberFormat="1" applyFont="1" applyBorder="1" applyAlignment="1" applyProtection="1">
      <alignment horizontal="center" vertical="center" wrapText="1"/>
      <protection hidden="1"/>
    </xf>
    <xf numFmtId="3" fontId="55" fillId="0" borderId="132" xfId="0" applyNumberFormat="1" applyFont="1" applyBorder="1" applyAlignment="1" applyProtection="1">
      <alignment horizontal="center" vertical="center" wrapText="1"/>
      <protection hidden="1"/>
    </xf>
    <xf numFmtId="3" fontId="55" fillId="0" borderId="130" xfId="0" applyNumberFormat="1" applyFont="1" applyBorder="1" applyAlignment="1" applyProtection="1">
      <alignment horizontal="center" vertical="center" wrapText="1"/>
      <protection hidden="1"/>
    </xf>
    <xf numFmtId="3" fontId="55" fillId="0" borderId="133" xfId="0" applyNumberFormat="1" applyFont="1" applyBorder="1" applyAlignment="1" applyProtection="1">
      <alignment horizontal="center" vertical="center" wrapText="1"/>
      <protection hidden="1"/>
    </xf>
    <xf numFmtId="3" fontId="55" fillId="0" borderId="134" xfId="0" applyNumberFormat="1" applyFont="1" applyBorder="1" applyAlignment="1" applyProtection="1">
      <alignment horizontal="center" vertical="center" wrapText="1"/>
      <protection hidden="1"/>
    </xf>
    <xf numFmtId="3" fontId="55" fillId="0" borderId="0" xfId="0" applyNumberFormat="1" applyFont="1" applyAlignment="1" applyProtection="1">
      <alignment horizontal="center" vertical="center" wrapText="1"/>
      <protection hidden="1"/>
    </xf>
    <xf numFmtId="3" fontId="57" fillId="0" borderId="0" xfId="0" applyNumberFormat="1" applyFont="1" applyAlignment="1" applyProtection="1">
      <alignment horizontal="center" vertical="center" wrapText="1"/>
      <protection hidden="1"/>
    </xf>
    <xf numFmtId="0" fontId="40" fillId="0" borderId="0" xfId="0" applyFont="1"/>
    <xf numFmtId="3" fontId="55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42" xfId="0" applyFont="1" applyBorder="1" applyAlignment="1" applyProtection="1">
      <alignment horizontal="center" vertical="center" wrapText="1"/>
      <protection hidden="1"/>
    </xf>
    <xf numFmtId="3" fontId="55" fillId="4" borderId="12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left" indent="13"/>
    </xf>
    <xf numFmtId="0" fontId="50" fillId="0" borderId="68" xfId="0" applyFont="1" applyBorder="1" applyAlignment="1">
      <alignment horizontal="center" wrapText="1"/>
    </xf>
    <xf numFmtId="0" fontId="50" fillId="0" borderId="73" xfId="0" applyFont="1" applyBorder="1" applyAlignment="1">
      <alignment horizontal="center" wrapText="1"/>
    </xf>
    <xf numFmtId="3" fontId="55" fillId="0" borderId="54" xfId="0" applyNumberFormat="1" applyFont="1" applyBorder="1" applyAlignment="1" applyProtection="1">
      <alignment horizontal="center" vertical="center" wrapText="1"/>
      <protection hidden="1"/>
    </xf>
    <xf numFmtId="3" fontId="55" fillId="0" borderId="43" xfId="0" applyNumberFormat="1" applyFont="1" applyBorder="1" applyAlignment="1" applyProtection="1">
      <alignment horizontal="center" vertical="center" wrapText="1"/>
      <protection hidden="1"/>
    </xf>
    <xf numFmtId="3" fontId="55" fillId="0" borderId="26" xfId="0" applyNumberFormat="1" applyFont="1" applyBorder="1" applyAlignment="1" applyProtection="1">
      <alignment horizontal="center" vertical="center" wrapText="1"/>
      <protection hidden="1"/>
    </xf>
    <xf numFmtId="3" fontId="55" fillId="0" borderId="28" xfId="0" applyNumberFormat="1" applyFont="1" applyBorder="1" applyAlignment="1" applyProtection="1">
      <alignment horizontal="center" vertical="center" wrapText="1"/>
      <protection hidden="1"/>
    </xf>
    <xf numFmtId="3" fontId="55" fillId="0" borderId="71" xfId="0" applyNumberFormat="1" applyFont="1" applyBorder="1" applyAlignment="1" applyProtection="1">
      <alignment horizontal="center" vertical="center" wrapText="1"/>
      <protection hidden="1"/>
    </xf>
    <xf numFmtId="3" fontId="55" fillId="4" borderId="72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8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" fillId="0" borderId="0" xfId="0" applyFont="1" applyAlignment="1">
      <alignment horizontal="left" indent="14"/>
    </xf>
    <xf numFmtId="0" fontId="50" fillId="0" borderId="0" xfId="0" applyFont="1" applyAlignment="1">
      <alignment horizontal="center" wrapText="1"/>
    </xf>
    <xf numFmtId="0" fontId="50" fillId="0" borderId="70" xfId="0" applyFont="1" applyBorder="1" applyAlignment="1">
      <alignment horizontal="center" wrapText="1"/>
    </xf>
    <xf numFmtId="0" fontId="50" fillId="0" borderId="117" xfId="0" applyFont="1" applyBorder="1" applyAlignment="1">
      <alignment horizontal="center" wrapText="1"/>
    </xf>
    <xf numFmtId="3" fontId="55" fillId="0" borderId="118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justify"/>
      <protection hidden="1"/>
    </xf>
    <xf numFmtId="3" fontId="1" fillId="0" borderId="0" xfId="0" applyNumberFormat="1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wrapText="1"/>
      <protection hidden="1"/>
    </xf>
    <xf numFmtId="49" fontId="59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Alignment="1" applyProtection="1">
      <alignment vertical="center" wrapText="1"/>
      <protection hidden="1"/>
    </xf>
    <xf numFmtId="0" fontId="4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shrinkToFit="1"/>
      <protection locked="0" hidden="1"/>
    </xf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3" borderId="0" xfId="0" applyFont="1" applyFill="1" applyAlignment="1">
      <alignment horizontal="left"/>
    </xf>
    <xf numFmtId="0" fontId="25" fillId="3" borderId="0" xfId="0" applyFont="1" applyFill="1"/>
    <xf numFmtId="0" fontId="43" fillId="0" borderId="0" xfId="0" applyFont="1" applyAlignment="1">
      <alignment horizontal="left" vertical="center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3" fontId="26" fillId="0" borderId="54" xfId="0" applyNumberFormat="1" applyFont="1" applyBorder="1" applyAlignment="1" applyProtection="1">
      <alignment horizontal="center" vertical="center" wrapText="1"/>
      <protection hidden="1"/>
    </xf>
    <xf numFmtId="0" fontId="26" fillId="0" borderId="78" xfId="0" applyFont="1" applyBorder="1" applyAlignment="1" applyProtection="1">
      <alignment horizontal="center" vertical="center" wrapText="1"/>
      <protection hidden="1"/>
    </xf>
    <xf numFmtId="3" fontId="55" fillId="0" borderId="137" xfId="0" applyNumberFormat="1" applyFont="1" applyBorder="1" applyAlignment="1" applyProtection="1">
      <alignment horizontal="center" vertical="center" wrapText="1"/>
      <protection hidden="1"/>
    </xf>
    <xf numFmtId="3" fontId="55" fillId="0" borderId="138" xfId="0" applyNumberFormat="1" applyFont="1" applyBorder="1" applyAlignment="1" applyProtection="1">
      <alignment horizontal="center" vertical="center" wrapText="1"/>
      <protection hidden="1"/>
    </xf>
    <xf numFmtId="3" fontId="55" fillId="0" borderId="135" xfId="0" applyNumberFormat="1" applyFont="1" applyBorder="1" applyAlignment="1" applyProtection="1">
      <alignment horizontal="center" vertical="center" wrapText="1"/>
      <protection hidden="1"/>
    </xf>
    <xf numFmtId="3" fontId="55" fillId="0" borderId="139" xfId="0" applyNumberFormat="1" applyFont="1" applyBorder="1" applyAlignment="1" applyProtection="1">
      <alignment horizontal="center" vertical="center" wrapText="1"/>
      <protection hidden="1"/>
    </xf>
    <xf numFmtId="3" fontId="55" fillId="4" borderId="138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40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35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41" xfId="0" applyNumberFormat="1" applyFont="1" applyBorder="1" applyAlignment="1" applyProtection="1">
      <alignment horizontal="center" vertical="center" wrapText="1"/>
      <protection hidden="1"/>
    </xf>
    <xf numFmtId="3" fontId="55" fillId="0" borderId="146" xfId="0" applyNumberFormat="1" applyFont="1" applyBorder="1" applyAlignment="1" applyProtection="1">
      <alignment horizontal="center" vertical="center" wrapText="1"/>
      <protection hidden="1"/>
    </xf>
    <xf numFmtId="3" fontId="55" fillId="0" borderId="147" xfId="0" applyNumberFormat="1" applyFont="1" applyBorder="1" applyAlignment="1" applyProtection="1">
      <alignment horizontal="center" vertical="center" wrapText="1"/>
      <protection hidden="1"/>
    </xf>
    <xf numFmtId="3" fontId="55" fillId="0" borderId="145" xfId="0" applyNumberFormat="1" applyFont="1" applyBorder="1" applyAlignment="1" applyProtection="1">
      <alignment horizontal="center" vertical="center" wrapText="1"/>
      <protection hidden="1"/>
    </xf>
    <xf numFmtId="3" fontId="55" fillId="0" borderId="148" xfId="0" applyNumberFormat="1" applyFont="1" applyBorder="1" applyAlignment="1" applyProtection="1">
      <alignment horizontal="center" vertical="center" wrapText="1"/>
      <protection hidden="1"/>
    </xf>
    <xf numFmtId="3" fontId="55" fillId="4" borderId="147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49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45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50" xfId="0" applyNumberFormat="1" applyFont="1" applyBorder="1" applyAlignment="1" applyProtection="1">
      <alignment horizontal="center" vertical="center" wrapText="1"/>
      <protection hidden="1"/>
    </xf>
    <xf numFmtId="3" fontId="55" fillId="0" borderId="151" xfId="0" applyNumberFormat="1" applyFont="1" applyBorder="1" applyAlignment="1" applyProtection="1">
      <alignment horizontal="center" vertical="center" wrapText="1"/>
      <protection hidden="1"/>
    </xf>
    <xf numFmtId="3" fontId="55" fillId="0" borderId="152" xfId="0" applyNumberFormat="1" applyFont="1" applyBorder="1" applyAlignment="1" applyProtection="1">
      <alignment horizontal="center" vertical="center" wrapText="1"/>
      <protection hidden="1"/>
    </xf>
    <xf numFmtId="3" fontId="55" fillId="0" borderId="153" xfId="0" applyNumberFormat="1" applyFont="1" applyBorder="1" applyAlignment="1" applyProtection="1">
      <alignment horizontal="center" vertical="center" wrapText="1"/>
      <protection hidden="1"/>
    </xf>
    <xf numFmtId="3" fontId="55" fillId="4" borderId="151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54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3" fontId="55" fillId="4" borderId="26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138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0" borderId="155" xfId="0" applyNumberFormat="1" applyFont="1" applyBorder="1" applyAlignment="1" applyProtection="1">
      <alignment horizontal="center" vertical="center" wrapText="1"/>
      <protection hidden="1"/>
    </xf>
    <xf numFmtId="3" fontId="55" fillId="0" borderId="157" xfId="0" applyNumberFormat="1" applyFont="1" applyBorder="1" applyAlignment="1" applyProtection="1">
      <alignment horizontal="center" vertical="center" wrapText="1"/>
      <protection hidden="1"/>
    </xf>
    <xf numFmtId="3" fontId="55" fillId="0" borderId="158" xfId="0" applyNumberFormat="1" applyFont="1" applyBorder="1" applyAlignment="1" applyProtection="1">
      <alignment horizontal="center" vertical="center" wrapText="1"/>
      <protection hidden="1"/>
    </xf>
    <xf numFmtId="3" fontId="55" fillId="4" borderId="144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0" borderId="160" xfId="0" applyNumberFormat="1" applyFont="1" applyBorder="1" applyAlignment="1" applyProtection="1">
      <alignment horizontal="center" vertical="center" wrapText="1"/>
      <protection hidden="1"/>
    </xf>
    <xf numFmtId="3" fontId="55" fillId="4" borderId="161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64" xfId="0" applyNumberFormat="1" applyFont="1" applyFill="1" applyBorder="1" applyAlignment="1" applyProtection="1">
      <alignment horizontal="center" vertical="center" wrapText="1"/>
      <protection locked="0" hidden="1"/>
    </xf>
    <xf numFmtId="0" fontId="45" fillId="0" borderId="0" xfId="0" applyFont="1" applyAlignment="1" applyProtection="1">
      <alignment horizontal="left" vertical="center" indent="2"/>
      <protection hidden="1"/>
    </xf>
    <xf numFmtId="0" fontId="5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6" fillId="0" borderId="0" xfId="0" applyFont="1" applyAlignment="1">
      <alignment horizontal="left" indent="2"/>
    </xf>
    <xf numFmtId="0" fontId="49" fillId="0" borderId="0" xfId="0" applyFont="1"/>
    <xf numFmtId="0" fontId="50" fillId="0" borderId="55" xfId="0" applyFont="1" applyBorder="1" applyAlignment="1">
      <alignment horizontal="center" wrapText="1"/>
    </xf>
    <xf numFmtId="3" fontId="55" fillId="0" borderId="70" xfId="0" applyNumberFormat="1" applyFont="1" applyBorder="1" applyAlignment="1" applyProtection="1">
      <alignment horizontal="center" vertical="center" wrapText="1"/>
      <protection hidden="1"/>
    </xf>
    <xf numFmtId="3" fontId="55" fillId="4" borderId="71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139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143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171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89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135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0" borderId="36" xfId="0" applyNumberFormat="1" applyFont="1" applyBorder="1" applyAlignment="1" applyProtection="1">
      <alignment horizontal="center" vertical="center" wrapText="1"/>
      <protection hidden="1"/>
    </xf>
    <xf numFmtId="3" fontId="55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172" xfId="0" applyNumberFormat="1" applyFont="1" applyFill="1" applyBorder="1" applyAlignment="1" applyProtection="1">
      <alignment horizontal="center" vertical="center" wrapText="1"/>
      <protection locked="0" hidden="1"/>
    </xf>
    <xf numFmtId="3" fontId="55" fillId="4" borderId="6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73" xfId="0" applyFont="1" applyBorder="1" applyAlignment="1">
      <alignment horizontal="left" vertical="center" wrapText="1"/>
    </xf>
    <xf numFmtId="3" fontId="55" fillId="0" borderId="174" xfId="0" applyNumberFormat="1" applyFont="1" applyBorder="1" applyAlignment="1" applyProtection="1">
      <alignment horizontal="center" vertical="center" wrapText="1"/>
      <protection hidden="1"/>
    </xf>
    <xf numFmtId="0" fontId="68" fillId="0" borderId="0" xfId="0" applyFont="1" applyAlignment="1">
      <alignment horizontal="left" indent="2"/>
    </xf>
    <xf numFmtId="0" fontId="56" fillId="0" borderId="0" xfId="0" applyFont="1"/>
    <xf numFmtId="0" fontId="45" fillId="0" borderId="0" xfId="0" applyFont="1"/>
    <xf numFmtId="0" fontId="68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5" fillId="2" borderId="95" xfId="0" applyFont="1" applyFill="1" applyBorder="1" applyAlignment="1" applyProtection="1">
      <alignment horizontal="center" vertical="center"/>
      <protection hidden="1"/>
    </xf>
    <xf numFmtId="0" fontId="55" fillId="2" borderId="48" xfId="0" applyFont="1" applyFill="1" applyBorder="1" applyAlignment="1" applyProtection="1">
      <alignment horizontal="center" vertical="center"/>
      <protection hidden="1"/>
    </xf>
    <xf numFmtId="0" fontId="55" fillId="2" borderId="10" xfId="0" applyFont="1" applyFill="1" applyBorder="1" applyAlignment="1" applyProtection="1">
      <alignment horizontal="center" vertical="center"/>
      <protection hidden="1"/>
    </xf>
    <xf numFmtId="0" fontId="55" fillId="4" borderId="156" xfId="0" applyFont="1" applyFill="1" applyBorder="1" applyAlignment="1" applyProtection="1">
      <alignment horizontal="center" vertical="center"/>
      <protection locked="0"/>
    </xf>
    <xf numFmtId="0" fontId="55" fillId="4" borderId="157" xfId="0" applyFont="1" applyFill="1" applyBorder="1" applyAlignment="1" applyProtection="1">
      <alignment horizontal="center" vertical="center"/>
      <protection locked="0"/>
    </xf>
    <xf numFmtId="0" fontId="55" fillId="4" borderId="36" xfId="0" applyFont="1" applyFill="1" applyBorder="1" applyAlignment="1" applyProtection="1">
      <alignment horizontal="center" vertical="center"/>
      <protection locked="0"/>
    </xf>
    <xf numFmtId="0" fontId="55" fillId="4" borderId="97" xfId="0" applyFont="1" applyFill="1" applyBorder="1" applyAlignment="1" applyProtection="1">
      <alignment horizontal="center" vertical="center"/>
      <protection locked="0"/>
    </xf>
    <xf numFmtId="0" fontId="55" fillId="4" borderId="26" xfId="0" applyFont="1" applyFill="1" applyBorder="1" applyAlignment="1" applyProtection="1">
      <alignment horizontal="center" vertical="center"/>
      <protection locked="0"/>
    </xf>
    <xf numFmtId="0" fontId="55" fillId="4" borderId="28" xfId="0" applyFont="1" applyFill="1" applyBorder="1" applyAlignment="1" applyProtection="1">
      <alignment horizontal="center" vertical="center"/>
      <protection locked="0"/>
    </xf>
    <xf numFmtId="0" fontId="55" fillId="2" borderId="98" xfId="0" applyFont="1" applyFill="1" applyBorder="1" applyAlignment="1" applyProtection="1">
      <alignment horizontal="center" vertical="center"/>
      <protection hidden="1"/>
    </xf>
    <xf numFmtId="0" fontId="55" fillId="2" borderId="54" xfId="0" applyFont="1" applyFill="1" applyBorder="1" applyAlignment="1" applyProtection="1">
      <alignment horizontal="center" vertical="center"/>
      <protection hidden="1"/>
    </xf>
    <xf numFmtId="0" fontId="55" fillId="2" borderId="0" xfId="0" applyFont="1" applyFill="1" applyAlignment="1" applyProtection="1">
      <alignment horizontal="center" vertical="center"/>
      <protection hidden="1"/>
    </xf>
    <xf numFmtId="0" fontId="55" fillId="4" borderId="99" xfId="0" applyFont="1" applyFill="1" applyBorder="1" applyAlignment="1" applyProtection="1">
      <alignment horizontal="center" vertical="center"/>
      <protection locked="0"/>
    </xf>
    <xf numFmtId="0" fontId="55" fillId="4" borderId="64" xfId="0" applyFont="1" applyFill="1" applyBorder="1" applyAlignment="1" applyProtection="1">
      <alignment horizontal="center" vertical="center"/>
      <protection locked="0"/>
    </xf>
    <xf numFmtId="0" fontId="55" fillId="4" borderId="60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 indent="1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56" fillId="0" borderId="0" xfId="0" applyFont="1" applyProtection="1">
      <protection hidden="1"/>
    </xf>
    <xf numFmtId="0" fontId="68" fillId="0" borderId="0" xfId="0" applyFont="1" applyAlignment="1">
      <alignment horizontal="left" wrapText="1" indent="2"/>
    </xf>
    <xf numFmtId="0" fontId="56" fillId="0" borderId="0" xfId="0" applyFont="1" applyAlignment="1">
      <alignment horizontal="left"/>
    </xf>
    <xf numFmtId="0" fontId="72" fillId="0" borderId="68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45" fillId="0" borderId="156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/>
    </xf>
    <xf numFmtId="0" fontId="72" fillId="0" borderId="0" xfId="0" applyFont="1" applyAlignment="1">
      <alignment horizontal="right" indent="1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left"/>
      <protection hidden="1"/>
    </xf>
    <xf numFmtId="0" fontId="45" fillId="4" borderId="141" xfId="0" applyFont="1" applyFill="1" applyBorder="1" applyAlignment="1" applyProtection="1">
      <alignment horizontal="center" vertical="center" wrapText="1"/>
      <protection locked="0"/>
    </xf>
    <xf numFmtId="0" fontId="45" fillId="4" borderId="157" xfId="0" applyFont="1" applyFill="1" applyBorder="1" applyAlignment="1" applyProtection="1">
      <alignment horizontal="center" vertical="center" wrapText="1"/>
      <protection locked="0"/>
    </xf>
    <xf numFmtId="0" fontId="45" fillId="4" borderId="35" xfId="0" applyFont="1" applyFill="1" applyBorder="1" applyAlignment="1" applyProtection="1">
      <alignment horizontal="center" vertical="center" wrapText="1"/>
      <protection locked="0"/>
    </xf>
    <xf numFmtId="0" fontId="45" fillId="4" borderId="26" xfId="0" applyFont="1" applyFill="1" applyBorder="1" applyAlignment="1" applyProtection="1">
      <alignment horizontal="center" vertical="center" wrapText="1"/>
      <protection locked="0"/>
    </xf>
    <xf numFmtId="0" fontId="45" fillId="4" borderId="27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 indent="4"/>
      <protection hidden="1"/>
    </xf>
    <xf numFmtId="0" fontId="68" fillId="0" borderId="0" xfId="0" applyFont="1" applyProtection="1">
      <protection hidden="1"/>
    </xf>
    <xf numFmtId="0" fontId="66" fillId="0" borderId="10" xfId="0" applyFont="1" applyBorder="1" applyAlignment="1" applyProtection="1">
      <alignment horizontal="left" vertical="center" wrapText="1" indent="2"/>
      <protection hidden="1"/>
    </xf>
    <xf numFmtId="0" fontId="56" fillId="0" borderId="16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center" vertical="center" wrapText="1"/>
      <protection hidden="1"/>
    </xf>
    <xf numFmtId="3" fontId="72" fillId="0" borderId="17" xfId="0" applyNumberFormat="1" applyFont="1" applyBorder="1" applyAlignment="1" applyProtection="1">
      <alignment horizontal="center" vertical="center" wrapText="1"/>
      <protection hidden="1"/>
    </xf>
    <xf numFmtId="3" fontId="55" fillId="0" borderId="183" xfId="0" applyNumberFormat="1" applyFont="1" applyBorder="1" applyAlignment="1" applyProtection="1">
      <alignment horizontal="center" vertical="center" wrapText="1"/>
      <protection hidden="1"/>
    </xf>
    <xf numFmtId="3" fontId="55" fillId="0" borderId="184" xfId="0" applyNumberFormat="1" applyFont="1" applyBorder="1" applyAlignment="1" applyProtection="1">
      <alignment horizontal="center" vertical="center" wrapText="1"/>
      <protection hidden="1"/>
    </xf>
    <xf numFmtId="3" fontId="55" fillId="0" borderId="185" xfId="0" applyNumberFormat="1" applyFont="1" applyBorder="1" applyAlignment="1" applyProtection="1">
      <alignment horizontal="center" vertical="center" wrapText="1"/>
      <protection hidden="1"/>
    </xf>
    <xf numFmtId="3" fontId="55" fillId="0" borderId="186" xfId="0" applyNumberFormat="1" applyFont="1" applyBorder="1" applyAlignment="1" applyProtection="1">
      <alignment horizontal="center" vertical="center" wrapText="1"/>
      <protection hidden="1"/>
    </xf>
    <xf numFmtId="3" fontId="55" fillId="4" borderId="187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86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88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38" xfId="0" applyNumberFormat="1" applyFont="1" applyBorder="1" applyAlignment="1" applyProtection="1">
      <alignment horizontal="center" vertical="center" wrapText="1"/>
      <protection hidden="1"/>
    </xf>
    <xf numFmtId="3" fontId="55" fillId="0" borderId="181" xfId="0" applyNumberFormat="1" applyFont="1" applyBorder="1" applyAlignment="1" applyProtection="1">
      <alignment horizontal="center" vertical="center" wrapText="1"/>
      <protection hidden="1"/>
    </xf>
    <xf numFmtId="3" fontId="55" fillId="4" borderId="182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81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74" fillId="0" borderId="0" xfId="0" applyFont="1"/>
    <xf numFmtId="0" fontId="75" fillId="0" borderId="0" xfId="0" applyFont="1" applyAlignment="1">
      <alignment horizontal="left"/>
    </xf>
    <xf numFmtId="0" fontId="76" fillId="0" borderId="0" xfId="0" applyFont="1"/>
    <xf numFmtId="0" fontId="74" fillId="0" borderId="0" xfId="0" applyFont="1" applyAlignment="1">
      <alignment horizontal="left"/>
    </xf>
    <xf numFmtId="0" fontId="43" fillId="0" borderId="0" xfId="0" applyFont="1" applyProtection="1">
      <protection hidden="1"/>
    </xf>
    <xf numFmtId="0" fontId="45" fillId="0" borderId="0" xfId="0" applyFont="1" applyAlignment="1" applyProtection="1">
      <alignment horizontal="left" vertical="top" wrapText="1"/>
      <protection locked="0"/>
    </xf>
    <xf numFmtId="3" fontId="55" fillId="0" borderId="55" xfId="0" applyNumberFormat="1" applyFont="1" applyBorder="1" applyAlignment="1" applyProtection="1">
      <alignment horizontal="center" vertical="center" wrapText="1"/>
      <protection hidden="1"/>
    </xf>
    <xf numFmtId="3" fontId="55" fillId="0" borderId="16" xfId="0" applyNumberFormat="1" applyFont="1" applyBorder="1" applyAlignment="1" applyProtection="1">
      <alignment horizontal="center" vertical="center" wrapText="1"/>
      <protection hidden="1"/>
    </xf>
    <xf numFmtId="3" fontId="55" fillId="0" borderId="68" xfId="0" applyNumberFormat="1" applyFont="1" applyBorder="1" applyAlignment="1" applyProtection="1">
      <alignment horizontal="center" vertical="center" wrapText="1"/>
      <protection hidden="1"/>
    </xf>
    <xf numFmtId="3" fontId="55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73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194" xfId="0" applyFont="1" applyFill="1" applyBorder="1" applyAlignment="1" applyProtection="1">
      <alignment horizontal="center" vertical="center" wrapText="1"/>
      <protection locked="0"/>
    </xf>
    <xf numFmtId="0" fontId="45" fillId="0" borderId="94" xfId="0" applyFont="1" applyBorder="1" applyAlignment="1">
      <alignment horizontal="center" vertical="center" wrapText="1"/>
    </xf>
    <xf numFmtId="0" fontId="45" fillId="4" borderId="55" xfId="0" applyFont="1" applyFill="1" applyBorder="1" applyAlignment="1" applyProtection="1">
      <alignment horizontal="center" vertical="center" wrapText="1"/>
      <protection locked="0"/>
    </xf>
    <xf numFmtId="0" fontId="45" fillId="4" borderId="129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/>
    <xf numFmtId="0" fontId="78" fillId="0" borderId="0" xfId="0" applyFont="1" applyAlignment="1">
      <alignment horizontal="left"/>
    </xf>
    <xf numFmtId="1" fontId="27" fillId="0" borderId="0" xfId="0" applyNumberFormat="1" applyFont="1"/>
    <xf numFmtId="1" fontId="27" fillId="3" borderId="0" xfId="0" applyNumberFormat="1" applyFont="1" applyFill="1"/>
    <xf numFmtId="1" fontId="79" fillId="0" borderId="0" xfId="0" applyNumberFormat="1" applyFont="1"/>
    <xf numFmtId="1" fontId="79" fillId="3" borderId="0" xfId="0" applyNumberFormat="1" applyFont="1" applyFill="1"/>
    <xf numFmtId="1" fontId="4" fillId="37" borderId="0" xfId="0" applyNumberFormat="1" applyFont="1" applyFill="1"/>
    <xf numFmtId="0" fontId="80" fillId="0" borderId="0" xfId="0" applyFont="1" applyAlignment="1" applyProtection="1">
      <alignment horizontal="center" vertical="center"/>
      <protection hidden="1"/>
    </xf>
    <xf numFmtId="3" fontId="55" fillId="0" borderId="62" xfId="0" applyNumberFormat="1" applyFont="1" applyBorder="1" applyAlignment="1" applyProtection="1">
      <alignment horizontal="center" vertical="center" wrapText="1"/>
      <protection hidden="1"/>
    </xf>
    <xf numFmtId="3" fontId="55" fillId="0" borderId="171" xfId="0" applyNumberFormat="1" applyFont="1" applyBorder="1" applyAlignment="1" applyProtection="1">
      <alignment horizontal="center" vertical="center" wrapText="1"/>
      <protection hidden="1"/>
    </xf>
    <xf numFmtId="3" fontId="55" fillId="0" borderId="161" xfId="0" applyNumberFormat="1" applyFont="1" applyBorder="1" applyAlignment="1" applyProtection="1">
      <alignment horizontal="center" vertical="center" wrapText="1"/>
      <protection hidden="1"/>
    </xf>
    <xf numFmtId="3" fontId="55" fillId="0" borderId="172" xfId="0" applyNumberFormat="1" applyFont="1" applyBorder="1" applyAlignment="1" applyProtection="1">
      <alignment horizontal="center" vertical="center" wrapText="1"/>
      <protection hidden="1"/>
    </xf>
    <xf numFmtId="0" fontId="38" fillId="0" borderId="31" xfId="0" applyFont="1" applyBorder="1" applyAlignment="1">
      <alignment horizontal="left" vertical="center" indent="3"/>
    </xf>
    <xf numFmtId="0" fontId="38" fillId="0" borderId="31" xfId="0" applyFont="1" applyBorder="1" applyAlignment="1">
      <alignment horizontal="left" vertical="center" wrapText="1" indent="3"/>
    </xf>
    <xf numFmtId="0" fontId="68" fillId="0" borderId="0" xfId="0" applyFont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55" fillId="0" borderId="0" xfId="0" applyFont="1"/>
    <xf numFmtId="0" fontId="55" fillId="0" borderId="0" xfId="0" applyFont="1" applyAlignment="1">
      <alignment horizontal="left" wrapText="1"/>
    </xf>
    <xf numFmtId="0" fontId="68" fillId="0" borderId="36" xfId="0" applyFont="1" applyBorder="1" applyAlignment="1">
      <alignment horizontal="left" indent="8"/>
    </xf>
    <xf numFmtId="0" fontId="43" fillId="0" borderId="38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38" fillId="0" borderId="42" xfId="0" applyFont="1" applyBorder="1" applyAlignment="1">
      <alignment horizontal="left" vertical="center" wrapText="1" indent="2"/>
    </xf>
    <xf numFmtId="0" fontId="38" fillId="0" borderId="136" xfId="0" applyFont="1" applyBorder="1" applyAlignment="1">
      <alignment horizontal="left" vertical="center" wrapText="1" indent="2"/>
    </xf>
    <xf numFmtId="0" fontId="45" fillId="0" borderId="142" xfId="0" applyFont="1" applyBorder="1" applyAlignment="1">
      <alignment horizontal="left" vertical="center" wrapText="1" indent="4"/>
    </xf>
    <xf numFmtId="0" fontId="45" fillId="0" borderId="136" xfId="0" applyFont="1" applyBorder="1" applyAlignment="1">
      <alignment horizontal="left" vertical="center" wrapText="1" indent="4"/>
    </xf>
    <xf numFmtId="0" fontId="56" fillId="0" borderId="159" xfId="0" applyFont="1" applyBorder="1" applyAlignment="1">
      <alignment horizontal="left" vertical="center" wrapText="1"/>
    </xf>
    <xf numFmtId="0" fontId="38" fillId="0" borderId="159" xfId="0" applyFont="1" applyBorder="1" applyAlignment="1">
      <alignment horizontal="left" vertical="center" wrapText="1" indent="2"/>
    </xf>
    <xf numFmtId="0" fontId="56" fillId="0" borderId="40" xfId="0" applyFont="1" applyBorder="1" applyAlignment="1">
      <alignment horizontal="left" vertical="center" wrapText="1"/>
    </xf>
    <xf numFmtId="0" fontId="38" fillId="0" borderId="61" xfId="0" applyFont="1" applyBorder="1" applyAlignment="1">
      <alignment horizontal="left" vertical="center" wrapText="1" indent="2"/>
    </xf>
    <xf numFmtId="0" fontId="56" fillId="0" borderId="0" xfId="0" applyFont="1" applyAlignment="1">
      <alignment horizontal="justify"/>
    </xf>
    <xf numFmtId="3" fontId="45" fillId="0" borderId="0" xfId="0" applyNumberFormat="1" applyFont="1"/>
    <xf numFmtId="0" fontId="43" fillId="0" borderId="0" xfId="0" applyFont="1" applyAlignment="1">
      <alignment horizontal="justify"/>
    </xf>
    <xf numFmtId="0" fontId="82" fillId="0" borderId="0" xfId="0" applyFont="1"/>
    <xf numFmtId="0" fontId="56" fillId="0" borderId="0" xfId="0" applyFont="1" applyAlignment="1">
      <alignment vertical="center" wrapText="1"/>
    </xf>
    <xf numFmtId="0" fontId="45" fillId="4" borderId="26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 wrapText="1"/>
    </xf>
    <xf numFmtId="0" fontId="55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52" fillId="0" borderId="0" xfId="0" applyFont="1" applyAlignment="1" applyProtection="1">
      <alignment horizontal="left" vertical="center"/>
      <protection hidden="1"/>
    </xf>
    <xf numFmtId="3" fontId="55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28" xfId="0" applyNumberFormat="1" applyFont="1" applyBorder="1" applyAlignment="1" applyProtection="1">
      <alignment horizontal="center" vertical="center" wrapText="1"/>
      <protection hidden="1"/>
    </xf>
    <xf numFmtId="0" fontId="43" fillId="0" borderId="197" xfId="0" applyFont="1" applyBorder="1" applyAlignment="1" applyProtection="1">
      <alignment horizontal="center" vertical="center" wrapText="1"/>
      <protection hidden="1"/>
    </xf>
    <xf numFmtId="1" fontId="84" fillId="0" borderId="0" xfId="0" applyNumberFormat="1" applyFont="1"/>
    <xf numFmtId="1" fontId="25" fillId="37" borderId="0" xfId="0" applyNumberFormat="1" applyFont="1" applyFill="1"/>
    <xf numFmtId="1" fontId="27" fillId="37" borderId="0" xfId="0" applyNumberFormat="1" applyFont="1" applyFill="1"/>
    <xf numFmtId="1" fontId="85" fillId="37" borderId="0" xfId="0" applyNumberFormat="1" applyFont="1" applyFill="1"/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9" fillId="0" borderId="16" xfId="0" applyFont="1" applyBorder="1" applyAlignment="1">
      <alignment horizontal="left"/>
    </xf>
    <xf numFmtId="0" fontId="68" fillId="0" borderId="36" xfId="0" applyFont="1" applyBorder="1" applyAlignment="1">
      <alignment horizontal="left"/>
    </xf>
    <xf numFmtId="0" fontId="72" fillId="0" borderId="189" xfId="0" applyFont="1" applyBorder="1" applyAlignment="1" applyProtection="1">
      <alignment horizontal="center" vertical="center" wrapText="1"/>
      <protection hidden="1"/>
    </xf>
    <xf numFmtId="0" fontId="72" fillId="0" borderId="190" xfId="0" applyFont="1" applyBorder="1" applyAlignment="1" applyProtection="1">
      <alignment horizontal="center" vertical="center" wrapText="1"/>
      <protection hidden="1"/>
    </xf>
    <xf numFmtId="0" fontId="72" fillId="0" borderId="191" xfId="0" applyFont="1" applyBorder="1" applyAlignment="1" applyProtection="1">
      <alignment horizontal="center" vertical="center" wrapText="1"/>
      <protection hidden="1"/>
    </xf>
    <xf numFmtId="0" fontId="72" fillId="0" borderId="192" xfId="0" applyFont="1" applyBorder="1" applyAlignment="1" applyProtection="1">
      <alignment horizontal="center" vertical="center" wrapText="1"/>
      <protection hidden="1"/>
    </xf>
    <xf numFmtId="0" fontId="72" fillId="0" borderId="193" xfId="0" applyFont="1" applyBorder="1" applyAlignment="1" applyProtection="1">
      <alignment horizontal="center" vertical="center" wrapText="1"/>
      <protection hidden="1"/>
    </xf>
    <xf numFmtId="0" fontId="45" fillId="0" borderId="205" xfId="0" applyFont="1" applyBorder="1" applyAlignment="1" applyProtection="1">
      <alignment horizontal="right" vertic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3" fontId="5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 indent="2"/>
    </xf>
    <xf numFmtId="0" fontId="57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86" fillId="0" borderId="0" xfId="0" applyFont="1" applyAlignment="1" applyProtection="1">
      <alignment horizontal="center" vertical="center"/>
      <protection locked="0" hidden="1"/>
    </xf>
    <xf numFmtId="1" fontId="87" fillId="0" borderId="0" xfId="0" applyNumberFormat="1" applyFont="1"/>
    <xf numFmtId="1" fontId="83" fillId="0" borderId="0" xfId="0" applyNumberFormat="1" applyFont="1"/>
    <xf numFmtId="0" fontId="72" fillId="4" borderId="28" xfId="0" applyFont="1" applyFill="1" applyBorder="1" applyAlignment="1" applyProtection="1">
      <alignment horizontal="left" vertical="center" shrinkToFit="1"/>
      <protection locked="0"/>
    </xf>
    <xf numFmtId="0" fontId="72" fillId="4" borderId="60" xfId="0" applyFont="1" applyFill="1" applyBorder="1" applyAlignment="1" applyProtection="1">
      <alignment horizontal="left" vertical="center" shrinkToFit="1"/>
      <protection locked="0"/>
    </xf>
    <xf numFmtId="0" fontId="55" fillId="0" borderId="36" xfId="0" applyFont="1" applyBorder="1" applyAlignment="1">
      <alignment horizontal="center" vertical="center"/>
    </xf>
    <xf numFmtId="0" fontId="88" fillId="0" borderId="0" xfId="0" applyFont="1"/>
    <xf numFmtId="0" fontId="88" fillId="2" borderId="0" xfId="0" applyFont="1" applyFill="1"/>
    <xf numFmtId="0" fontId="56" fillId="0" borderId="203" xfId="0" applyFont="1" applyBorder="1" applyAlignment="1" applyProtection="1">
      <alignment vertical="center"/>
      <protection hidden="1"/>
    </xf>
    <xf numFmtId="3" fontId="55" fillId="0" borderId="204" xfId="0" applyNumberFormat="1" applyFont="1" applyBorder="1" applyAlignment="1" applyProtection="1">
      <alignment horizontal="center" vertical="center" wrapText="1"/>
      <protection hidden="1"/>
    </xf>
    <xf numFmtId="0" fontId="45" fillId="0" borderId="20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locked="0"/>
    </xf>
    <xf numFmtId="3" fontId="55" fillId="0" borderId="19" xfId="0" applyNumberFormat="1" applyFont="1" applyBorder="1" applyAlignment="1" applyProtection="1">
      <alignment horizontal="center" vertical="center" wrapText="1"/>
      <protection hidden="1"/>
    </xf>
    <xf numFmtId="3" fontId="55" fillId="0" borderId="208" xfId="0" applyNumberFormat="1" applyFont="1" applyBorder="1" applyAlignment="1" applyProtection="1">
      <alignment horizontal="center" vertical="center" wrapText="1"/>
      <protection hidden="1"/>
    </xf>
    <xf numFmtId="16" fontId="89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center" wrapText="1" indent="4"/>
    </xf>
    <xf numFmtId="0" fontId="89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89" fillId="0" borderId="0" xfId="0" applyFont="1" applyAlignment="1">
      <alignment horizontal="center"/>
    </xf>
    <xf numFmtId="0" fontId="43" fillId="0" borderId="10" xfId="0" applyFont="1" applyBorder="1" applyAlignment="1">
      <alignment vertical="center"/>
    </xf>
    <xf numFmtId="0" fontId="89" fillId="0" borderId="10" xfId="0" applyFont="1" applyBorder="1" applyAlignment="1">
      <alignment horizontal="center"/>
    </xf>
    <xf numFmtId="0" fontId="89" fillId="0" borderId="36" xfId="0" applyFont="1" applyBorder="1" applyAlignment="1">
      <alignment horizontal="center" vertical="center"/>
    </xf>
    <xf numFmtId="0" fontId="72" fillId="0" borderId="28" xfId="0" applyFont="1" applyBorder="1" applyAlignment="1">
      <alignment horizontal="left" vertical="center" wrapText="1"/>
    </xf>
    <xf numFmtId="0" fontId="89" fillId="0" borderId="28" xfId="0" applyFont="1" applyBorder="1" applyAlignment="1">
      <alignment horizontal="center" vertical="center"/>
    </xf>
    <xf numFmtId="0" fontId="72" fillId="0" borderId="28" xfId="0" applyFont="1" applyBorder="1" applyAlignment="1">
      <alignment vertical="center" wrapText="1"/>
    </xf>
    <xf numFmtId="0" fontId="72" fillId="0" borderId="0" xfId="0" applyFont="1" applyAlignment="1">
      <alignment horizontal="right" vertical="center"/>
    </xf>
    <xf numFmtId="0" fontId="72" fillId="0" borderId="28" xfId="0" applyFont="1" applyBorder="1" applyAlignment="1">
      <alignment horizontal="right" vertical="center"/>
    </xf>
    <xf numFmtId="0" fontId="72" fillId="0" borderId="60" xfId="0" applyFont="1" applyBorder="1" applyAlignment="1">
      <alignment horizontal="right" vertical="center"/>
    </xf>
    <xf numFmtId="0" fontId="91" fillId="0" borderId="0" xfId="0" applyFont="1"/>
    <xf numFmtId="0" fontId="92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94" fillId="0" borderId="0" xfId="0" applyFont="1"/>
    <xf numFmtId="0" fontId="95" fillId="0" borderId="0" xfId="0" applyFont="1"/>
    <xf numFmtId="0" fontId="95" fillId="0" borderId="0" xfId="0" applyFont="1" applyAlignment="1">
      <alignment horizontal="center"/>
    </xf>
    <xf numFmtId="0" fontId="94" fillId="0" borderId="0" xfId="0" quotePrefix="1" applyFont="1"/>
    <xf numFmtId="14" fontId="94" fillId="0" borderId="0" xfId="0" quotePrefix="1" applyNumberFormat="1" applyFont="1"/>
    <xf numFmtId="0" fontId="25" fillId="0" borderId="215" xfId="0" applyFont="1" applyBorder="1"/>
    <xf numFmtId="0" fontId="25" fillId="0" borderId="0" xfId="44" applyFont="1"/>
    <xf numFmtId="0" fontId="1" fillId="0" borderId="0" xfId="0" applyFont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65" fillId="4" borderId="27" xfId="0" applyFont="1" applyFill="1" applyBorder="1" applyAlignment="1" applyProtection="1">
      <alignment horizontal="left" vertical="center" shrinkToFit="1"/>
      <protection hidden="1"/>
    </xf>
    <xf numFmtId="0" fontId="65" fillId="4" borderId="28" xfId="0" applyFont="1" applyFill="1" applyBorder="1" applyAlignment="1" applyProtection="1">
      <alignment horizontal="left" vertical="center" shrinkToFit="1"/>
      <protection hidden="1"/>
    </xf>
    <xf numFmtId="0" fontId="65" fillId="4" borderId="29" xfId="0" applyFont="1" applyFill="1" applyBorder="1" applyAlignment="1" applyProtection="1">
      <alignment horizontal="left" vertical="center" shrinkToFit="1"/>
      <protection hidden="1"/>
    </xf>
    <xf numFmtId="0" fontId="36" fillId="4" borderId="27" xfId="0" applyFont="1" applyFill="1" applyBorder="1" applyAlignment="1" applyProtection="1">
      <alignment horizontal="center" vertical="center" shrinkToFit="1"/>
      <protection locked="0" hidden="1"/>
    </xf>
    <xf numFmtId="0" fontId="36" fillId="4" borderId="28" xfId="0" applyFont="1" applyFill="1" applyBorder="1" applyAlignment="1" applyProtection="1">
      <alignment horizontal="center" vertical="center" shrinkToFit="1"/>
      <protection locked="0" hidden="1"/>
    </xf>
    <xf numFmtId="0" fontId="36" fillId="4" borderId="29" xfId="0" applyFont="1" applyFill="1" applyBorder="1" applyAlignment="1" applyProtection="1">
      <alignment horizontal="center" vertical="center" shrinkToFit="1"/>
      <protection locked="0" hidden="1"/>
    </xf>
    <xf numFmtId="0" fontId="36" fillId="4" borderId="27" xfId="0" applyFont="1" applyFill="1" applyBorder="1" applyAlignment="1" applyProtection="1">
      <alignment horizontal="center" vertical="center"/>
      <protection locked="0" hidden="1"/>
    </xf>
    <xf numFmtId="0" fontId="36" fillId="4" borderId="28" xfId="0" applyFont="1" applyFill="1" applyBorder="1" applyAlignment="1" applyProtection="1">
      <alignment horizontal="center" vertical="center"/>
      <protection locked="0" hidden="1"/>
    </xf>
    <xf numFmtId="0" fontId="36" fillId="4" borderId="29" xfId="0" applyFont="1" applyFill="1" applyBorder="1" applyAlignment="1" applyProtection="1">
      <alignment horizontal="center" vertical="center"/>
      <protection locked="0" hidden="1"/>
    </xf>
    <xf numFmtId="0" fontId="44" fillId="4" borderId="27" xfId="0" applyFont="1" applyFill="1" applyBorder="1" applyAlignment="1" applyProtection="1">
      <alignment horizontal="center" vertical="center"/>
      <protection locked="0" hidden="1"/>
    </xf>
    <xf numFmtId="0" fontId="44" fillId="4" borderId="28" xfId="0" applyFont="1" applyFill="1" applyBorder="1" applyAlignment="1" applyProtection="1">
      <alignment horizontal="center" vertical="center"/>
      <protection locked="0" hidden="1"/>
    </xf>
    <xf numFmtId="0" fontId="44" fillId="4" borderId="29" xfId="0" applyFont="1" applyFill="1" applyBorder="1" applyAlignment="1" applyProtection="1">
      <alignment horizontal="center" vertical="center"/>
      <protection locked="0" hidden="1"/>
    </xf>
    <xf numFmtId="0" fontId="1" fillId="4" borderId="27" xfId="0" applyFont="1" applyFill="1" applyBorder="1" applyAlignment="1" applyProtection="1">
      <alignment shrinkToFit="1"/>
      <protection locked="0" hidden="1"/>
    </xf>
    <xf numFmtId="0" fontId="1" fillId="4" borderId="28" xfId="0" applyFont="1" applyFill="1" applyBorder="1" applyAlignment="1" applyProtection="1">
      <alignment shrinkToFit="1"/>
      <protection locked="0" hidden="1"/>
    </xf>
    <xf numFmtId="0" fontId="1" fillId="4" borderId="29" xfId="0" applyFont="1" applyFill="1" applyBorder="1" applyAlignment="1" applyProtection="1">
      <alignment shrinkToFit="1"/>
      <protection locked="0" hidden="1"/>
    </xf>
    <xf numFmtId="0" fontId="1" fillId="4" borderId="30" xfId="0" applyFont="1" applyFill="1" applyBorder="1" applyAlignment="1" applyProtection="1">
      <alignment shrinkToFit="1"/>
      <protection locked="0" hidden="1"/>
    </xf>
    <xf numFmtId="0" fontId="1" fillId="4" borderId="31" xfId="0" applyFont="1" applyFill="1" applyBorder="1" applyAlignment="1" applyProtection="1">
      <alignment shrinkToFit="1"/>
      <protection locked="0" hidden="1"/>
    </xf>
    <xf numFmtId="0" fontId="1" fillId="4" borderId="32" xfId="0" applyFont="1" applyFill="1" applyBorder="1" applyAlignment="1" applyProtection="1">
      <alignment shrinkToFit="1"/>
      <protection locked="0" hidden="1"/>
    </xf>
    <xf numFmtId="0" fontId="1" fillId="4" borderId="195" xfId="0" applyFont="1" applyFill="1" applyBorder="1" applyAlignment="1" applyProtection="1">
      <alignment shrinkToFit="1"/>
      <protection locked="0" hidden="1"/>
    </xf>
    <xf numFmtId="0" fontId="1" fillId="4" borderId="152" xfId="0" applyFont="1" applyFill="1" applyBorder="1" applyAlignment="1" applyProtection="1">
      <alignment shrinkToFit="1"/>
      <protection locked="0" hidden="1"/>
    </xf>
    <xf numFmtId="0" fontId="1" fillId="4" borderId="196" xfId="0" applyFont="1" applyFill="1" applyBorder="1" applyAlignment="1" applyProtection="1">
      <alignment shrinkToFit="1"/>
      <protection locked="0" hidden="1"/>
    </xf>
    <xf numFmtId="0" fontId="81" fillId="0" borderId="30" xfId="0" applyFont="1" applyBorder="1" applyAlignment="1" applyProtection="1">
      <alignment horizontal="center" vertical="center" wrapText="1"/>
      <protection hidden="1"/>
    </xf>
    <xf numFmtId="0" fontId="81" fillId="0" borderId="31" xfId="0" applyFont="1" applyBorder="1" applyAlignment="1" applyProtection="1">
      <alignment horizontal="center" vertical="center" wrapText="1"/>
      <protection hidden="1"/>
    </xf>
    <xf numFmtId="0" fontId="81" fillId="0" borderId="32" xfId="0" applyFont="1" applyBorder="1" applyAlignment="1" applyProtection="1">
      <alignment horizontal="center" vertical="center" wrapText="1"/>
      <protection hidden="1"/>
    </xf>
    <xf numFmtId="0" fontId="81" fillId="0" borderId="33" xfId="0" applyFont="1" applyBorder="1" applyAlignment="1" applyProtection="1">
      <alignment horizontal="center" vertical="center" wrapText="1"/>
      <protection hidden="1"/>
    </xf>
    <xf numFmtId="0" fontId="81" fillId="0" borderId="0" xfId="0" applyFont="1" applyAlignment="1" applyProtection="1">
      <alignment horizontal="center" vertical="center" wrapText="1"/>
      <protection hidden="1"/>
    </xf>
    <xf numFmtId="0" fontId="81" fillId="0" borderId="34" xfId="0" applyFont="1" applyBorder="1" applyAlignment="1" applyProtection="1">
      <alignment horizontal="center" vertical="center" wrapText="1"/>
      <protection hidden="1"/>
    </xf>
    <xf numFmtId="0" fontId="81" fillId="0" borderId="35" xfId="0" applyFont="1" applyBorder="1" applyAlignment="1" applyProtection="1">
      <alignment horizontal="center" vertical="center" wrapText="1"/>
      <protection hidden="1"/>
    </xf>
    <xf numFmtId="0" fontId="81" fillId="0" borderId="36" xfId="0" applyFont="1" applyBorder="1" applyAlignment="1" applyProtection="1">
      <alignment horizontal="center" vertical="center" wrapText="1"/>
      <protection hidden="1"/>
    </xf>
    <xf numFmtId="0" fontId="81" fillId="0" borderId="37" xfId="0" applyFont="1" applyBorder="1" applyAlignment="1" applyProtection="1">
      <alignment horizontal="center" vertical="center" wrapText="1"/>
      <protection hidden="1"/>
    </xf>
    <xf numFmtId="164" fontId="36" fillId="4" borderId="27" xfId="0" applyNumberFormat="1" applyFont="1" applyFill="1" applyBorder="1" applyAlignment="1" applyProtection="1">
      <alignment horizontal="center" vertical="center"/>
      <protection locked="0" hidden="1"/>
    </xf>
    <xf numFmtId="164" fontId="36" fillId="4" borderId="28" xfId="0" applyNumberFormat="1" applyFont="1" applyFill="1" applyBorder="1" applyAlignment="1" applyProtection="1">
      <alignment horizontal="center" vertical="center"/>
      <protection locked="0" hidden="1"/>
    </xf>
    <xf numFmtId="164" fontId="36" fillId="4" borderId="29" xfId="0" applyNumberFormat="1" applyFont="1" applyFill="1" applyBorder="1" applyAlignment="1" applyProtection="1">
      <alignment horizontal="center" vertical="center"/>
      <protection locked="0" hidden="1"/>
    </xf>
    <xf numFmtId="0" fontId="44" fillId="0" borderId="20" xfId="0" applyFont="1" applyBorder="1" applyAlignment="1">
      <alignment horizontal="center" vertical="center"/>
    </xf>
    <xf numFmtId="0" fontId="38" fillId="4" borderId="27" xfId="0" applyFont="1" applyFill="1" applyBorder="1" applyAlignment="1" applyProtection="1">
      <alignment horizontal="left" vertical="center" shrinkToFit="1"/>
      <protection locked="0" hidden="1"/>
    </xf>
    <xf numFmtId="0" fontId="38" fillId="4" borderId="28" xfId="0" applyFont="1" applyFill="1" applyBorder="1" applyAlignment="1" applyProtection="1">
      <alignment horizontal="left" vertical="center" shrinkToFit="1"/>
      <protection locked="0" hidden="1"/>
    </xf>
    <xf numFmtId="0" fontId="38" fillId="4" borderId="29" xfId="0" applyFont="1" applyFill="1" applyBorder="1" applyAlignment="1" applyProtection="1">
      <alignment horizontal="left" vertical="center" shrinkToFit="1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29" fillId="0" borderId="5" xfId="0" applyFont="1" applyBorder="1" applyAlignment="1" applyProtection="1">
      <alignment horizontal="center" vertical="center"/>
      <protection hidden="1"/>
    </xf>
    <xf numFmtId="0" fontId="29" fillId="0" borderId="2" xfId="0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34" fillId="4" borderId="27" xfId="0" applyFont="1" applyFill="1" applyBorder="1" applyAlignment="1" applyProtection="1">
      <alignment horizontal="center" vertical="center" shrinkToFit="1"/>
      <protection locked="0" hidden="1"/>
    </xf>
    <xf numFmtId="0" fontId="34" fillId="4" borderId="28" xfId="0" applyFont="1" applyFill="1" applyBorder="1" applyAlignment="1" applyProtection="1">
      <alignment horizontal="center" vertical="center" shrinkToFit="1"/>
      <protection locked="0" hidden="1"/>
    </xf>
    <xf numFmtId="0" fontId="34" fillId="4" borderId="29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4" borderId="30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33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3" fontId="55" fillId="0" borderId="119" xfId="0" applyNumberFormat="1" applyFont="1" applyBorder="1" applyAlignment="1" applyProtection="1">
      <alignment horizontal="center" vertical="center" wrapText="1"/>
      <protection hidden="1"/>
    </xf>
    <xf numFmtId="3" fontId="55" fillId="0" borderId="120" xfId="0" applyNumberFormat="1" applyFont="1" applyBorder="1" applyAlignment="1" applyProtection="1">
      <alignment horizontal="center" vertical="center" wrapText="1"/>
      <protection hidden="1"/>
    </xf>
    <xf numFmtId="3" fontId="55" fillId="4" borderId="56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23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25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26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81" xfId="0" applyNumberFormat="1" applyFont="1" applyBorder="1" applyAlignment="1" applyProtection="1">
      <alignment horizontal="center" vertical="center" wrapText="1"/>
      <protection hidden="1"/>
    </xf>
    <xf numFmtId="3" fontId="55" fillId="0" borderId="127" xfId="0" applyNumberFormat="1" applyFont="1" applyBorder="1" applyAlignment="1" applyProtection="1">
      <alignment horizontal="center" vertical="center" wrapText="1"/>
      <protection hidden="1"/>
    </xf>
    <xf numFmtId="3" fontId="55" fillId="0" borderId="3" xfId="0" applyNumberFormat="1" applyFont="1" applyBorder="1" applyAlignment="1" applyProtection="1">
      <alignment horizontal="center" vertical="center" wrapText="1"/>
      <protection hidden="1"/>
    </xf>
    <xf numFmtId="3" fontId="55" fillId="0" borderId="125" xfId="0" applyNumberFormat="1" applyFont="1" applyBorder="1" applyAlignment="1" applyProtection="1">
      <alignment horizontal="center" vertical="center" wrapText="1"/>
      <protection hidden="1"/>
    </xf>
    <xf numFmtId="3" fontId="55" fillId="0" borderId="83" xfId="0" applyNumberFormat="1" applyFont="1" applyBorder="1" applyAlignment="1" applyProtection="1">
      <alignment horizontal="center" vertical="center" wrapText="1"/>
      <protection hidden="1"/>
    </xf>
    <xf numFmtId="3" fontId="55" fillId="0" borderId="15" xfId="0" applyNumberFormat="1" applyFont="1" applyBorder="1" applyAlignment="1" applyProtection="1">
      <alignment horizontal="center" vertical="center" wrapText="1"/>
      <protection hidden="1"/>
    </xf>
    <xf numFmtId="3" fontId="55" fillId="0" borderId="23" xfId="0" applyNumberFormat="1" applyFont="1" applyBorder="1" applyAlignment="1" applyProtection="1">
      <alignment horizontal="center" vertical="center" wrapText="1"/>
      <protection hidden="1"/>
    </xf>
    <xf numFmtId="3" fontId="55" fillId="0" borderId="53" xfId="0" applyNumberFormat="1" applyFont="1" applyBorder="1" applyAlignment="1" applyProtection="1">
      <alignment horizontal="center" vertical="center" wrapText="1"/>
      <protection hidden="1"/>
    </xf>
    <xf numFmtId="3" fontId="55" fillId="0" borderId="50" xfId="0" applyNumberFormat="1" applyFont="1" applyBorder="1" applyAlignment="1" applyProtection="1">
      <alignment horizontal="center" vertical="center" wrapText="1"/>
      <protection hidden="1"/>
    </xf>
    <xf numFmtId="3" fontId="55" fillId="0" borderId="20" xfId="0" applyNumberFormat="1" applyFont="1" applyBorder="1" applyAlignment="1" applyProtection="1">
      <alignment horizontal="center" vertical="center" wrapText="1"/>
      <protection hidden="1"/>
    </xf>
    <xf numFmtId="3" fontId="55" fillId="4" borderId="82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24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85" xfId="0" applyNumberFormat="1" applyFont="1" applyBorder="1" applyAlignment="1" applyProtection="1">
      <alignment horizontal="center" vertical="center" wrapText="1"/>
      <protection hidden="1"/>
    </xf>
    <xf numFmtId="3" fontId="55" fillId="0" borderId="87" xfId="0" applyNumberFormat="1" applyFont="1" applyBorder="1" applyAlignment="1" applyProtection="1">
      <alignment horizontal="center" vertical="center" wrapText="1"/>
      <protection hidden="1"/>
    </xf>
    <xf numFmtId="3" fontId="55" fillId="4" borderId="58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59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86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88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45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46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76" xfId="0" applyNumberFormat="1" applyFont="1" applyBorder="1" applyAlignment="1" applyProtection="1">
      <alignment horizontal="center" vertical="center" wrapText="1"/>
      <protection hidden="1"/>
    </xf>
    <xf numFmtId="3" fontId="55" fillId="0" borderId="77" xfId="0" applyNumberFormat="1" applyFont="1" applyBorder="1" applyAlignment="1" applyProtection="1">
      <alignment horizontal="center" vertical="center" wrapText="1"/>
      <protection hidden="1"/>
    </xf>
    <xf numFmtId="3" fontId="55" fillId="0" borderId="121" xfId="0" applyNumberFormat="1" applyFont="1" applyBorder="1" applyAlignment="1" applyProtection="1">
      <alignment horizontal="center" vertical="center" wrapText="1"/>
      <protection hidden="1"/>
    </xf>
    <xf numFmtId="3" fontId="55" fillId="0" borderId="122" xfId="0" applyNumberFormat="1" applyFont="1" applyBorder="1" applyAlignment="1" applyProtection="1">
      <alignment horizontal="center" vertical="center" wrapText="1"/>
      <protection hidden="1"/>
    </xf>
    <xf numFmtId="3" fontId="55" fillId="4" borderId="84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39" xfId="0" applyNumberFormat="1" applyFont="1" applyBorder="1" applyAlignment="1" applyProtection="1">
      <alignment horizontal="center" vertical="center" wrapText="1"/>
      <protection hidden="1"/>
    </xf>
    <xf numFmtId="3" fontId="55" fillId="0" borderId="41" xfId="0" applyNumberFormat="1" applyFont="1" applyBorder="1" applyAlignment="1" applyProtection="1">
      <alignment horizontal="center" vertical="center" wrapText="1"/>
      <protection hidden="1"/>
    </xf>
    <xf numFmtId="3" fontId="55" fillId="0" borderId="51" xfId="0" applyNumberFormat="1" applyFont="1" applyBorder="1" applyAlignment="1" applyProtection="1">
      <alignment horizontal="center" vertical="center" wrapText="1"/>
      <protection hidden="1"/>
    </xf>
    <xf numFmtId="3" fontId="55" fillId="0" borderId="52" xfId="0" applyNumberFormat="1" applyFont="1" applyBorder="1" applyAlignment="1" applyProtection="1">
      <alignment horizontal="center" vertical="center" wrapText="1"/>
      <protection hidden="1"/>
    </xf>
    <xf numFmtId="3" fontId="55" fillId="4" borderId="57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24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 applyProtection="1">
      <alignment horizontal="center" vertical="center" wrapText="1"/>
      <protection hidden="1"/>
    </xf>
    <xf numFmtId="3" fontId="55" fillId="0" borderId="49" xfId="0" applyNumberFormat="1" applyFont="1" applyBorder="1" applyAlignment="1" applyProtection="1">
      <alignment horizontal="center" vertical="center" wrapText="1"/>
      <protection hidden="1"/>
    </xf>
    <xf numFmtId="3" fontId="55" fillId="0" borderId="12" xfId="0" applyNumberFormat="1" applyFont="1" applyBorder="1" applyAlignment="1" applyProtection="1">
      <alignment horizontal="center" vertical="center" wrapText="1"/>
      <protection hidden="1"/>
    </xf>
    <xf numFmtId="0" fontId="28" fillId="0" borderId="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2" fillId="0" borderId="109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0" fontId="42" fillId="0" borderId="111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92" xfId="0" applyFont="1" applyBorder="1" applyAlignment="1">
      <alignment horizontal="center" wrapText="1"/>
    </xf>
    <xf numFmtId="0" fontId="40" fillId="0" borderId="75" xfId="0" applyFont="1" applyBorder="1" applyAlignment="1">
      <alignment horizontal="center" wrapText="1"/>
    </xf>
    <xf numFmtId="0" fontId="40" fillId="0" borderId="70" xfId="0" applyFont="1" applyBorder="1" applyAlignment="1">
      <alignment horizontal="center" wrapText="1"/>
    </xf>
    <xf numFmtId="0" fontId="40" fillId="0" borderId="78" xfId="0" applyFont="1" applyBorder="1" applyAlignment="1">
      <alignment horizontal="center" wrapText="1"/>
    </xf>
    <xf numFmtId="0" fontId="40" fillId="0" borderId="114" xfId="0" applyFont="1" applyBorder="1" applyAlignment="1">
      <alignment horizontal="center" wrapText="1"/>
    </xf>
    <xf numFmtId="0" fontId="40" fillId="0" borderId="115" xfId="0" applyFont="1" applyBorder="1" applyAlignment="1">
      <alignment horizontal="center" wrapText="1"/>
    </xf>
    <xf numFmtId="0" fontId="40" fillId="0" borderId="112" xfId="0" applyFont="1" applyBorder="1" applyAlignment="1">
      <alignment horizontal="center" wrapText="1"/>
    </xf>
    <xf numFmtId="0" fontId="40" fillId="0" borderId="113" xfId="0" applyFont="1" applyBorder="1" applyAlignment="1">
      <alignment horizontal="center"/>
    </xf>
    <xf numFmtId="0" fontId="54" fillId="0" borderId="114" xfId="0" applyFont="1" applyBorder="1" applyAlignment="1">
      <alignment horizontal="center" wrapText="1"/>
    </xf>
    <xf numFmtId="0" fontId="54" fillId="0" borderId="75" xfId="0" applyFont="1" applyBorder="1" applyAlignment="1">
      <alignment horizontal="center" wrapText="1"/>
    </xf>
    <xf numFmtId="0" fontId="54" fillId="0" borderId="116" xfId="0" applyFont="1" applyBorder="1" applyAlignment="1">
      <alignment horizontal="center" wrapText="1"/>
    </xf>
    <xf numFmtId="0" fontId="54" fillId="0" borderId="112" xfId="0" applyFont="1" applyBorder="1" applyAlignment="1">
      <alignment horizontal="center" wrapText="1"/>
    </xf>
    <xf numFmtId="0" fontId="54" fillId="0" borderId="113" xfId="0" applyFont="1" applyBorder="1" applyAlignment="1">
      <alignment horizontal="center"/>
    </xf>
    <xf numFmtId="0" fontId="54" fillId="0" borderId="6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8" fillId="0" borderId="135" xfId="0" applyFont="1" applyBorder="1" applyAlignment="1">
      <alignment horizontal="left" vertical="center" wrapText="1" indent="3"/>
    </xf>
    <xf numFmtId="0" fontId="56" fillId="0" borderId="145" xfId="0" applyFont="1" applyBorder="1" applyAlignment="1">
      <alignment horizontal="left" vertical="center" wrapText="1"/>
    </xf>
    <xf numFmtId="0" fontId="54" fillId="0" borderId="168" xfId="0" applyFont="1" applyBorder="1" applyAlignment="1">
      <alignment horizontal="center" vertical="center" wrapText="1"/>
    </xf>
    <xf numFmtId="0" fontId="54" fillId="0" borderId="169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 indent="3"/>
    </xf>
    <xf numFmtId="0" fontId="28" fillId="0" borderId="92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40" fillId="0" borderId="168" xfId="0" applyFont="1" applyBorder="1" applyAlignment="1">
      <alignment horizontal="center" vertical="center" wrapText="1"/>
    </xf>
    <xf numFmtId="0" fontId="40" fillId="0" borderId="169" xfId="0" applyFont="1" applyBorder="1" applyAlignment="1">
      <alignment horizontal="center" vertical="center" wrapText="1"/>
    </xf>
    <xf numFmtId="0" fontId="40" fillId="0" borderId="17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52" xfId="0" applyFont="1" applyBorder="1" applyAlignment="1">
      <alignment horizontal="left" vertical="center" wrapText="1"/>
    </xf>
    <xf numFmtId="0" fontId="52" fillId="0" borderId="0" xfId="0" applyFont="1" applyAlignment="1" applyProtection="1">
      <alignment horizontal="center" vertical="center" wrapText="1"/>
      <protection hidden="1"/>
    </xf>
    <xf numFmtId="0" fontId="52" fillId="0" borderId="206" xfId="0" applyFont="1" applyBorder="1" applyAlignment="1" applyProtection="1">
      <alignment horizontal="center" vertical="center" wrapText="1"/>
      <protection hidden="1"/>
    </xf>
    <xf numFmtId="0" fontId="52" fillId="0" borderId="36" xfId="0" applyFont="1" applyBorder="1" applyAlignment="1">
      <alignment horizontal="center" vertical="center"/>
    </xf>
    <xf numFmtId="0" fontId="45" fillId="4" borderId="30" xfId="0" applyFont="1" applyFill="1" applyBorder="1" applyAlignment="1" applyProtection="1">
      <alignment horizontal="left" vertical="top" wrapText="1"/>
      <protection locked="0"/>
    </xf>
    <xf numFmtId="0" fontId="45" fillId="4" borderId="31" xfId="0" applyFont="1" applyFill="1" applyBorder="1" applyAlignment="1" applyProtection="1">
      <alignment horizontal="left" vertical="top" wrapText="1"/>
      <protection locked="0"/>
    </xf>
    <xf numFmtId="0" fontId="45" fillId="4" borderId="32" xfId="0" applyFont="1" applyFill="1" applyBorder="1" applyAlignment="1" applyProtection="1">
      <alignment horizontal="left" vertical="top" wrapText="1"/>
      <protection locked="0"/>
    </xf>
    <xf numFmtId="0" fontId="45" fillId="4" borderId="33" xfId="0" applyFont="1" applyFill="1" applyBorder="1" applyAlignment="1" applyProtection="1">
      <alignment horizontal="left" vertical="top" wrapText="1"/>
      <protection locked="0"/>
    </xf>
    <xf numFmtId="0" fontId="45" fillId="4" borderId="0" xfId="0" applyFont="1" applyFill="1" applyAlignment="1" applyProtection="1">
      <alignment horizontal="left" vertical="top" wrapText="1"/>
      <protection locked="0"/>
    </xf>
    <xf numFmtId="0" fontId="45" fillId="4" borderId="34" xfId="0" applyFont="1" applyFill="1" applyBorder="1" applyAlignment="1" applyProtection="1">
      <alignment horizontal="left" vertical="top" wrapText="1"/>
      <protection locked="0"/>
    </xf>
    <xf numFmtId="0" fontId="45" fillId="4" borderId="35" xfId="0" applyFont="1" applyFill="1" applyBorder="1" applyAlignment="1" applyProtection="1">
      <alignment horizontal="left" vertical="top" wrapText="1"/>
      <protection locked="0"/>
    </xf>
    <xf numFmtId="0" fontId="45" fillId="4" borderId="36" xfId="0" applyFont="1" applyFill="1" applyBorder="1" applyAlignment="1" applyProtection="1">
      <alignment horizontal="left" vertical="top" wrapText="1"/>
      <protection locked="0"/>
    </xf>
    <xf numFmtId="0" fontId="45" fillId="4" borderId="37" xfId="0" applyFont="1" applyFill="1" applyBorder="1" applyAlignment="1" applyProtection="1">
      <alignment horizontal="left" vertical="top" wrapText="1"/>
      <protection locked="0"/>
    </xf>
    <xf numFmtId="3" fontId="55" fillId="0" borderId="43" xfId="0" applyNumberFormat="1" applyFont="1" applyBorder="1" applyAlignment="1" applyProtection="1">
      <alignment horizontal="center" vertical="center" wrapText="1"/>
      <protection hidden="1"/>
    </xf>
    <xf numFmtId="3" fontId="55" fillId="0" borderId="72" xfId="0" applyNumberFormat="1" applyFont="1" applyBorder="1" applyAlignment="1" applyProtection="1">
      <alignment horizontal="center" vertical="center" wrapText="1"/>
      <protection hidden="1"/>
    </xf>
    <xf numFmtId="3" fontId="55" fillId="4" borderId="71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29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62" xfId="0" applyNumberFormat="1" applyFont="1" applyBorder="1" applyAlignment="1" applyProtection="1">
      <alignment horizontal="center" vertical="center" wrapText="1"/>
      <protection hidden="1"/>
    </xf>
    <xf numFmtId="3" fontId="55" fillId="0" borderId="90" xfId="0" applyNumberFormat="1" applyFont="1" applyBorder="1" applyAlignment="1" applyProtection="1">
      <alignment horizontal="center" vertical="center" wrapText="1"/>
      <protection hidden="1"/>
    </xf>
    <xf numFmtId="3" fontId="55" fillId="0" borderId="176" xfId="0" applyNumberFormat="1" applyFont="1" applyBorder="1" applyAlignment="1" applyProtection="1">
      <alignment horizontal="center" vertical="center" wrapText="1"/>
      <protection hidden="1"/>
    </xf>
    <xf numFmtId="3" fontId="55" fillId="0" borderId="166" xfId="0" applyNumberFormat="1" applyFont="1" applyBorder="1" applyAlignment="1" applyProtection="1">
      <alignment horizontal="center" vertical="center" wrapText="1"/>
      <protection hidden="1"/>
    </xf>
    <xf numFmtId="3" fontId="55" fillId="4" borderId="177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96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78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7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98" xfId="0" applyFont="1" applyBorder="1" applyAlignment="1" applyProtection="1">
      <alignment horizontal="center" vertical="center" wrapText="1"/>
      <protection hidden="1"/>
    </xf>
    <xf numFmtId="0" fontId="43" fillId="0" borderId="199" xfId="0" applyFont="1" applyBorder="1" applyAlignment="1" applyProtection="1">
      <alignment horizontal="center" vertical="center" wrapText="1"/>
      <protection hidden="1"/>
    </xf>
    <xf numFmtId="0" fontId="43" fillId="0" borderId="200" xfId="0" applyFont="1" applyBorder="1" applyAlignment="1" applyProtection="1">
      <alignment horizontal="center" vertical="center" wrapText="1"/>
      <protection hidden="1"/>
    </xf>
    <xf numFmtId="0" fontId="43" fillId="0" borderId="201" xfId="0" applyFont="1" applyBorder="1" applyAlignment="1" applyProtection="1">
      <alignment horizontal="center" vertical="center" wrapText="1"/>
      <protection hidden="1"/>
    </xf>
    <xf numFmtId="0" fontId="43" fillId="0" borderId="202" xfId="0" applyFont="1" applyBorder="1" applyAlignment="1" applyProtection="1">
      <alignment horizontal="center" vertical="center" wrapText="1"/>
      <protection hidden="1"/>
    </xf>
    <xf numFmtId="3" fontId="55" fillId="0" borderId="128" xfId="0" applyNumberFormat="1" applyFont="1" applyBorder="1" applyAlignment="1" applyProtection="1">
      <alignment horizontal="center" vertical="center" wrapText="1"/>
      <protection hidden="1"/>
    </xf>
    <xf numFmtId="3" fontId="55" fillId="0" borderId="10" xfId="0" applyNumberFormat="1" applyFont="1" applyBorder="1" applyAlignment="1" applyProtection="1">
      <alignment horizontal="center" vertical="center" wrapText="1"/>
      <protection hidden="1"/>
    </xf>
    <xf numFmtId="3" fontId="55" fillId="0" borderId="13" xfId="0" applyNumberFormat="1" applyFont="1" applyBorder="1" applyAlignment="1" applyProtection="1">
      <alignment horizontal="center" vertical="center" wrapText="1"/>
      <protection hidden="1"/>
    </xf>
    <xf numFmtId="3" fontId="55" fillId="0" borderId="80" xfId="0" applyNumberFormat="1" applyFont="1" applyBorder="1" applyAlignment="1" applyProtection="1">
      <alignment horizontal="center" vertical="center" wrapText="1"/>
      <protection hidden="1"/>
    </xf>
    <xf numFmtId="3" fontId="55" fillId="0" borderId="79" xfId="0" applyNumberFormat="1" applyFont="1" applyBorder="1" applyAlignment="1" applyProtection="1">
      <alignment horizontal="center" vertical="center" wrapText="1"/>
      <protection hidden="1"/>
    </xf>
    <xf numFmtId="3" fontId="55" fillId="0" borderId="175" xfId="0" applyNumberFormat="1" applyFont="1" applyBorder="1" applyAlignment="1" applyProtection="1">
      <alignment horizontal="center" vertical="center" wrapText="1"/>
      <protection hidden="1"/>
    </xf>
    <xf numFmtId="3" fontId="55" fillId="4" borderId="89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60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62" xfId="0" applyNumberFormat="1" applyFont="1" applyFill="1" applyBorder="1" applyAlignment="1" applyProtection="1">
      <alignment horizontal="center" vertical="center" wrapText="1"/>
      <protection locked="0"/>
    </xf>
    <xf numFmtId="3" fontId="55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 applyProtection="1">
      <alignment horizontal="center" vertical="center" wrapText="1"/>
      <protection hidden="1"/>
    </xf>
    <xf numFmtId="0" fontId="43" fillId="0" borderId="7" xfId="0" applyFont="1" applyBorder="1" applyAlignment="1" applyProtection="1">
      <alignment horizontal="center" vertical="center" wrapText="1"/>
      <protection hidden="1"/>
    </xf>
    <xf numFmtId="0" fontId="43" fillId="0" borderId="209" xfId="0" applyFont="1" applyBorder="1" applyAlignment="1" applyProtection="1">
      <alignment horizontal="center" vertical="center" wrapText="1"/>
      <protection hidden="1"/>
    </xf>
    <xf numFmtId="0" fontId="43" fillId="0" borderId="210" xfId="0" applyFont="1" applyBorder="1" applyAlignment="1" applyProtection="1">
      <alignment horizontal="center" vertical="center" wrapText="1"/>
      <protection hidden="1"/>
    </xf>
    <xf numFmtId="0" fontId="43" fillId="0" borderId="211" xfId="0" applyFont="1" applyBorder="1" applyAlignment="1" applyProtection="1">
      <alignment horizontal="center" vertical="center" wrapText="1"/>
      <protection hidden="1"/>
    </xf>
    <xf numFmtId="0" fontId="43" fillId="0" borderId="212" xfId="0" applyFont="1" applyBorder="1" applyAlignment="1" applyProtection="1">
      <alignment horizontal="center" vertical="center" wrapText="1"/>
      <protection hidden="1"/>
    </xf>
    <xf numFmtId="0" fontId="66" fillId="0" borderId="213" xfId="0" applyFont="1" applyBorder="1" applyAlignment="1" applyProtection="1">
      <alignment horizontal="center" vertical="center" wrapText="1"/>
      <protection hidden="1"/>
    </xf>
    <xf numFmtId="0" fontId="66" fillId="0" borderId="214" xfId="0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left" vertical="center" wrapText="1" indent="2"/>
      <protection hidden="1"/>
    </xf>
    <xf numFmtId="0" fontId="52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45" fillId="4" borderId="4" xfId="0" applyFont="1" applyFill="1" applyBorder="1" applyAlignment="1" applyProtection="1">
      <alignment horizontal="left" vertical="top" wrapText="1"/>
      <protection locked="0"/>
    </xf>
    <xf numFmtId="0" fontId="45" fillId="4" borderId="20" xfId="0" applyFont="1" applyFill="1" applyBorder="1" applyAlignment="1" applyProtection="1">
      <alignment horizontal="left" vertical="top" wrapText="1"/>
      <protection locked="0"/>
    </xf>
    <xf numFmtId="0" fontId="45" fillId="4" borderId="5" xfId="0" applyFont="1" applyFill="1" applyBorder="1" applyAlignment="1" applyProtection="1">
      <alignment horizontal="left" vertical="top" wrapText="1"/>
      <protection locked="0"/>
    </xf>
    <xf numFmtId="0" fontId="45" fillId="4" borderId="163" xfId="0" applyFont="1" applyFill="1" applyBorder="1" applyAlignment="1" applyProtection="1">
      <alignment horizontal="left" vertical="top" wrapText="1"/>
      <protection locked="0"/>
    </xf>
    <xf numFmtId="0" fontId="45" fillId="4" borderId="21" xfId="0" applyFont="1" applyFill="1" applyBorder="1" applyAlignment="1" applyProtection="1">
      <alignment horizontal="left" vertical="top" wrapText="1"/>
      <protection locked="0"/>
    </xf>
    <xf numFmtId="0" fontId="45" fillId="4" borderId="2" xfId="0" applyFont="1" applyFill="1" applyBorder="1" applyAlignment="1" applyProtection="1">
      <alignment horizontal="left" vertical="top" wrapText="1"/>
      <protection locked="0"/>
    </xf>
    <xf numFmtId="0" fontId="45" fillId="4" borderId="3" xfId="0" applyFont="1" applyFill="1" applyBorder="1" applyAlignment="1" applyProtection="1">
      <alignment horizontal="left" vertical="top" wrapText="1"/>
      <protection locked="0"/>
    </xf>
    <xf numFmtId="0" fontId="45" fillId="4" borderId="1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64" xfId="0" applyFont="1" applyBorder="1" applyAlignment="1">
      <alignment horizontal="center" vertical="center" wrapText="1"/>
    </xf>
    <xf numFmtId="0" fontId="56" fillId="0" borderId="165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/>
    </xf>
    <xf numFmtId="0" fontId="45" fillId="0" borderId="0" xfId="0" applyFont="1" applyAlignment="1" applyProtection="1">
      <alignment horizontal="left" wrapText="1" indent="1"/>
      <protection hidden="1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93" xfId="0" applyFont="1" applyBorder="1" applyAlignment="1">
      <alignment horizontal="center" vertical="center" wrapText="1"/>
    </xf>
    <xf numFmtId="0" fontId="56" fillId="0" borderId="9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4" xr:uid="{127CE704-A028-4A3E-87B1-F916999D177C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00000000-0005-0000-0000-000029000000}"/>
    <cellStyle name="Título 5" xfId="42" xr:uid="{00000000-0005-0000-0000-00002A000000}"/>
    <cellStyle name="Total" xfId="17" builtinId="25" customBuiltin="1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8" tint="0.79998168889431442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3</xdr:row>
      <xdr:rowOff>0</xdr:rowOff>
    </xdr:from>
    <xdr:to>
      <xdr:col>13</xdr:col>
      <xdr:colOff>28575</xdr:colOff>
      <xdr:row>14</xdr:row>
      <xdr:rowOff>0</xdr:rowOff>
    </xdr:to>
    <xdr:sp macro="" textlink="">
      <xdr:nvSpPr>
        <xdr:cNvPr id="2" name="Cerrar llav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810375" y="733425"/>
          <a:ext cx="323850" cy="3076575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xie%20E.%20Brenes%20Vindas/Datos/1.Archivos%202016/Censo%20Escolar-Informe%20Final%202016/FORMULARIOS/CE-IF%202016%20-%20Excel/IPEC-CINDEA/CINDEA%20C.E.%202015%20--%20I.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T206"/>
  <sheetViews>
    <sheetView zoomScale="80" zoomScaleNormal="80" workbookViewId="0">
      <pane ySplit="1" topLeftCell="A2" activePane="bottomLeft" state="frozen"/>
      <selection activeCell="G8" sqref="G8:N8"/>
      <selection pane="bottomLeft" activeCell="G8" sqref="G8:N8"/>
    </sheetView>
  </sheetViews>
  <sheetFormatPr baseColWidth="10" defaultColWidth="11.44140625" defaultRowHeight="14.4" x14ac:dyDescent="0.3"/>
  <cols>
    <col min="1" max="1" width="10.5546875" style="8" bestFit="1" customWidth="1"/>
    <col min="2" max="2" width="47.44140625" style="8" bestFit="1" customWidth="1"/>
    <col min="3" max="3" width="10.109375" style="8" bestFit="1" customWidth="1"/>
    <col min="4" max="4" width="2.88671875" style="8" customWidth="1"/>
    <col min="5" max="5" width="5.5546875" style="8" bestFit="1" customWidth="1"/>
    <col min="6" max="6" width="36.44140625" style="8" bestFit="1" customWidth="1"/>
    <col min="7" max="7" width="11.44140625" style="8"/>
    <col min="8" max="12" width="7.88671875" style="8" customWidth="1"/>
    <col min="13" max="13" width="7.88671875" style="236" customWidth="1"/>
    <col min="14" max="14" width="7.88671875" style="252" customWidth="1"/>
    <col min="15" max="15" width="11.44140625" style="8"/>
    <col min="16" max="16" width="11" style="10" bestFit="1" customWidth="1"/>
    <col min="17" max="20" width="11.5546875" customWidth="1"/>
    <col min="21" max="16384" width="11.44140625" style="8"/>
  </cols>
  <sheetData>
    <row r="1" spans="1:15" x14ac:dyDescent="0.3">
      <c r="A1" s="7" t="s">
        <v>30</v>
      </c>
      <c r="B1" s="7" t="s">
        <v>31</v>
      </c>
      <c r="C1" s="7" t="s">
        <v>29</v>
      </c>
    </row>
    <row r="2" spans="1:15" x14ac:dyDescent="0.3">
      <c r="A2" s="9" t="s">
        <v>1375</v>
      </c>
      <c r="B2" s="13" t="s">
        <v>1373</v>
      </c>
      <c r="C2" s="9" t="s">
        <v>1376</v>
      </c>
    </row>
    <row r="3" spans="1:15" x14ac:dyDescent="0.3">
      <c r="A3" s="10" t="s">
        <v>649</v>
      </c>
      <c r="B3" s="254" t="s">
        <v>650</v>
      </c>
      <c r="C3" s="10" t="s">
        <v>651</v>
      </c>
    </row>
    <row r="4" spans="1:15" x14ac:dyDescent="0.3">
      <c r="A4" s="9" t="s">
        <v>652</v>
      </c>
      <c r="B4" s="255" t="s">
        <v>653</v>
      </c>
      <c r="C4" s="9" t="s">
        <v>654</v>
      </c>
    </row>
    <row r="5" spans="1:15" x14ac:dyDescent="0.3">
      <c r="A5" s="10" t="s">
        <v>645</v>
      </c>
      <c r="B5" s="254" t="s">
        <v>655</v>
      </c>
      <c r="C5" s="10" t="s">
        <v>656</v>
      </c>
    </row>
    <row r="6" spans="1:15" x14ac:dyDescent="0.3">
      <c r="A6" s="9" t="s">
        <v>657</v>
      </c>
      <c r="B6" s="255" t="s">
        <v>658</v>
      </c>
      <c r="C6" s="9" t="s">
        <v>659</v>
      </c>
    </row>
    <row r="7" spans="1:15" x14ac:dyDescent="0.3">
      <c r="A7" s="9" t="s">
        <v>657</v>
      </c>
      <c r="B7" s="257" t="s">
        <v>1632</v>
      </c>
      <c r="C7" s="9" t="s">
        <v>660</v>
      </c>
      <c r="L7" s="110">
        <v>2018</v>
      </c>
      <c r="M7" s="237">
        <v>2019</v>
      </c>
      <c r="N7" s="253">
        <v>2020</v>
      </c>
      <c r="O7" s="110">
        <v>2021</v>
      </c>
    </row>
    <row r="8" spans="1:15" x14ac:dyDescent="0.3">
      <c r="A8" s="10" t="s">
        <v>661</v>
      </c>
      <c r="B8" s="254" t="s">
        <v>662</v>
      </c>
      <c r="C8" s="10" t="s">
        <v>663</v>
      </c>
      <c r="H8" s="11" t="s">
        <v>665</v>
      </c>
      <c r="I8" s="236" t="s">
        <v>1375</v>
      </c>
      <c r="J8" s="8" t="str">
        <f>CONCATENATE(H8,I8)</f>
        <v>_0000</v>
      </c>
      <c r="K8" s="10" t="s">
        <v>649</v>
      </c>
      <c r="L8" s="108" t="s">
        <v>649</v>
      </c>
      <c r="M8" s="236" t="s">
        <v>1375</v>
      </c>
      <c r="N8" s="252" t="s">
        <v>1375</v>
      </c>
      <c r="O8" s="8" t="s">
        <v>1375</v>
      </c>
    </row>
    <row r="9" spans="1:15" x14ac:dyDescent="0.3">
      <c r="A9" s="9" t="s">
        <v>668</v>
      </c>
      <c r="B9" s="255" t="s">
        <v>669</v>
      </c>
      <c r="C9" s="9" t="s">
        <v>670</v>
      </c>
      <c r="H9" s="11" t="s">
        <v>665</v>
      </c>
      <c r="I9" s="236" t="s">
        <v>649</v>
      </c>
      <c r="J9" s="8" t="str">
        <f t="shared" ref="J9:J72" si="0">CONCATENATE(H9,I9)</f>
        <v>_4827</v>
      </c>
      <c r="K9" s="10" t="s">
        <v>652</v>
      </c>
      <c r="L9" s="108" t="s">
        <v>652</v>
      </c>
      <c r="M9" s="236" t="s">
        <v>649</v>
      </c>
      <c r="N9" s="252" t="s">
        <v>649</v>
      </c>
      <c r="O9" s="8" t="s">
        <v>649</v>
      </c>
    </row>
    <row r="10" spans="1:15" x14ac:dyDescent="0.3">
      <c r="A10" s="10" t="s">
        <v>671</v>
      </c>
      <c r="B10" s="254" t="s">
        <v>672</v>
      </c>
      <c r="C10" s="10" t="s">
        <v>673</v>
      </c>
      <c r="H10" s="11" t="s">
        <v>665</v>
      </c>
      <c r="I10" s="236" t="s">
        <v>652</v>
      </c>
      <c r="J10" s="8" t="str">
        <f t="shared" si="0"/>
        <v>_4828</v>
      </c>
      <c r="K10" s="10"/>
      <c r="L10" s="108" t="s">
        <v>645</v>
      </c>
      <c r="M10" s="236" t="s">
        <v>652</v>
      </c>
      <c r="N10" s="252" t="s">
        <v>652</v>
      </c>
      <c r="O10" s="8" t="s">
        <v>652</v>
      </c>
    </row>
    <row r="11" spans="1:15" x14ac:dyDescent="0.3">
      <c r="A11" s="10" t="s">
        <v>671</v>
      </c>
      <c r="B11" s="254" t="s">
        <v>674</v>
      </c>
      <c r="C11" s="10" t="s">
        <v>675</v>
      </c>
      <c r="H11" s="11" t="s">
        <v>665</v>
      </c>
      <c r="I11" s="236" t="s">
        <v>645</v>
      </c>
      <c r="J11" s="8" t="str">
        <f t="shared" si="0"/>
        <v>_4834</v>
      </c>
      <c r="K11" s="10" t="s">
        <v>645</v>
      </c>
      <c r="L11" s="108" t="s">
        <v>657</v>
      </c>
      <c r="M11" s="236" t="s">
        <v>645</v>
      </c>
      <c r="N11" s="252" t="s">
        <v>645</v>
      </c>
      <c r="O11" s="8" t="s">
        <v>645</v>
      </c>
    </row>
    <row r="12" spans="1:15" x14ac:dyDescent="0.3">
      <c r="A12" s="10" t="s">
        <v>671</v>
      </c>
      <c r="B12" s="254" t="s">
        <v>998</v>
      </c>
      <c r="C12" s="2" t="s">
        <v>999</v>
      </c>
      <c r="H12" s="11" t="s">
        <v>665</v>
      </c>
      <c r="I12" s="236" t="s">
        <v>657</v>
      </c>
      <c r="J12" s="8" t="str">
        <f t="shared" si="0"/>
        <v>_4852</v>
      </c>
      <c r="K12" s="10" t="s">
        <v>657</v>
      </c>
      <c r="L12" s="108" t="s">
        <v>661</v>
      </c>
      <c r="M12" s="236" t="s">
        <v>657</v>
      </c>
      <c r="N12" s="252" t="s">
        <v>657</v>
      </c>
      <c r="O12" s="8" t="s">
        <v>657</v>
      </c>
    </row>
    <row r="13" spans="1:15" x14ac:dyDescent="0.3">
      <c r="A13" s="10" t="s">
        <v>671</v>
      </c>
      <c r="B13" s="254" t="s">
        <v>677</v>
      </c>
      <c r="C13" s="2" t="s">
        <v>678</v>
      </c>
      <c r="H13" s="11" t="s">
        <v>665</v>
      </c>
      <c r="I13" s="236" t="s">
        <v>661</v>
      </c>
      <c r="J13" s="8" t="str">
        <f t="shared" si="0"/>
        <v>_4873</v>
      </c>
      <c r="K13" s="10" t="s">
        <v>661</v>
      </c>
      <c r="L13" s="108" t="s">
        <v>668</v>
      </c>
      <c r="M13" s="236" t="s">
        <v>661</v>
      </c>
      <c r="N13" s="252" t="s">
        <v>661</v>
      </c>
      <c r="O13" s="8" t="s">
        <v>661</v>
      </c>
    </row>
    <row r="14" spans="1:15" x14ac:dyDescent="0.3">
      <c r="A14" s="10" t="s">
        <v>671</v>
      </c>
      <c r="B14" s="254" t="s">
        <v>1257</v>
      </c>
      <c r="C14" s="10" t="s">
        <v>1258</v>
      </c>
      <c r="H14" s="11" t="s">
        <v>665</v>
      </c>
      <c r="I14" s="236" t="s">
        <v>668</v>
      </c>
      <c r="J14" s="8" t="str">
        <f t="shared" si="0"/>
        <v>_4885</v>
      </c>
      <c r="K14" s="10" t="s">
        <v>668</v>
      </c>
      <c r="L14" s="108" t="s">
        <v>671</v>
      </c>
      <c r="M14" s="236" t="s">
        <v>668</v>
      </c>
      <c r="N14" s="252" t="s">
        <v>668</v>
      </c>
      <c r="O14" s="8" t="s">
        <v>668</v>
      </c>
    </row>
    <row r="15" spans="1:15" x14ac:dyDescent="0.3">
      <c r="A15" s="9" t="s">
        <v>679</v>
      </c>
      <c r="B15" s="255" t="s">
        <v>680</v>
      </c>
      <c r="C15" s="9" t="s">
        <v>681</v>
      </c>
      <c r="H15" s="11" t="s">
        <v>665</v>
      </c>
      <c r="I15" s="236" t="s">
        <v>671</v>
      </c>
      <c r="J15" s="8" t="str">
        <f t="shared" si="0"/>
        <v>_4895</v>
      </c>
      <c r="K15" s="10" t="s">
        <v>671</v>
      </c>
      <c r="L15" s="108" t="s">
        <v>679</v>
      </c>
      <c r="M15" s="236" t="s">
        <v>671</v>
      </c>
      <c r="N15" s="252" t="s">
        <v>671</v>
      </c>
      <c r="O15" s="8" t="s">
        <v>671</v>
      </c>
    </row>
    <row r="16" spans="1:15" x14ac:dyDescent="0.3">
      <c r="A16" s="9" t="s">
        <v>679</v>
      </c>
      <c r="B16" s="255" t="s">
        <v>690</v>
      </c>
      <c r="C16" s="9" t="s">
        <v>691</v>
      </c>
      <c r="H16" s="11" t="s">
        <v>665</v>
      </c>
      <c r="I16" s="236" t="s">
        <v>679</v>
      </c>
      <c r="J16" s="8" t="str">
        <f t="shared" si="0"/>
        <v>_4897</v>
      </c>
      <c r="K16" s="10" t="s">
        <v>679</v>
      </c>
      <c r="L16" s="108" t="s">
        <v>683</v>
      </c>
      <c r="M16" s="236" t="s">
        <v>679</v>
      </c>
      <c r="N16" s="252" t="s">
        <v>679</v>
      </c>
      <c r="O16" s="8" t="s">
        <v>679</v>
      </c>
    </row>
    <row r="17" spans="1:15" x14ac:dyDescent="0.3">
      <c r="A17" s="9" t="s">
        <v>679</v>
      </c>
      <c r="B17" s="255" t="s">
        <v>693</v>
      </c>
      <c r="C17" s="9" t="s">
        <v>694</v>
      </c>
      <c r="H17" s="11" t="s">
        <v>665</v>
      </c>
      <c r="I17" s="236" t="s">
        <v>683</v>
      </c>
      <c r="J17" s="8" t="str">
        <f t="shared" si="0"/>
        <v>_4911</v>
      </c>
      <c r="K17" s="10" t="s">
        <v>683</v>
      </c>
      <c r="L17" s="108" t="s">
        <v>685</v>
      </c>
      <c r="M17" s="236" t="s">
        <v>683</v>
      </c>
      <c r="N17" s="252" t="s">
        <v>683</v>
      </c>
      <c r="O17" s="8" t="s">
        <v>683</v>
      </c>
    </row>
    <row r="18" spans="1:15" x14ac:dyDescent="0.3">
      <c r="A18" s="10" t="s">
        <v>683</v>
      </c>
      <c r="B18" s="254" t="s">
        <v>698</v>
      </c>
      <c r="C18" s="10" t="s">
        <v>699</v>
      </c>
      <c r="H18" s="11" t="s">
        <v>665</v>
      </c>
      <c r="I18" s="236" t="s">
        <v>685</v>
      </c>
      <c r="J18" s="8" t="str">
        <f t="shared" si="0"/>
        <v>_5101</v>
      </c>
      <c r="K18" s="10" t="s">
        <v>685</v>
      </c>
      <c r="L18" s="108" t="s">
        <v>687</v>
      </c>
      <c r="M18" s="236" t="s">
        <v>685</v>
      </c>
      <c r="N18" s="252" t="s">
        <v>685</v>
      </c>
      <c r="O18" s="8" t="s">
        <v>685</v>
      </c>
    </row>
    <row r="19" spans="1:15" x14ac:dyDescent="0.3">
      <c r="A19" s="10" t="s">
        <v>683</v>
      </c>
      <c r="B19" s="254" t="s">
        <v>1630</v>
      </c>
      <c r="C19" s="10" t="s">
        <v>701</v>
      </c>
      <c r="H19" s="11" t="s">
        <v>665</v>
      </c>
      <c r="I19" s="236" t="s">
        <v>687</v>
      </c>
      <c r="J19" s="8" t="str">
        <f t="shared" si="0"/>
        <v>_5280</v>
      </c>
      <c r="K19" s="10" t="s">
        <v>687</v>
      </c>
      <c r="L19" s="108" t="s">
        <v>689</v>
      </c>
      <c r="M19" s="236" t="s">
        <v>687</v>
      </c>
      <c r="N19" s="252" t="s">
        <v>687</v>
      </c>
      <c r="O19" s="8" t="s">
        <v>687</v>
      </c>
    </row>
    <row r="20" spans="1:15" x14ac:dyDescent="0.3">
      <c r="A20" s="10" t="s">
        <v>683</v>
      </c>
      <c r="B20" s="254" t="s">
        <v>1271</v>
      </c>
      <c r="C20" s="10" t="s">
        <v>1103</v>
      </c>
      <c r="H20" s="11" t="s">
        <v>665</v>
      </c>
      <c r="I20" s="236" t="s">
        <v>689</v>
      </c>
      <c r="J20" s="8" t="str">
        <f t="shared" si="0"/>
        <v>_5281</v>
      </c>
      <c r="K20" s="10" t="s">
        <v>689</v>
      </c>
      <c r="L20" s="108" t="s">
        <v>692</v>
      </c>
      <c r="M20" s="236" t="s">
        <v>689</v>
      </c>
      <c r="N20" s="252" t="s">
        <v>689</v>
      </c>
      <c r="O20" s="8" t="s">
        <v>689</v>
      </c>
    </row>
    <row r="21" spans="1:15" x14ac:dyDescent="0.3">
      <c r="A21" s="9" t="s">
        <v>685</v>
      </c>
      <c r="B21" s="255" t="s">
        <v>703</v>
      </c>
      <c r="C21" s="9" t="s">
        <v>704</v>
      </c>
      <c r="H21" s="11" t="s">
        <v>665</v>
      </c>
      <c r="I21" s="236" t="s">
        <v>692</v>
      </c>
      <c r="J21" s="8" t="str">
        <f t="shared" si="0"/>
        <v>_5282</v>
      </c>
      <c r="K21" s="10" t="s">
        <v>692</v>
      </c>
      <c r="L21" s="108" t="s">
        <v>695</v>
      </c>
      <c r="M21" s="236" t="s">
        <v>692</v>
      </c>
      <c r="N21" s="252" t="s">
        <v>692</v>
      </c>
      <c r="O21" s="8" t="s">
        <v>692</v>
      </c>
    </row>
    <row r="22" spans="1:15" x14ac:dyDescent="0.3">
      <c r="A22" s="10" t="s">
        <v>687</v>
      </c>
      <c r="B22" s="254" t="s">
        <v>722</v>
      </c>
      <c r="C22" s="10" t="s">
        <v>723</v>
      </c>
      <c r="H22" s="11" t="s">
        <v>665</v>
      </c>
      <c r="I22" s="236" t="s">
        <v>695</v>
      </c>
      <c r="J22" s="8" t="str">
        <f t="shared" si="0"/>
        <v>_5283</v>
      </c>
      <c r="K22" s="10" t="s">
        <v>695</v>
      </c>
      <c r="L22" s="108" t="s">
        <v>697</v>
      </c>
      <c r="M22" s="236" t="s">
        <v>695</v>
      </c>
      <c r="N22" s="252" t="s">
        <v>695</v>
      </c>
      <c r="O22" s="8" t="s">
        <v>695</v>
      </c>
    </row>
    <row r="23" spans="1:15" x14ac:dyDescent="0.3">
      <c r="A23" s="10" t="s">
        <v>687</v>
      </c>
      <c r="B23" s="256" t="s">
        <v>1629</v>
      </c>
      <c r="C23" s="10" t="s">
        <v>725</v>
      </c>
      <c r="H23" s="11" t="s">
        <v>665</v>
      </c>
      <c r="I23" s="236" t="s">
        <v>697</v>
      </c>
      <c r="J23" s="8" t="str">
        <f t="shared" si="0"/>
        <v>_5676</v>
      </c>
      <c r="K23" s="10" t="s">
        <v>697</v>
      </c>
      <c r="L23" s="108" t="s">
        <v>700</v>
      </c>
      <c r="M23" s="236" t="s">
        <v>697</v>
      </c>
      <c r="N23" s="252" t="s">
        <v>697</v>
      </c>
      <c r="O23" s="8" t="s">
        <v>697</v>
      </c>
    </row>
    <row r="24" spans="1:15" x14ac:dyDescent="0.3">
      <c r="A24" s="10" t="s">
        <v>687</v>
      </c>
      <c r="B24" s="254" t="s">
        <v>727</v>
      </c>
      <c r="C24" s="10" t="s">
        <v>728</v>
      </c>
      <c r="H24" s="11" t="s">
        <v>665</v>
      </c>
      <c r="I24" s="236" t="s">
        <v>700</v>
      </c>
      <c r="J24" s="8" t="str">
        <f t="shared" si="0"/>
        <v>_5686</v>
      </c>
      <c r="K24" s="10" t="s">
        <v>700</v>
      </c>
      <c r="L24" s="108" t="s">
        <v>702</v>
      </c>
      <c r="M24" s="236" t="s">
        <v>700</v>
      </c>
      <c r="N24" s="252" t="s">
        <v>700</v>
      </c>
      <c r="O24" s="8" t="s">
        <v>700</v>
      </c>
    </row>
    <row r="25" spans="1:15" x14ac:dyDescent="0.3">
      <c r="A25" s="10" t="s">
        <v>687</v>
      </c>
      <c r="B25" s="254" t="s">
        <v>730</v>
      </c>
      <c r="C25" s="10" t="s">
        <v>731</v>
      </c>
      <c r="H25" s="11" t="s">
        <v>665</v>
      </c>
      <c r="I25" s="236" t="s">
        <v>702</v>
      </c>
      <c r="J25" s="8" t="str">
        <f t="shared" si="0"/>
        <v>_5687</v>
      </c>
      <c r="K25" s="10" t="s">
        <v>702</v>
      </c>
      <c r="L25" s="108" t="s">
        <v>705</v>
      </c>
      <c r="M25" s="236" t="s">
        <v>702</v>
      </c>
      <c r="N25" s="252" t="s">
        <v>702</v>
      </c>
      <c r="O25" s="8" t="s">
        <v>702</v>
      </c>
    </row>
    <row r="26" spans="1:15" x14ac:dyDescent="0.3">
      <c r="A26" s="9" t="s">
        <v>689</v>
      </c>
      <c r="B26" s="255" t="s">
        <v>733</v>
      </c>
      <c r="C26" s="9" t="s">
        <v>734</v>
      </c>
      <c r="H26" s="11" t="s">
        <v>665</v>
      </c>
      <c r="I26" s="236" t="s">
        <v>705</v>
      </c>
      <c r="J26" s="8" t="str">
        <f t="shared" si="0"/>
        <v>_5688</v>
      </c>
      <c r="K26" s="10" t="s">
        <v>705</v>
      </c>
      <c r="L26" s="108" t="s">
        <v>707</v>
      </c>
      <c r="M26" s="236" t="s">
        <v>705</v>
      </c>
      <c r="N26" s="252" t="s">
        <v>705</v>
      </c>
      <c r="O26" s="8" t="s">
        <v>705</v>
      </c>
    </row>
    <row r="27" spans="1:15" x14ac:dyDescent="0.3">
      <c r="A27" s="10" t="s">
        <v>692</v>
      </c>
      <c r="B27" s="10" t="s">
        <v>1628</v>
      </c>
      <c r="C27" s="10" t="s">
        <v>738</v>
      </c>
      <c r="H27" s="11" t="s">
        <v>665</v>
      </c>
      <c r="I27" s="236" t="s">
        <v>707</v>
      </c>
      <c r="J27" s="8" t="str">
        <f t="shared" si="0"/>
        <v>_5746</v>
      </c>
      <c r="K27" s="10" t="s">
        <v>707</v>
      </c>
      <c r="L27" s="108" t="s">
        <v>709</v>
      </c>
      <c r="M27" s="236" t="s">
        <v>707</v>
      </c>
      <c r="N27" s="252" t="s">
        <v>707</v>
      </c>
      <c r="O27" s="8" t="s">
        <v>707</v>
      </c>
    </row>
    <row r="28" spans="1:15" x14ac:dyDescent="0.3">
      <c r="A28" s="10" t="s">
        <v>692</v>
      </c>
      <c r="B28" s="10" t="s">
        <v>2043</v>
      </c>
      <c r="C28" s="10" t="s">
        <v>740</v>
      </c>
      <c r="H28" s="11" t="s">
        <v>665</v>
      </c>
      <c r="I28" s="236" t="s">
        <v>709</v>
      </c>
      <c r="J28" s="8" t="str">
        <f t="shared" si="0"/>
        <v>_5835</v>
      </c>
      <c r="K28" s="10" t="s">
        <v>709</v>
      </c>
      <c r="L28" s="108" t="s">
        <v>711</v>
      </c>
      <c r="M28" s="236" t="s">
        <v>709</v>
      </c>
      <c r="N28" s="252" t="s">
        <v>709</v>
      </c>
      <c r="O28" s="8" t="s">
        <v>709</v>
      </c>
    </row>
    <row r="29" spans="1:15" x14ac:dyDescent="0.3">
      <c r="A29" s="10" t="s">
        <v>692</v>
      </c>
      <c r="B29" s="256" t="s">
        <v>1621</v>
      </c>
      <c r="C29" s="10" t="s">
        <v>742</v>
      </c>
      <c r="H29" s="11" t="s">
        <v>665</v>
      </c>
      <c r="I29" s="236" t="s">
        <v>711</v>
      </c>
      <c r="J29" s="8" t="str">
        <f t="shared" si="0"/>
        <v>_5888</v>
      </c>
      <c r="K29" s="10" t="s">
        <v>711</v>
      </c>
      <c r="L29" s="108" t="s">
        <v>713</v>
      </c>
      <c r="M29" s="236" t="s">
        <v>711</v>
      </c>
      <c r="N29" s="252" t="s">
        <v>711</v>
      </c>
      <c r="O29" s="8" t="s">
        <v>711</v>
      </c>
    </row>
    <row r="30" spans="1:15" x14ac:dyDescent="0.3">
      <c r="A30" s="10" t="s">
        <v>692</v>
      </c>
      <c r="B30" s="256" t="s">
        <v>1623</v>
      </c>
      <c r="C30" s="10" t="s">
        <v>744</v>
      </c>
      <c r="H30" s="11" t="s">
        <v>665</v>
      </c>
      <c r="I30" s="236" t="s">
        <v>713</v>
      </c>
      <c r="J30" s="8" t="str">
        <f t="shared" si="0"/>
        <v>_5889</v>
      </c>
      <c r="K30" s="10" t="s">
        <v>713</v>
      </c>
      <c r="L30" s="108" t="s">
        <v>715</v>
      </c>
      <c r="M30" s="236" t="s">
        <v>713</v>
      </c>
      <c r="N30" s="252" t="s">
        <v>713</v>
      </c>
      <c r="O30" s="8" t="s">
        <v>713</v>
      </c>
    </row>
    <row r="31" spans="1:15" x14ac:dyDescent="0.3">
      <c r="A31" s="10" t="s">
        <v>692</v>
      </c>
      <c r="B31" s="256" t="s">
        <v>1625</v>
      </c>
      <c r="C31" s="10" t="s">
        <v>736</v>
      </c>
      <c r="H31" s="11" t="s">
        <v>665</v>
      </c>
      <c r="I31" s="236" t="s">
        <v>715</v>
      </c>
      <c r="J31" s="8" t="str">
        <f t="shared" si="0"/>
        <v>_5980</v>
      </c>
      <c r="K31" s="10" t="s">
        <v>715</v>
      </c>
      <c r="L31" s="108" t="s">
        <v>717</v>
      </c>
      <c r="M31" s="236" t="s">
        <v>715</v>
      </c>
      <c r="N31" s="252" t="s">
        <v>715</v>
      </c>
      <c r="O31" s="8" t="s">
        <v>715</v>
      </c>
    </row>
    <row r="32" spans="1:15" x14ac:dyDescent="0.3">
      <c r="A32" s="9" t="s">
        <v>695</v>
      </c>
      <c r="B32" s="255" t="s">
        <v>746</v>
      </c>
      <c r="C32" s="9" t="s">
        <v>747</v>
      </c>
      <c r="H32" s="11" t="s">
        <v>665</v>
      </c>
      <c r="I32" s="236" t="s">
        <v>717</v>
      </c>
      <c r="J32" s="8" t="str">
        <f t="shared" si="0"/>
        <v>_6015</v>
      </c>
      <c r="K32" s="10" t="s">
        <v>717</v>
      </c>
      <c r="L32" s="108" t="s">
        <v>719</v>
      </c>
      <c r="M32" s="236" t="s">
        <v>717</v>
      </c>
      <c r="N32" s="252" t="s">
        <v>717</v>
      </c>
      <c r="O32" s="8" t="s">
        <v>717</v>
      </c>
    </row>
    <row r="33" spans="1:15" x14ac:dyDescent="0.3">
      <c r="A33" s="9" t="s">
        <v>695</v>
      </c>
      <c r="B33" s="255" t="s">
        <v>749</v>
      </c>
      <c r="C33" s="9" t="s">
        <v>750</v>
      </c>
      <c r="H33" s="11" t="s">
        <v>665</v>
      </c>
      <c r="I33" s="236" t="s">
        <v>719</v>
      </c>
      <c r="J33" s="8" t="str">
        <f t="shared" si="0"/>
        <v>_6221</v>
      </c>
      <c r="K33" s="10" t="s">
        <v>719</v>
      </c>
      <c r="L33" s="108" t="s">
        <v>721</v>
      </c>
      <c r="M33" s="236" t="s">
        <v>719</v>
      </c>
      <c r="N33" s="252" t="s">
        <v>719</v>
      </c>
      <c r="O33" s="8" t="s">
        <v>719</v>
      </c>
    </row>
    <row r="34" spans="1:15" x14ac:dyDescent="0.3">
      <c r="A34" s="9" t="s">
        <v>695</v>
      </c>
      <c r="B34" s="255" t="s">
        <v>752</v>
      </c>
      <c r="C34" s="9" t="s">
        <v>753</v>
      </c>
      <c r="H34" s="11" t="s">
        <v>665</v>
      </c>
      <c r="I34" s="236" t="s">
        <v>721</v>
      </c>
      <c r="J34" s="8" t="str">
        <f t="shared" si="0"/>
        <v>_6268</v>
      </c>
      <c r="K34" s="10" t="s">
        <v>721</v>
      </c>
      <c r="L34" s="108" t="s">
        <v>724</v>
      </c>
      <c r="M34" s="236" t="s">
        <v>721</v>
      </c>
      <c r="N34" s="252" t="s">
        <v>721</v>
      </c>
      <c r="O34" s="8" t="s">
        <v>721</v>
      </c>
    </row>
    <row r="35" spans="1:15" x14ac:dyDescent="0.3">
      <c r="A35" s="10" t="s">
        <v>697</v>
      </c>
      <c r="B35" s="254" t="s">
        <v>755</v>
      </c>
      <c r="C35" s="10" t="s">
        <v>756</v>
      </c>
      <c r="H35" s="11" t="s">
        <v>665</v>
      </c>
      <c r="I35" s="236" t="s">
        <v>724</v>
      </c>
      <c r="J35" s="8" t="str">
        <f t="shared" si="0"/>
        <v>_6499</v>
      </c>
      <c r="K35" s="10" t="s">
        <v>724</v>
      </c>
      <c r="L35" s="108" t="s">
        <v>726</v>
      </c>
      <c r="M35" s="236" t="s">
        <v>724</v>
      </c>
      <c r="N35" s="252" t="s">
        <v>724</v>
      </c>
      <c r="O35" s="8" t="s">
        <v>724</v>
      </c>
    </row>
    <row r="36" spans="1:15" x14ac:dyDescent="0.3">
      <c r="A36" s="10" t="s">
        <v>697</v>
      </c>
      <c r="B36" s="254" t="s">
        <v>761</v>
      </c>
      <c r="C36" s="10" t="s">
        <v>762</v>
      </c>
      <c r="H36" s="11" t="s">
        <v>665</v>
      </c>
      <c r="I36" s="236" t="s">
        <v>726</v>
      </c>
      <c r="J36" s="8" t="str">
        <f t="shared" si="0"/>
        <v>_6511</v>
      </c>
      <c r="K36" s="10" t="s">
        <v>726</v>
      </c>
      <c r="L36" s="108" t="s">
        <v>729</v>
      </c>
      <c r="M36" s="236" t="s">
        <v>726</v>
      </c>
      <c r="N36" s="252" t="s">
        <v>726</v>
      </c>
      <c r="O36" s="8" t="s">
        <v>726</v>
      </c>
    </row>
    <row r="37" spans="1:15" x14ac:dyDescent="0.3">
      <c r="A37" s="9" t="s">
        <v>700</v>
      </c>
      <c r="B37" s="255" t="s">
        <v>768</v>
      </c>
      <c r="C37" s="9" t="s">
        <v>769</v>
      </c>
      <c r="H37" s="11" t="s">
        <v>665</v>
      </c>
      <c r="I37" s="236" t="s">
        <v>729</v>
      </c>
      <c r="J37" s="8" t="str">
        <f t="shared" si="0"/>
        <v>_6513</v>
      </c>
      <c r="K37" s="10" t="s">
        <v>729</v>
      </c>
      <c r="L37" s="108" t="s">
        <v>732</v>
      </c>
      <c r="M37" s="236" t="s">
        <v>729</v>
      </c>
      <c r="N37" s="252" t="s">
        <v>729</v>
      </c>
      <c r="O37" s="8" t="s">
        <v>729</v>
      </c>
    </row>
    <row r="38" spans="1:15" x14ac:dyDescent="0.3">
      <c r="A38" s="9" t="s">
        <v>700</v>
      </c>
      <c r="B38" s="255" t="s">
        <v>771</v>
      </c>
      <c r="C38" s="9" t="s">
        <v>772</v>
      </c>
      <c r="H38" s="11" t="s">
        <v>665</v>
      </c>
      <c r="I38" s="236" t="s">
        <v>732</v>
      </c>
      <c r="J38" s="8" t="str">
        <f t="shared" si="0"/>
        <v>_6515</v>
      </c>
      <c r="K38" s="10" t="s">
        <v>732</v>
      </c>
      <c r="L38" s="108" t="s">
        <v>735</v>
      </c>
      <c r="M38" s="236" t="s">
        <v>732</v>
      </c>
      <c r="N38" s="252" t="s">
        <v>732</v>
      </c>
      <c r="O38" s="8" t="s">
        <v>732</v>
      </c>
    </row>
    <row r="39" spans="1:15" x14ac:dyDescent="0.3">
      <c r="A39" s="9" t="s">
        <v>700</v>
      </c>
      <c r="B39" s="255" t="s">
        <v>774</v>
      </c>
      <c r="C39" s="9" t="s">
        <v>775</v>
      </c>
      <c r="H39" s="11" t="s">
        <v>665</v>
      </c>
      <c r="I39" s="236" t="s">
        <v>735</v>
      </c>
      <c r="J39" s="8" t="str">
        <f t="shared" si="0"/>
        <v>_6516</v>
      </c>
      <c r="K39" s="10" t="s">
        <v>735</v>
      </c>
      <c r="L39" s="108" t="s">
        <v>737</v>
      </c>
      <c r="M39" s="236" t="s">
        <v>735</v>
      </c>
      <c r="N39" s="252" t="s">
        <v>735</v>
      </c>
      <c r="O39" s="8" t="s">
        <v>735</v>
      </c>
    </row>
    <row r="40" spans="1:15" x14ac:dyDescent="0.3">
      <c r="A40" s="10" t="s">
        <v>702</v>
      </c>
      <c r="B40" s="254" t="s">
        <v>777</v>
      </c>
      <c r="C40" s="10" t="s">
        <v>778</v>
      </c>
      <c r="H40" s="11" t="s">
        <v>665</v>
      </c>
      <c r="I40" s="236" t="s">
        <v>737</v>
      </c>
      <c r="J40" s="8" t="str">
        <f t="shared" si="0"/>
        <v>_6517</v>
      </c>
      <c r="K40" s="10" t="s">
        <v>737</v>
      </c>
      <c r="L40" s="108" t="s">
        <v>739</v>
      </c>
      <c r="M40" s="236" t="s">
        <v>737</v>
      </c>
      <c r="N40" s="252" t="s">
        <v>737</v>
      </c>
      <c r="O40" s="8" t="s">
        <v>737</v>
      </c>
    </row>
    <row r="41" spans="1:15" x14ac:dyDescent="0.3">
      <c r="A41" s="10" t="s">
        <v>702</v>
      </c>
      <c r="B41" s="254" t="s">
        <v>780</v>
      </c>
      <c r="C41" s="10" t="s">
        <v>781</v>
      </c>
      <c r="H41" s="11" t="s">
        <v>665</v>
      </c>
      <c r="I41" s="236" t="s">
        <v>739</v>
      </c>
      <c r="J41" s="8" t="str">
        <f t="shared" si="0"/>
        <v>_6518</v>
      </c>
      <c r="K41" s="10" t="s">
        <v>739</v>
      </c>
      <c r="L41" s="108" t="s">
        <v>741</v>
      </c>
      <c r="M41" s="236" t="s">
        <v>739</v>
      </c>
      <c r="N41" s="252" t="s">
        <v>739</v>
      </c>
      <c r="O41" s="8" t="s">
        <v>739</v>
      </c>
    </row>
    <row r="42" spans="1:15" x14ac:dyDescent="0.3">
      <c r="A42" s="10" t="s">
        <v>702</v>
      </c>
      <c r="B42" s="254" t="s">
        <v>784</v>
      </c>
      <c r="C42" s="10" t="s">
        <v>785</v>
      </c>
      <c r="H42" s="11" t="s">
        <v>665</v>
      </c>
      <c r="I42" s="236" t="s">
        <v>741</v>
      </c>
      <c r="J42" s="8" t="str">
        <f t="shared" si="0"/>
        <v>_6519</v>
      </c>
      <c r="K42" s="10" t="s">
        <v>741</v>
      </c>
      <c r="L42" s="108" t="s">
        <v>743</v>
      </c>
      <c r="M42" s="236" t="s">
        <v>741</v>
      </c>
      <c r="N42" s="252" t="s">
        <v>741</v>
      </c>
      <c r="O42" s="8" t="s">
        <v>741</v>
      </c>
    </row>
    <row r="43" spans="1:15" x14ac:dyDescent="0.3">
      <c r="A43" s="10" t="s">
        <v>702</v>
      </c>
      <c r="B43" s="254" t="s">
        <v>787</v>
      </c>
      <c r="C43" s="10" t="s">
        <v>788</v>
      </c>
      <c r="H43" s="11" t="s">
        <v>665</v>
      </c>
      <c r="I43" s="236" t="s">
        <v>743</v>
      </c>
      <c r="J43" s="8" t="str">
        <f t="shared" si="0"/>
        <v>_6520</v>
      </c>
      <c r="K43" s="10" t="s">
        <v>743</v>
      </c>
      <c r="L43" s="108" t="s">
        <v>745</v>
      </c>
      <c r="M43" s="236" t="s">
        <v>743</v>
      </c>
      <c r="N43" s="252" t="s">
        <v>743</v>
      </c>
      <c r="O43" s="8" t="s">
        <v>743</v>
      </c>
    </row>
    <row r="44" spans="1:15" x14ac:dyDescent="0.3">
      <c r="A44" s="10" t="s">
        <v>702</v>
      </c>
      <c r="B44" s="254" t="s">
        <v>791</v>
      </c>
      <c r="C44" s="10" t="s">
        <v>792</v>
      </c>
      <c r="H44" s="11" t="s">
        <v>665</v>
      </c>
      <c r="I44" s="236" t="s">
        <v>745</v>
      </c>
      <c r="J44" s="8" t="str">
        <f t="shared" si="0"/>
        <v>_6521</v>
      </c>
      <c r="K44" s="10" t="s">
        <v>745</v>
      </c>
      <c r="L44" s="108" t="s">
        <v>748</v>
      </c>
      <c r="M44" s="236" t="s">
        <v>745</v>
      </c>
      <c r="N44" s="252" t="s">
        <v>745</v>
      </c>
      <c r="O44" s="8" t="s">
        <v>745</v>
      </c>
    </row>
    <row r="45" spans="1:15" x14ac:dyDescent="0.3">
      <c r="A45" s="10" t="s">
        <v>702</v>
      </c>
      <c r="B45" s="254" t="s">
        <v>795</v>
      </c>
      <c r="C45" s="10" t="s">
        <v>80</v>
      </c>
      <c r="H45" s="11" t="s">
        <v>665</v>
      </c>
      <c r="I45" s="236" t="s">
        <v>748</v>
      </c>
      <c r="J45" s="8" t="str">
        <f t="shared" si="0"/>
        <v>_6522</v>
      </c>
      <c r="K45" s="10" t="s">
        <v>748</v>
      </c>
      <c r="L45" s="108" t="s">
        <v>751</v>
      </c>
      <c r="M45" s="236" t="s">
        <v>748</v>
      </c>
      <c r="N45" s="252" t="s">
        <v>748</v>
      </c>
      <c r="O45" s="8" t="s">
        <v>748</v>
      </c>
    </row>
    <row r="46" spans="1:15" x14ac:dyDescent="0.3">
      <c r="A46" s="10" t="s">
        <v>702</v>
      </c>
      <c r="B46" s="254" t="s">
        <v>797</v>
      </c>
      <c r="C46" s="10" t="s">
        <v>798</v>
      </c>
      <c r="H46" s="11" t="s">
        <v>665</v>
      </c>
      <c r="I46" s="236" t="s">
        <v>751</v>
      </c>
      <c r="J46" s="8" t="str">
        <f t="shared" si="0"/>
        <v>_6539</v>
      </c>
      <c r="K46" s="10" t="s">
        <v>751</v>
      </c>
      <c r="L46" s="108" t="s">
        <v>754</v>
      </c>
      <c r="M46" s="236" t="s">
        <v>751</v>
      </c>
      <c r="N46" s="252" t="s">
        <v>751</v>
      </c>
      <c r="O46" s="8" t="s">
        <v>751</v>
      </c>
    </row>
    <row r="47" spans="1:15" x14ac:dyDescent="0.3">
      <c r="A47" s="10" t="s">
        <v>702</v>
      </c>
      <c r="B47" s="254" t="s">
        <v>800</v>
      </c>
      <c r="C47" s="10" t="s">
        <v>801</v>
      </c>
      <c r="H47" s="11" t="s">
        <v>665</v>
      </c>
      <c r="I47" s="236" t="s">
        <v>754</v>
      </c>
      <c r="J47" s="8" t="str">
        <f t="shared" si="0"/>
        <v>_6541</v>
      </c>
      <c r="K47" s="10" t="s">
        <v>754</v>
      </c>
      <c r="L47" s="108" t="s">
        <v>757</v>
      </c>
      <c r="M47" s="236" t="s">
        <v>754</v>
      </c>
      <c r="N47" s="252" t="s">
        <v>754</v>
      </c>
      <c r="O47" s="8" t="s">
        <v>754</v>
      </c>
    </row>
    <row r="48" spans="1:15" x14ac:dyDescent="0.3">
      <c r="A48" s="9" t="s">
        <v>705</v>
      </c>
      <c r="B48" s="255" t="s">
        <v>802</v>
      </c>
      <c r="C48" s="9" t="s">
        <v>803</v>
      </c>
      <c r="H48" s="11" t="s">
        <v>665</v>
      </c>
      <c r="I48" s="236" t="s">
        <v>757</v>
      </c>
      <c r="J48" s="8" t="str">
        <f t="shared" si="0"/>
        <v>_6552</v>
      </c>
      <c r="K48" s="10" t="s">
        <v>757</v>
      </c>
      <c r="L48" s="108" t="s">
        <v>759</v>
      </c>
      <c r="M48" s="236" t="s">
        <v>757</v>
      </c>
      <c r="N48" s="252" t="s">
        <v>757</v>
      </c>
      <c r="O48" s="8" t="s">
        <v>757</v>
      </c>
    </row>
    <row r="49" spans="1:15" x14ac:dyDescent="0.3">
      <c r="A49" s="9" t="s">
        <v>705</v>
      </c>
      <c r="B49" s="257" t="s">
        <v>1622</v>
      </c>
      <c r="C49" s="9" t="s">
        <v>808</v>
      </c>
      <c r="H49" s="11" t="s">
        <v>665</v>
      </c>
      <c r="I49" s="236" t="s">
        <v>759</v>
      </c>
      <c r="J49" s="8" t="str">
        <f t="shared" si="0"/>
        <v>_6572</v>
      </c>
      <c r="K49" s="10" t="s">
        <v>759</v>
      </c>
      <c r="L49" s="108" t="s">
        <v>760</v>
      </c>
      <c r="M49" s="236" t="s">
        <v>759</v>
      </c>
      <c r="N49" s="252" t="s">
        <v>759</v>
      </c>
      <c r="O49" s="8" t="s">
        <v>759</v>
      </c>
    </row>
    <row r="50" spans="1:15" x14ac:dyDescent="0.3">
      <c r="A50" s="9" t="s">
        <v>705</v>
      </c>
      <c r="B50" s="9" t="s">
        <v>804</v>
      </c>
      <c r="C50" s="9" t="s">
        <v>805</v>
      </c>
      <c r="H50" s="11" t="s">
        <v>665</v>
      </c>
      <c r="I50" s="236" t="s">
        <v>760</v>
      </c>
      <c r="J50" s="8" t="str">
        <f t="shared" si="0"/>
        <v>_6573</v>
      </c>
      <c r="K50" s="10" t="s">
        <v>760</v>
      </c>
      <c r="L50" s="108" t="s">
        <v>763</v>
      </c>
      <c r="M50" s="236" t="s">
        <v>760</v>
      </c>
      <c r="N50" s="252" t="s">
        <v>760</v>
      </c>
      <c r="O50" s="8" t="s">
        <v>760</v>
      </c>
    </row>
    <row r="51" spans="1:15" x14ac:dyDescent="0.3">
      <c r="A51" s="9" t="s">
        <v>705</v>
      </c>
      <c r="B51" s="9" t="s">
        <v>806</v>
      </c>
      <c r="C51" s="9" t="s">
        <v>807</v>
      </c>
      <c r="H51" s="11" t="s">
        <v>665</v>
      </c>
      <c r="I51" s="236" t="s">
        <v>763</v>
      </c>
      <c r="J51" s="8" t="str">
        <f t="shared" si="0"/>
        <v>_6585</v>
      </c>
      <c r="K51" s="10" t="s">
        <v>763</v>
      </c>
      <c r="L51" s="108" t="s">
        <v>764</v>
      </c>
      <c r="M51" s="236" t="s">
        <v>763</v>
      </c>
      <c r="N51" s="252" t="s">
        <v>763</v>
      </c>
      <c r="O51" s="8" t="s">
        <v>763</v>
      </c>
    </row>
    <row r="52" spans="1:15" x14ac:dyDescent="0.3">
      <c r="A52" s="9" t="s">
        <v>705</v>
      </c>
      <c r="B52" s="9" t="s">
        <v>809</v>
      </c>
      <c r="C52" s="9" t="s">
        <v>810</v>
      </c>
      <c r="H52" s="11" t="s">
        <v>665</v>
      </c>
      <c r="I52" s="236" t="s">
        <v>764</v>
      </c>
      <c r="J52" s="8" t="str">
        <f t="shared" si="0"/>
        <v>_6586</v>
      </c>
      <c r="K52" s="10" t="s">
        <v>764</v>
      </c>
      <c r="L52" s="108" t="s">
        <v>766</v>
      </c>
      <c r="M52" s="236" t="s">
        <v>764</v>
      </c>
      <c r="N52" s="252" t="s">
        <v>764</v>
      </c>
      <c r="O52" s="8" t="s">
        <v>764</v>
      </c>
    </row>
    <row r="53" spans="1:15" x14ac:dyDescent="0.3">
      <c r="A53" s="10" t="s">
        <v>707</v>
      </c>
      <c r="B53" s="254" t="s">
        <v>811</v>
      </c>
      <c r="C53" s="10" t="s">
        <v>812</v>
      </c>
      <c r="H53" s="11" t="s">
        <v>665</v>
      </c>
      <c r="I53" s="236" t="s">
        <v>766</v>
      </c>
      <c r="J53" s="8" t="str">
        <f t="shared" si="0"/>
        <v>_6587</v>
      </c>
      <c r="K53" s="10" t="s">
        <v>766</v>
      </c>
      <c r="L53" s="108" t="s">
        <v>767</v>
      </c>
      <c r="M53" s="236" t="s">
        <v>766</v>
      </c>
      <c r="N53" s="252" t="s">
        <v>766</v>
      </c>
      <c r="O53" s="8" t="s">
        <v>766</v>
      </c>
    </row>
    <row r="54" spans="1:15" x14ac:dyDescent="0.3">
      <c r="A54" s="10" t="s">
        <v>707</v>
      </c>
      <c r="B54" s="254" t="s">
        <v>813</v>
      </c>
      <c r="C54" s="10" t="s">
        <v>814</v>
      </c>
      <c r="H54" s="11" t="s">
        <v>665</v>
      </c>
      <c r="I54" s="236" t="s">
        <v>767</v>
      </c>
      <c r="J54" s="8" t="str">
        <f t="shared" si="0"/>
        <v>_6626</v>
      </c>
      <c r="K54" s="10" t="s">
        <v>767</v>
      </c>
      <c r="L54" s="108" t="s">
        <v>770</v>
      </c>
      <c r="M54" s="236" t="s">
        <v>767</v>
      </c>
      <c r="N54" s="252" t="s">
        <v>767</v>
      </c>
      <c r="O54" s="8" t="s">
        <v>767</v>
      </c>
    </row>
    <row r="55" spans="1:15" x14ac:dyDescent="0.3">
      <c r="A55" s="9" t="s">
        <v>709</v>
      </c>
      <c r="B55" s="255" t="s">
        <v>815</v>
      </c>
      <c r="C55" s="9" t="s">
        <v>816</v>
      </c>
      <c r="H55" s="11" t="s">
        <v>665</v>
      </c>
      <c r="I55" s="236" t="s">
        <v>770</v>
      </c>
      <c r="J55" s="8" t="str">
        <f t="shared" si="0"/>
        <v>_6627</v>
      </c>
      <c r="K55" s="10" t="s">
        <v>770</v>
      </c>
      <c r="L55" s="108" t="s">
        <v>773</v>
      </c>
      <c r="M55" s="236" t="s">
        <v>770</v>
      </c>
      <c r="N55" s="252" t="s">
        <v>770</v>
      </c>
      <c r="O55" s="8" t="s">
        <v>770</v>
      </c>
    </row>
    <row r="56" spans="1:15" x14ac:dyDescent="0.3">
      <c r="A56" s="9" t="s">
        <v>709</v>
      </c>
      <c r="B56" s="255" t="s">
        <v>1265</v>
      </c>
      <c r="C56" s="9" t="s">
        <v>1266</v>
      </c>
      <c r="H56" s="11" t="s">
        <v>665</v>
      </c>
      <c r="I56" s="236" t="s">
        <v>773</v>
      </c>
      <c r="J56" s="8" t="str">
        <f t="shared" si="0"/>
        <v>_6628</v>
      </c>
      <c r="K56" s="10" t="s">
        <v>773</v>
      </c>
      <c r="L56" s="108" t="s">
        <v>776</v>
      </c>
      <c r="M56" s="236" t="s">
        <v>773</v>
      </c>
      <c r="N56" s="252" t="s">
        <v>773</v>
      </c>
      <c r="O56" s="8" t="s">
        <v>773</v>
      </c>
    </row>
    <row r="57" spans="1:15" x14ac:dyDescent="0.3">
      <c r="A57" s="298" t="s">
        <v>711</v>
      </c>
      <c r="B57" s="300" t="s">
        <v>1771</v>
      </c>
      <c r="C57" s="298" t="s">
        <v>820</v>
      </c>
      <c r="E57" s="298" t="s">
        <v>711</v>
      </c>
      <c r="F57" s="299" t="s">
        <v>817</v>
      </c>
      <c r="G57" s="298" t="s">
        <v>818</v>
      </c>
      <c r="H57" s="11" t="s">
        <v>665</v>
      </c>
      <c r="I57" s="236" t="s">
        <v>776</v>
      </c>
      <c r="J57" s="8" t="str">
        <f t="shared" si="0"/>
        <v>_6629</v>
      </c>
      <c r="K57" s="10" t="s">
        <v>776</v>
      </c>
      <c r="L57" s="108" t="s">
        <v>779</v>
      </c>
      <c r="M57" s="236" t="s">
        <v>776</v>
      </c>
      <c r="N57" s="252" t="s">
        <v>776</v>
      </c>
      <c r="O57" s="8" t="s">
        <v>776</v>
      </c>
    </row>
    <row r="58" spans="1:15" x14ac:dyDescent="0.3">
      <c r="A58" s="298" t="s">
        <v>711</v>
      </c>
      <c r="B58" s="300" t="s">
        <v>1772</v>
      </c>
      <c r="C58" s="298" t="s">
        <v>818</v>
      </c>
      <c r="E58" s="298" t="s">
        <v>711</v>
      </c>
      <c r="F58" s="299" t="s">
        <v>819</v>
      </c>
      <c r="G58" s="298" t="s">
        <v>820</v>
      </c>
      <c r="H58" s="11" t="s">
        <v>665</v>
      </c>
      <c r="I58" s="236" t="s">
        <v>779</v>
      </c>
      <c r="J58" s="8" t="str">
        <f t="shared" si="0"/>
        <v>_6668</v>
      </c>
      <c r="K58" s="10" t="s">
        <v>779</v>
      </c>
      <c r="L58" s="108" t="s">
        <v>782</v>
      </c>
      <c r="M58" s="236" t="s">
        <v>779</v>
      </c>
      <c r="N58" s="252" t="s">
        <v>779</v>
      </c>
      <c r="O58" s="8" t="s">
        <v>779</v>
      </c>
    </row>
    <row r="59" spans="1:15" x14ac:dyDescent="0.3">
      <c r="A59" s="9" t="s">
        <v>713</v>
      </c>
      <c r="B59" s="255" t="s">
        <v>821</v>
      </c>
      <c r="C59" s="9" t="s">
        <v>822</v>
      </c>
      <c r="H59" s="11" t="s">
        <v>665</v>
      </c>
      <c r="I59" s="236" t="s">
        <v>782</v>
      </c>
      <c r="J59" s="8" t="str">
        <f t="shared" si="0"/>
        <v>_6669</v>
      </c>
      <c r="K59" s="10" t="s">
        <v>782</v>
      </c>
      <c r="L59" s="108" t="s">
        <v>783</v>
      </c>
      <c r="M59" s="236" t="s">
        <v>782</v>
      </c>
      <c r="N59" s="252" t="s">
        <v>782</v>
      </c>
      <c r="O59" s="8" t="s">
        <v>782</v>
      </c>
    </row>
    <row r="60" spans="1:15" x14ac:dyDescent="0.3">
      <c r="A60" s="9" t="s">
        <v>713</v>
      </c>
      <c r="B60" s="255" t="s">
        <v>823</v>
      </c>
      <c r="C60" s="9" t="s">
        <v>824</v>
      </c>
      <c r="H60" s="11" t="s">
        <v>665</v>
      </c>
      <c r="I60" s="236" t="s">
        <v>783</v>
      </c>
      <c r="J60" s="8" t="str">
        <f t="shared" si="0"/>
        <v>_6670</v>
      </c>
      <c r="K60" s="10" t="s">
        <v>783</v>
      </c>
      <c r="L60" s="108" t="s">
        <v>786</v>
      </c>
      <c r="M60" s="236" t="s">
        <v>783</v>
      </c>
      <c r="N60" s="252" t="s">
        <v>783</v>
      </c>
      <c r="O60" s="8" t="s">
        <v>783</v>
      </c>
    </row>
    <row r="61" spans="1:15" x14ac:dyDescent="0.3">
      <c r="A61" s="9" t="s">
        <v>713</v>
      </c>
      <c r="B61" s="255" t="s">
        <v>825</v>
      </c>
      <c r="C61" s="9" t="s">
        <v>826</v>
      </c>
      <c r="H61" s="11" t="s">
        <v>665</v>
      </c>
      <c r="I61" s="236" t="s">
        <v>786</v>
      </c>
      <c r="J61" s="8" t="str">
        <f t="shared" si="0"/>
        <v>_6671</v>
      </c>
      <c r="K61" s="10" t="s">
        <v>786</v>
      </c>
      <c r="L61" s="108" t="s">
        <v>790</v>
      </c>
      <c r="M61" s="236" t="s">
        <v>786</v>
      </c>
      <c r="N61" s="252" t="s">
        <v>786</v>
      </c>
      <c r="O61" s="8" t="s">
        <v>786</v>
      </c>
    </row>
    <row r="62" spans="1:15" x14ac:dyDescent="0.3">
      <c r="A62" s="9" t="s">
        <v>713</v>
      </c>
      <c r="B62" s="255" t="s">
        <v>827</v>
      </c>
      <c r="C62" s="9" t="s">
        <v>828</v>
      </c>
      <c r="H62" s="11" t="s">
        <v>665</v>
      </c>
      <c r="I62" s="236" t="s">
        <v>790</v>
      </c>
      <c r="J62" s="8" t="str">
        <f t="shared" si="0"/>
        <v>_6672</v>
      </c>
      <c r="K62" s="10" t="s">
        <v>790</v>
      </c>
      <c r="L62" s="108" t="s">
        <v>794</v>
      </c>
      <c r="M62" s="236" t="s">
        <v>790</v>
      </c>
      <c r="N62" s="252" t="s">
        <v>790</v>
      </c>
      <c r="O62" s="8" t="s">
        <v>790</v>
      </c>
    </row>
    <row r="63" spans="1:15" x14ac:dyDescent="0.3">
      <c r="A63" s="10" t="s">
        <v>715</v>
      </c>
      <c r="B63" s="254" t="s">
        <v>829</v>
      </c>
      <c r="C63" s="10" t="s">
        <v>830</v>
      </c>
      <c r="F63" s="10"/>
      <c r="G63" s="10"/>
      <c r="H63" s="11" t="s">
        <v>665</v>
      </c>
      <c r="I63" s="236" t="s">
        <v>794</v>
      </c>
      <c r="J63" s="8" t="str">
        <f t="shared" si="0"/>
        <v>_6673</v>
      </c>
      <c r="K63" s="10" t="s">
        <v>794</v>
      </c>
      <c r="L63" s="108" t="s">
        <v>796</v>
      </c>
      <c r="M63" s="236" t="s">
        <v>794</v>
      </c>
      <c r="N63" s="252" t="s">
        <v>794</v>
      </c>
      <c r="O63" s="8" t="s">
        <v>794</v>
      </c>
    </row>
    <row r="64" spans="1:15" x14ac:dyDescent="0.3">
      <c r="A64" s="9" t="s">
        <v>717</v>
      </c>
      <c r="B64" s="255" t="s">
        <v>835</v>
      </c>
      <c r="C64" s="9" t="s">
        <v>836</v>
      </c>
      <c r="F64" s="10"/>
      <c r="G64" s="10"/>
      <c r="H64" s="11" t="s">
        <v>665</v>
      </c>
      <c r="I64" s="236" t="s">
        <v>796</v>
      </c>
      <c r="J64" s="8" t="str">
        <f t="shared" si="0"/>
        <v>_6674</v>
      </c>
      <c r="K64" s="10" t="s">
        <v>796</v>
      </c>
      <c r="L64" s="108" t="s">
        <v>799</v>
      </c>
      <c r="M64" s="236" t="s">
        <v>796</v>
      </c>
      <c r="N64" s="252" t="s">
        <v>796</v>
      </c>
      <c r="O64" s="8" t="s">
        <v>796</v>
      </c>
    </row>
    <row r="65" spans="1:15" x14ac:dyDescent="0.3">
      <c r="A65" s="9" t="s">
        <v>717</v>
      </c>
      <c r="B65" s="255" t="s">
        <v>839</v>
      </c>
      <c r="C65" s="9" t="s">
        <v>840</v>
      </c>
      <c r="H65" s="11" t="s">
        <v>665</v>
      </c>
      <c r="I65" s="236" t="s">
        <v>799</v>
      </c>
      <c r="J65" s="8" t="str">
        <f t="shared" si="0"/>
        <v>_6675</v>
      </c>
      <c r="K65" s="10" t="s">
        <v>799</v>
      </c>
      <c r="L65" s="108" t="s">
        <v>980</v>
      </c>
      <c r="M65" s="236" t="s">
        <v>799</v>
      </c>
      <c r="N65" s="252" t="s">
        <v>799</v>
      </c>
      <c r="O65" s="8" t="s">
        <v>799</v>
      </c>
    </row>
    <row r="66" spans="1:15" x14ac:dyDescent="0.3">
      <c r="A66" s="10" t="s">
        <v>719</v>
      </c>
      <c r="B66" s="254" t="s">
        <v>842</v>
      </c>
      <c r="C66" s="10" t="s">
        <v>843</v>
      </c>
      <c r="H66" s="11" t="s">
        <v>665</v>
      </c>
      <c r="I66" s="236" t="s">
        <v>980</v>
      </c>
      <c r="J66" s="8" t="str">
        <f t="shared" si="0"/>
        <v>_6720</v>
      </c>
      <c r="K66" s="10" t="s">
        <v>980</v>
      </c>
      <c r="L66" s="108" t="s">
        <v>981</v>
      </c>
      <c r="M66" s="236" t="s">
        <v>980</v>
      </c>
      <c r="N66" s="252" t="s">
        <v>980</v>
      </c>
      <c r="O66" s="8" t="s">
        <v>980</v>
      </c>
    </row>
    <row r="67" spans="1:15" x14ac:dyDescent="0.3">
      <c r="A67" s="10" t="s">
        <v>719</v>
      </c>
      <c r="B67" s="254" t="s">
        <v>844</v>
      </c>
      <c r="C67" s="10" t="s">
        <v>845</v>
      </c>
      <c r="H67" s="11" t="s">
        <v>665</v>
      </c>
      <c r="I67" s="236" t="s">
        <v>981</v>
      </c>
      <c r="J67" s="8" t="str">
        <f t="shared" si="0"/>
        <v>_6721</v>
      </c>
      <c r="K67" s="10" t="s">
        <v>981</v>
      </c>
      <c r="L67" s="108" t="s">
        <v>982</v>
      </c>
      <c r="M67" s="236" t="s">
        <v>981</v>
      </c>
      <c r="N67" s="252" t="s">
        <v>981</v>
      </c>
      <c r="O67" s="8" t="s">
        <v>981</v>
      </c>
    </row>
    <row r="68" spans="1:15" x14ac:dyDescent="0.3">
      <c r="A68" s="10" t="s">
        <v>719</v>
      </c>
      <c r="B68" s="254" t="s">
        <v>846</v>
      </c>
      <c r="C68" s="10" t="s">
        <v>847</v>
      </c>
      <c r="H68" s="11" t="s">
        <v>665</v>
      </c>
      <c r="I68" s="236" t="s">
        <v>982</v>
      </c>
      <c r="J68" s="8" t="str">
        <f t="shared" si="0"/>
        <v>_6722</v>
      </c>
      <c r="K68" s="10" t="s">
        <v>982</v>
      </c>
      <c r="L68" s="108" t="s">
        <v>983</v>
      </c>
      <c r="M68" s="236" t="s">
        <v>982</v>
      </c>
      <c r="N68" s="252" t="s">
        <v>982</v>
      </c>
      <c r="O68" s="8" t="s">
        <v>982</v>
      </c>
    </row>
    <row r="69" spans="1:15" x14ac:dyDescent="0.3">
      <c r="A69" s="10" t="s">
        <v>719</v>
      </c>
      <c r="B69" s="254" t="s">
        <v>848</v>
      </c>
      <c r="C69" s="10" t="s">
        <v>849</v>
      </c>
      <c r="H69" s="11" t="s">
        <v>665</v>
      </c>
      <c r="I69" s="236" t="s">
        <v>983</v>
      </c>
      <c r="J69" s="8" t="str">
        <f t="shared" si="0"/>
        <v>_6723</v>
      </c>
      <c r="K69" s="10" t="s">
        <v>983</v>
      </c>
      <c r="L69" s="108" t="s">
        <v>984</v>
      </c>
      <c r="M69" s="236" t="s">
        <v>983</v>
      </c>
      <c r="N69" s="252" t="s">
        <v>983</v>
      </c>
      <c r="O69" s="8" t="s">
        <v>983</v>
      </c>
    </row>
    <row r="70" spans="1:15" x14ac:dyDescent="0.3">
      <c r="A70" s="9" t="s">
        <v>721</v>
      </c>
      <c r="B70" s="255" t="s">
        <v>850</v>
      </c>
      <c r="C70" s="9" t="s">
        <v>851</v>
      </c>
      <c r="H70" s="11" t="s">
        <v>665</v>
      </c>
      <c r="I70" s="236" t="s">
        <v>984</v>
      </c>
      <c r="J70" s="8" t="str">
        <f t="shared" si="0"/>
        <v>_6724</v>
      </c>
      <c r="K70" s="10" t="s">
        <v>984</v>
      </c>
      <c r="L70" s="108" t="s">
        <v>985</v>
      </c>
      <c r="M70" s="236" t="s">
        <v>984</v>
      </c>
      <c r="N70" s="252" t="s">
        <v>984</v>
      </c>
      <c r="O70" s="8" t="s">
        <v>984</v>
      </c>
    </row>
    <row r="71" spans="1:15" x14ac:dyDescent="0.3">
      <c r="A71" s="9" t="s">
        <v>721</v>
      </c>
      <c r="B71" s="255" t="s">
        <v>852</v>
      </c>
      <c r="C71" s="9" t="s">
        <v>853</v>
      </c>
      <c r="H71" s="11" t="s">
        <v>665</v>
      </c>
      <c r="I71" s="236" t="s">
        <v>985</v>
      </c>
      <c r="J71" s="8" t="str">
        <f t="shared" si="0"/>
        <v>_6725</v>
      </c>
      <c r="K71" s="10" t="s">
        <v>985</v>
      </c>
      <c r="L71" s="108" t="s">
        <v>986</v>
      </c>
      <c r="M71" s="236" t="s">
        <v>985</v>
      </c>
      <c r="N71" s="252" t="s">
        <v>985</v>
      </c>
      <c r="O71" s="8" t="s">
        <v>985</v>
      </c>
    </row>
    <row r="72" spans="1:15" x14ac:dyDescent="0.3">
      <c r="A72" s="10" t="s">
        <v>724</v>
      </c>
      <c r="B72" s="254" t="s">
        <v>855</v>
      </c>
      <c r="C72" s="10" t="s">
        <v>856</v>
      </c>
      <c r="H72" s="11" t="s">
        <v>665</v>
      </c>
      <c r="I72" s="236" t="s">
        <v>986</v>
      </c>
      <c r="J72" s="8" t="str">
        <f t="shared" si="0"/>
        <v>_6726</v>
      </c>
      <c r="K72" s="10" t="s">
        <v>986</v>
      </c>
      <c r="L72" s="108" t="s">
        <v>987</v>
      </c>
      <c r="M72" s="236" t="s">
        <v>986</v>
      </c>
      <c r="N72" s="252" t="s">
        <v>986</v>
      </c>
      <c r="O72" s="8" t="s">
        <v>986</v>
      </c>
    </row>
    <row r="73" spans="1:15" x14ac:dyDescent="0.3">
      <c r="A73" s="10" t="s">
        <v>724</v>
      </c>
      <c r="B73" s="254" t="s">
        <v>857</v>
      </c>
      <c r="C73" s="10" t="s">
        <v>858</v>
      </c>
      <c r="H73" s="11" t="s">
        <v>665</v>
      </c>
      <c r="I73" s="236" t="s">
        <v>987</v>
      </c>
      <c r="J73" s="8" t="str">
        <f t="shared" ref="J73:J97" si="1">CONCATENATE(H73,I73)</f>
        <v>_6727</v>
      </c>
      <c r="K73" s="10" t="s">
        <v>987</v>
      </c>
      <c r="L73" s="108" t="s">
        <v>988</v>
      </c>
      <c r="M73" s="236" t="s">
        <v>987</v>
      </c>
      <c r="N73" s="252" t="s">
        <v>987</v>
      </c>
      <c r="O73" s="8" t="s">
        <v>987</v>
      </c>
    </row>
    <row r="74" spans="1:15" x14ac:dyDescent="0.3">
      <c r="A74" s="10" t="s">
        <v>724</v>
      </c>
      <c r="B74" s="254" t="s">
        <v>859</v>
      </c>
      <c r="C74" s="10" t="s">
        <v>860</v>
      </c>
      <c r="H74" s="11" t="s">
        <v>665</v>
      </c>
      <c r="I74" s="236" t="s">
        <v>988</v>
      </c>
      <c r="J74" s="8" t="str">
        <f t="shared" si="1"/>
        <v>_6728</v>
      </c>
      <c r="K74" s="10" t="s">
        <v>988</v>
      </c>
      <c r="L74" s="108" t="s">
        <v>989</v>
      </c>
      <c r="M74" s="236" t="s">
        <v>988</v>
      </c>
      <c r="N74" s="252" t="s">
        <v>988</v>
      </c>
      <c r="O74" s="8" t="s">
        <v>988</v>
      </c>
    </row>
    <row r="75" spans="1:15" x14ac:dyDescent="0.3">
      <c r="A75" s="10" t="s">
        <v>724</v>
      </c>
      <c r="B75" s="254" t="s">
        <v>861</v>
      </c>
      <c r="C75" s="10" t="s">
        <v>862</v>
      </c>
      <c r="H75" s="11" t="s">
        <v>665</v>
      </c>
      <c r="I75" s="236" t="s">
        <v>989</v>
      </c>
      <c r="J75" s="8" t="str">
        <f t="shared" si="1"/>
        <v>_6729</v>
      </c>
      <c r="K75" s="10" t="s">
        <v>989</v>
      </c>
      <c r="L75" s="108" t="s">
        <v>990</v>
      </c>
      <c r="M75" s="236" t="s">
        <v>989</v>
      </c>
      <c r="N75" s="252" t="s">
        <v>989</v>
      </c>
      <c r="O75" s="8" t="s">
        <v>989</v>
      </c>
    </row>
    <row r="76" spans="1:15" x14ac:dyDescent="0.3">
      <c r="A76" s="10" t="s">
        <v>724</v>
      </c>
      <c r="B76" s="254" t="s">
        <v>863</v>
      </c>
      <c r="C76" s="10" t="s">
        <v>864</v>
      </c>
      <c r="H76" s="11" t="s">
        <v>665</v>
      </c>
      <c r="I76" s="236" t="s">
        <v>990</v>
      </c>
      <c r="J76" s="8" t="str">
        <f t="shared" si="1"/>
        <v>_6730</v>
      </c>
      <c r="K76" s="10" t="s">
        <v>990</v>
      </c>
      <c r="L76" s="108" t="s">
        <v>991</v>
      </c>
      <c r="M76" s="236" t="s">
        <v>990</v>
      </c>
      <c r="N76" s="252" t="s">
        <v>990</v>
      </c>
      <c r="O76" s="8" t="s">
        <v>990</v>
      </c>
    </row>
    <row r="77" spans="1:15" x14ac:dyDescent="0.3">
      <c r="A77" s="9" t="s">
        <v>726</v>
      </c>
      <c r="B77" s="255" t="s">
        <v>865</v>
      </c>
      <c r="C77" s="9" t="s">
        <v>866</v>
      </c>
      <c r="H77" s="11" t="s">
        <v>665</v>
      </c>
      <c r="I77" s="236" t="s">
        <v>991</v>
      </c>
      <c r="J77" s="8" t="str">
        <f t="shared" si="1"/>
        <v>_6731</v>
      </c>
      <c r="K77" s="10" t="s">
        <v>991</v>
      </c>
      <c r="L77" s="108" t="s">
        <v>992</v>
      </c>
      <c r="M77" s="236" t="s">
        <v>991</v>
      </c>
      <c r="N77" s="252" t="s">
        <v>991</v>
      </c>
      <c r="O77" s="8" t="s">
        <v>991</v>
      </c>
    </row>
    <row r="78" spans="1:15" x14ac:dyDescent="0.3">
      <c r="A78" s="9" t="s">
        <v>726</v>
      </c>
      <c r="B78" s="255" t="s">
        <v>867</v>
      </c>
      <c r="C78" s="9" t="s">
        <v>868</v>
      </c>
      <c r="H78" s="11" t="s">
        <v>665</v>
      </c>
      <c r="I78" s="236" t="s">
        <v>992</v>
      </c>
      <c r="J78" s="8" t="str">
        <f t="shared" si="1"/>
        <v>_6732</v>
      </c>
      <c r="K78" s="10" t="s">
        <v>992</v>
      </c>
      <c r="L78" s="108" t="s">
        <v>993</v>
      </c>
      <c r="M78" s="236" t="s">
        <v>992</v>
      </c>
      <c r="N78" s="252" t="s">
        <v>992</v>
      </c>
      <c r="O78" s="8" t="s">
        <v>992</v>
      </c>
    </row>
    <row r="79" spans="1:15" x14ac:dyDescent="0.3">
      <c r="A79" s="9" t="s">
        <v>726</v>
      </c>
      <c r="B79" s="255" t="s">
        <v>869</v>
      </c>
      <c r="C79" s="9" t="s">
        <v>870</v>
      </c>
      <c r="H79" s="11" t="s">
        <v>665</v>
      </c>
      <c r="I79" s="236" t="s">
        <v>993</v>
      </c>
      <c r="J79" s="8" t="str">
        <f t="shared" si="1"/>
        <v>_6733</v>
      </c>
      <c r="K79" s="10" t="s">
        <v>993</v>
      </c>
      <c r="L79" s="108" t="s">
        <v>994</v>
      </c>
      <c r="M79" s="236" t="s">
        <v>993</v>
      </c>
      <c r="N79" s="252" t="s">
        <v>993</v>
      </c>
      <c r="O79" s="8" t="s">
        <v>993</v>
      </c>
    </row>
    <row r="80" spans="1:15" x14ac:dyDescent="0.3">
      <c r="A80" s="9" t="s">
        <v>726</v>
      </c>
      <c r="B80" s="255" t="s">
        <v>871</v>
      </c>
      <c r="C80" s="9" t="s">
        <v>872</v>
      </c>
      <c r="H80" s="11" t="s">
        <v>665</v>
      </c>
      <c r="I80" s="236" t="s">
        <v>994</v>
      </c>
      <c r="J80" s="8" t="str">
        <f t="shared" si="1"/>
        <v>_6734</v>
      </c>
      <c r="K80" s="10" t="s">
        <v>994</v>
      </c>
      <c r="L80" s="108" t="s">
        <v>995</v>
      </c>
      <c r="M80" s="236" t="s">
        <v>994</v>
      </c>
      <c r="N80" s="252" t="s">
        <v>994</v>
      </c>
      <c r="O80" s="8" t="s">
        <v>994</v>
      </c>
    </row>
    <row r="81" spans="1:15" x14ac:dyDescent="0.3">
      <c r="A81" s="9" t="s">
        <v>726</v>
      </c>
      <c r="B81" s="255" t="s">
        <v>873</v>
      </c>
      <c r="C81" s="9" t="s">
        <v>874</v>
      </c>
      <c r="H81" s="11" t="s">
        <v>665</v>
      </c>
      <c r="I81" s="236" t="s">
        <v>995</v>
      </c>
      <c r="J81" s="8" t="str">
        <f t="shared" si="1"/>
        <v>_6735</v>
      </c>
      <c r="K81" s="10" t="s">
        <v>995</v>
      </c>
      <c r="L81" s="108" t="s">
        <v>996</v>
      </c>
      <c r="M81" s="236" t="s">
        <v>995</v>
      </c>
      <c r="N81" s="252" t="s">
        <v>995</v>
      </c>
      <c r="O81" s="8" t="s">
        <v>995</v>
      </c>
    </row>
    <row r="82" spans="1:15" x14ac:dyDescent="0.3">
      <c r="A82" s="10" t="s">
        <v>729</v>
      </c>
      <c r="B82" s="254" t="s">
        <v>875</v>
      </c>
      <c r="C82" s="10" t="s">
        <v>876</v>
      </c>
      <c r="H82" s="11" t="s">
        <v>665</v>
      </c>
      <c r="I82" s="236" t="s">
        <v>996</v>
      </c>
      <c r="J82" s="8" t="str">
        <f t="shared" si="1"/>
        <v>_6736</v>
      </c>
      <c r="K82" s="10" t="s">
        <v>996</v>
      </c>
      <c r="L82" s="108" t="s">
        <v>997</v>
      </c>
      <c r="M82" s="236" t="s">
        <v>996</v>
      </c>
      <c r="N82" s="252" t="s">
        <v>996</v>
      </c>
      <c r="O82" s="8" t="s">
        <v>996</v>
      </c>
    </row>
    <row r="83" spans="1:15" x14ac:dyDescent="0.3">
      <c r="A83" s="9" t="s">
        <v>732</v>
      </c>
      <c r="B83" s="255" t="s">
        <v>877</v>
      </c>
      <c r="C83" s="9" t="s">
        <v>878</v>
      </c>
      <c r="H83" s="11" t="s">
        <v>665</v>
      </c>
      <c r="I83" s="236" t="s">
        <v>997</v>
      </c>
      <c r="J83" s="8" t="str">
        <f t="shared" si="1"/>
        <v>_6737</v>
      </c>
      <c r="K83" s="10" t="s">
        <v>997</v>
      </c>
      <c r="L83" s="108" t="s">
        <v>1096</v>
      </c>
      <c r="M83" s="236" t="s">
        <v>997</v>
      </c>
      <c r="N83" s="252" t="s">
        <v>997</v>
      </c>
      <c r="O83" s="8" t="s">
        <v>997</v>
      </c>
    </row>
    <row r="84" spans="1:15" x14ac:dyDescent="0.3">
      <c r="A84" s="10" t="s">
        <v>735</v>
      </c>
      <c r="B84" s="256" t="s">
        <v>879</v>
      </c>
      <c r="C84" s="10" t="s">
        <v>880</v>
      </c>
      <c r="H84" s="44" t="s">
        <v>665</v>
      </c>
      <c r="I84" s="236" t="s">
        <v>1096</v>
      </c>
      <c r="J84" s="44" t="str">
        <f t="shared" si="1"/>
        <v>_6741</v>
      </c>
      <c r="K84" s="10" t="s">
        <v>1096</v>
      </c>
      <c r="L84" s="108" t="s">
        <v>1097</v>
      </c>
      <c r="M84" s="236" t="s">
        <v>1096</v>
      </c>
      <c r="N84" s="252" t="s">
        <v>1096</v>
      </c>
      <c r="O84" s="8" t="s">
        <v>1096</v>
      </c>
    </row>
    <row r="85" spans="1:15" x14ac:dyDescent="0.3">
      <c r="A85" s="9" t="s">
        <v>737</v>
      </c>
      <c r="B85" s="255" t="s">
        <v>881</v>
      </c>
      <c r="C85" s="9" t="s">
        <v>882</v>
      </c>
      <c r="H85" s="44" t="s">
        <v>665</v>
      </c>
      <c r="I85" s="236" t="s">
        <v>1097</v>
      </c>
      <c r="J85" s="44" t="str">
        <f t="shared" si="1"/>
        <v>_6797</v>
      </c>
      <c r="K85" s="10" t="s">
        <v>1097</v>
      </c>
      <c r="L85" s="108" t="s">
        <v>1098</v>
      </c>
      <c r="M85" s="236" t="s">
        <v>1097</v>
      </c>
      <c r="N85" s="252" t="s">
        <v>1097</v>
      </c>
      <c r="O85" s="8" t="s">
        <v>1097</v>
      </c>
    </row>
    <row r="86" spans="1:15" x14ac:dyDescent="0.3">
      <c r="A86" s="9" t="s">
        <v>737</v>
      </c>
      <c r="B86" s="255" t="s">
        <v>883</v>
      </c>
      <c r="C86" s="9" t="s">
        <v>884</v>
      </c>
      <c r="H86" s="44" t="s">
        <v>665</v>
      </c>
      <c r="I86" s="236" t="s">
        <v>1098</v>
      </c>
      <c r="J86" s="44" t="str">
        <f>CONCATENATE(H86,I86)</f>
        <v>_6798</v>
      </c>
      <c r="K86" s="10" t="s">
        <v>1098</v>
      </c>
      <c r="L86" s="108" t="s">
        <v>1250</v>
      </c>
      <c r="M86" s="236" t="s">
        <v>1098</v>
      </c>
      <c r="N86" s="252" t="s">
        <v>1098</v>
      </c>
      <c r="O86" s="8" t="s">
        <v>1098</v>
      </c>
    </row>
    <row r="87" spans="1:15" x14ac:dyDescent="0.3">
      <c r="A87" s="9" t="s">
        <v>737</v>
      </c>
      <c r="B87" s="255" t="s">
        <v>885</v>
      </c>
      <c r="C87" s="9" t="s">
        <v>886</v>
      </c>
      <c r="H87" s="44" t="s">
        <v>665</v>
      </c>
      <c r="I87" s="236" t="s">
        <v>1250</v>
      </c>
      <c r="J87" s="44" t="str">
        <f t="shared" si="1"/>
        <v>_6799</v>
      </c>
      <c r="K87" s="43">
        <v>6799</v>
      </c>
      <c r="L87" s="108" t="s">
        <v>1253</v>
      </c>
      <c r="M87" s="236" t="s">
        <v>1250</v>
      </c>
      <c r="N87" s="252" t="s">
        <v>1250</v>
      </c>
      <c r="O87" s="8" t="s">
        <v>1250</v>
      </c>
    </row>
    <row r="88" spans="1:15" x14ac:dyDescent="0.3">
      <c r="A88" s="10" t="s">
        <v>739</v>
      </c>
      <c r="B88" s="254" t="s">
        <v>887</v>
      </c>
      <c r="C88" s="10" t="s">
        <v>888</v>
      </c>
      <c r="H88" s="44" t="s">
        <v>665</v>
      </c>
      <c r="I88" s="236" t="s">
        <v>1253</v>
      </c>
      <c r="J88" s="44" t="str">
        <f t="shared" si="1"/>
        <v>_6800</v>
      </c>
      <c r="K88" s="43">
        <v>6800</v>
      </c>
      <c r="L88" s="108" t="s">
        <v>1099</v>
      </c>
      <c r="M88" s="236" t="s">
        <v>1253</v>
      </c>
      <c r="N88" s="252" t="s">
        <v>1253</v>
      </c>
      <c r="O88" s="8" t="s">
        <v>1253</v>
      </c>
    </row>
    <row r="89" spans="1:15" x14ac:dyDescent="0.3">
      <c r="A89" s="10" t="s">
        <v>739</v>
      </c>
      <c r="B89" s="256" t="s">
        <v>1627</v>
      </c>
      <c r="C89" s="10" t="s">
        <v>889</v>
      </c>
      <c r="H89" s="44" t="s">
        <v>665</v>
      </c>
      <c r="I89" s="236" t="s">
        <v>1099</v>
      </c>
      <c r="J89" s="44" t="str">
        <f t="shared" si="1"/>
        <v>_6801</v>
      </c>
      <c r="K89" s="10" t="s">
        <v>1099</v>
      </c>
      <c r="L89" s="108" t="s">
        <v>1100</v>
      </c>
      <c r="M89" s="236" t="s">
        <v>1099</v>
      </c>
      <c r="N89" s="252" t="s">
        <v>1099</v>
      </c>
      <c r="O89" s="8" t="s">
        <v>1099</v>
      </c>
    </row>
    <row r="90" spans="1:15" x14ac:dyDescent="0.3">
      <c r="A90" s="9" t="s">
        <v>741</v>
      </c>
      <c r="B90" s="255" t="s">
        <v>890</v>
      </c>
      <c r="C90" s="9" t="s">
        <v>891</v>
      </c>
      <c r="H90" s="44" t="s">
        <v>665</v>
      </c>
      <c r="I90" s="236" t="s">
        <v>1100</v>
      </c>
      <c r="J90" s="44" t="str">
        <f t="shared" si="1"/>
        <v>_6831</v>
      </c>
      <c r="K90" s="10" t="s">
        <v>1100</v>
      </c>
      <c r="L90" s="108" t="s">
        <v>1101</v>
      </c>
      <c r="M90" s="236" t="s">
        <v>1100</v>
      </c>
      <c r="N90" s="252" t="s">
        <v>1100</v>
      </c>
      <c r="O90" s="8" t="s">
        <v>1100</v>
      </c>
    </row>
    <row r="91" spans="1:15" x14ac:dyDescent="0.3">
      <c r="A91" s="9" t="s">
        <v>741</v>
      </c>
      <c r="B91" s="255" t="s">
        <v>892</v>
      </c>
      <c r="C91" s="9" t="s">
        <v>893</v>
      </c>
      <c r="H91" s="44" t="s">
        <v>665</v>
      </c>
      <c r="I91" s="236" t="s">
        <v>1101</v>
      </c>
      <c r="J91" s="44" t="str">
        <f t="shared" si="1"/>
        <v>_6832</v>
      </c>
      <c r="K91" s="10" t="s">
        <v>1101</v>
      </c>
      <c r="L91" s="108" t="s">
        <v>1102</v>
      </c>
      <c r="M91" s="236" t="s">
        <v>1101</v>
      </c>
      <c r="N91" s="252" t="s">
        <v>1101</v>
      </c>
      <c r="O91" s="8" t="s">
        <v>1101</v>
      </c>
    </row>
    <row r="92" spans="1:15" x14ac:dyDescent="0.3">
      <c r="A92" s="9" t="s">
        <v>741</v>
      </c>
      <c r="B92" s="255" t="s">
        <v>894</v>
      </c>
      <c r="C92" s="9" t="s">
        <v>895</v>
      </c>
      <c r="H92" s="44" t="s">
        <v>665</v>
      </c>
      <c r="I92" s="236" t="s">
        <v>1102</v>
      </c>
      <c r="J92" s="44" t="str">
        <f t="shared" si="1"/>
        <v>_6833</v>
      </c>
      <c r="K92" s="10" t="s">
        <v>1102</v>
      </c>
      <c r="L92" s="108" t="s">
        <v>1249</v>
      </c>
      <c r="M92" s="236" t="s">
        <v>1102</v>
      </c>
      <c r="N92" s="252" t="s">
        <v>1102</v>
      </c>
      <c r="O92" s="8" t="s">
        <v>1102</v>
      </c>
    </row>
    <row r="93" spans="1:15" x14ac:dyDescent="0.3">
      <c r="A93" s="10" t="s">
        <v>743</v>
      </c>
      <c r="B93" s="254" t="s">
        <v>896</v>
      </c>
      <c r="C93" s="10" t="s">
        <v>897</v>
      </c>
      <c r="H93" s="44" t="s">
        <v>665</v>
      </c>
      <c r="I93" s="236" t="s">
        <v>1249</v>
      </c>
      <c r="J93" s="44" t="str">
        <f t="shared" si="1"/>
        <v>_6843</v>
      </c>
      <c r="K93"/>
      <c r="L93" s="108" t="s">
        <v>1251</v>
      </c>
      <c r="M93" s="236" t="s">
        <v>1249</v>
      </c>
      <c r="N93" s="252" t="s">
        <v>1249</v>
      </c>
      <c r="O93" s="8" t="s">
        <v>1249</v>
      </c>
    </row>
    <row r="94" spans="1:15" x14ac:dyDescent="0.3">
      <c r="A94" s="10" t="s">
        <v>743</v>
      </c>
      <c r="B94" s="254" t="s">
        <v>1263</v>
      </c>
      <c r="C94" s="10" t="s">
        <v>1264</v>
      </c>
      <c r="H94" s="44" t="s">
        <v>665</v>
      </c>
      <c r="I94" s="236" t="s">
        <v>1251</v>
      </c>
      <c r="J94" s="44" t="str">
        <f t="shared" si="1"/>
        <v>_6844</v>
      </c>
      <c r="K94"/>
      <c r="L94" s="108" t="s">
        <v>1254</v>
      </c>
      <c r="M94" s="236" t="s">
        <v>1251</v>
      </c>
      <c r="N94" s="252" t="s">
        <v>1251</v>
      </c>
      <c r="O94" s="8" t="s">
        <v>1251</v>
      </c>
    </row>
    <row r="95" spans="1:15" x14ac:dyDescent="0.3">
      <c r="A95" s="9" t="s">
        <v>745</v>
      </c>
      <c r="B95" s="255" t="s">
        <v>898</v>
      </c>
      <c r="C95" s="9" t="s">
        <v>899</v>
      </c>
      <c r="H95" s="44" t="s">
        <v>665</v>
      </c>
      <c r="I95" s="236" t="s">
        <v>1254</v>
      </c>
      <c r="J95" s="44" t="str">
        <f t="shared" si="1"/>
        <v>_6845</v>
      </c>
      <c r="K95"/>
      <c r="L95" s="108" t="s">
        <v>1252</v>
      </c>
      <c r="M95" s="236" t="s">
        <v>1254</v>
      </c>
      <c r="N95" s="252" t="s">
        <v>1254</v>
      </c>
      <c r="O95" s="8" t="s">
        <v>1254</v>
      </c>
    </row>
    <row r="96" spans="1:15" x14ac:dyDescent="0.3">
      <c r="A96" s="9" t="s">
        <v>745</v>
      </c>
      <c r="B96" s="255" t="s">
        <v>900</v>
      </c>
      <c r="C96" s="9" t="s">
        <v>901</v>
      </c>
      <c r="H96" s="44" t="s">
        <v>665</v>
      </c>
      <c r="I96" s="236" t="s">
        <v>1252</v>
      </c>
      <c r="J96" s="44" t="str">
        <f t="shared" si="1"/>
        <v>_6846</v>
      </c>
      <c r="K96"/>
      <c r="L96" s="108" t="s">
        <v>1255</v>
      </c>
      <c r="M96" s="236" t="s">
        <v>1252</v>
      </c>
      <c r="N96" s="252" t="s">
        <v>1252</v>
      </c>
      <c r="O96" s="8" t="s">
        <v>1252</v>
      </c>
    </row>
    <row r="97" spans="1:15" x14ac:dyDescent="0.3">
      <c r="A97" s="9" t="s">
        <v>745</v>
      </c>
      <c r="B97" s="255" t="s">
        <v>902</v>
      </c>
      <c r="C97" s="9" t="s">
        <v>903</v>
      </c>
      <c r="H97" s="44" t="s">
        <v>665</v>
      </c>
      <c r="I97" s="236" t="s">
        <v>1255</v>
      </c>
      <c r="J97" s="44" t="str">
        <f t="shared" si="1"/>
        <v>_6847</v>
      </c>
      <c r="K97"/>
      <c r="L97" s="109"/>
      <c r="M97" s="236" t="s">
        <v>1255</v>
      </c>
      <c r="N97" s="252" t="s">
        <v>1255</v>
      </c>
      <c r="O97" s="8" t="s">
        <v>1255</v>
      </c>
    </row>
    <row r="98" spans="1:15" x14ac:dyDescent="0.3">
      <c r="A98" s="10" t="s">
        <v>748</v>
      </c>
      <c r="B98" s="254" t="s">
        <v>904</v>
      </c>
      <c r="C98" s="10" t="s">
        <v>905</v>
      </c>
      <c r="H98" s="44" t="s">
        <v>665</v>
      </c>
      <c r="I98" s="239">
        <v>6946</v>
      </c>
      <c r="J98" s="44" t="str">
        <f>CONCATENATE(H98,I98)</f>
        <v>_6946</v>
      </c>
      <c r="K98"/>
      <c r="L98" s="109"/>
      <c r="M98" s="239">
        <v>6946</v>
      </c>
      <c r="N98" s="252" t="s">
        <v>1374</v>
      </c>
      <c r="O98" s="8" t="s">
        <v>1374</v>
      </c>
    </row>
    <row r="99" spans="1:15" x14ac:dyDescent="0.3">
      <c r="A99" s="9" t="s">
        <v>751</v>
      </c>
      <c r="B99" s="255" t="s">
        <v>906</v>
      </c>
      <c r="C99" s="9" t="s">
        <v>907</v>
      </c>
      <c r="K99"/>
      <c r="L99" s="109"/>
      <c r="M99" s="238"/>
      <c r="N99" s="8"/>
      <c r="O99"/>
    </row>
    <row r="100" spans="1:15" x14ac:dyDescent="0.3">
      <c r="A100" s="10" t="s">
        <v>754</v>
      </c>
      <c r="B100" s="254" t="s">
        <v>909</v>
      </c>
      <c r="C100" s="10" t="s">
        <v>910</v>
      </c>
      <c r="K100"/>
      <c r="L100" s="109"/>
      <c r="M100" s="238"/>
      <c r="N100" s="8"/>
      <c r="O100"/>
    </row>
    <row r="101" spans="1:15" x14ac:dyDescent="0.3">
      <c r="A101" s="9" t="s">
        <v>757</v>
      </c>
      <c r="B101" s="255" t="s">
        <v>912</v>
      </c>
      <c r="C101" s="9" t="s">
        <v>913</v>
      </c>
      <c r="K101"/>
      <c r="L101" s="109"/>
      <c r="M101" s="238"/>
      <c r="N101" s="8"/>
      <c r="O101"/>
    </row>
    <row r="102" spans="1:15" x14ac:dyDescent="0.3">
      <c r="A102" s="9" t="s">
        <v>757</v>
      </c>
      <c r="B102" s="255" t="s">
        <v>1000</v>
      </c>
      <c r="C102" s="9" t="s">
        <v>1001</v>
      </c>
      <c r="K102"/>
      <c r="L102" s="109"/>
      <c r="M102" s="238"/>
      <c r="N102" s="8"/>
      <c r="O102"/>
    </row>
    <row r="103" spans="1:15" x14ac:dyDescent="0.3">
      <c r="A103" s="10" t="s">
        <v>759</v>
      </c>
      <c r="B103" s="254" t="s">
        <v>914</v>
      </c>
      <c r="C103" s="10" t="s">
        <v>915</v>
      </c>
      <c r="K103"/>
      <c r="L103" s="109"/>
      <c r="M103" s="238"/>
      <c r="N103" s="8"/>
      <c r="O103"/>
    </row>
    <row r="104" spans="1:15" x14ac:dyDescent="0.3">
      <c r="A104" s="10" t="s">
        <v>759</v>
      </c>
      <c r="B104" s="254" t="s">
        <v>916</v>
      </c>
      <c r="C104" s="10" t="s">
        <v>917</v>
      </c>
      <c r="K104"/>
      <c r="L104" s="109"/>
      <c r="M104" s="238"/>
      <c r="N104" s="8"/>
      <c r="O104"/>
    </row>
    <row r="105" spans="1:15" x14ac:dyDescent="0.3">
      <c r="A105" s="9" t="s">
        <v>760</v>
      </c>
      <c r="B105" s="255" t="s">
        <v>918</v>
      </c>
      <c r="C105" s="9" t="s">
        <v>919</v>
      </c>
      <c r="K105"/>
      <c r="L105" s="109"/>
      <c r="M105" s="238"/>
      <c r="N105" s="8"/>
      <c r="O105"/>
    </row>
    <row r="106" spans="1:15" x14ac:dyDescent="0.3">
      <c r="A106" s="9" t="s">
        <v>760</v>
      </c>
      <c r="B106" s="255" t="s">
        <v>1104</v>
      </c>
      <c r="C106" s="9" t="s">
        <v>1105</v>
      </c>
      <c r="K106"/>
      <c r="L106" s="109"/>
      <c r="M106" s="238"/>
      <c r="N106" s="8"/>
      <c r="O106"/>
    </row>
    <row r="107" spans="1:15" x14ac:dyDescent="0.3">
      <c r="A107" s="10" t="s">
        <v>763</v>
      </c>
      <c r="B107" s="254" t="s">
        <v>920</v>
      </c>
      <c r="C107" s="10" t="s">
        <v>921</v>
      </c>
      <c r="K107"/>
      <c r="L107" s="109"/>
      <c r="M107" s="238"/>
      <c r="N107" s="8"/>
      <c r="O107"/>
    </row>
    <row r="108" spans="1:15" x14ac:dyDescent="0.3">
      <c r="A108" s="10" t="s">
        <v>763</v>
      </c>
      <c r="B108" s="254" t="s">
        <v>1272</v>
      </c>
      <c r="C108" s="10" t="s">
        <v>1273</v>
      </c>
      <c r="K108"/>
      <c r="L108" s="109"/>
      <c r="M108" s="238"/>
      <c r="N108" s="8"/>
      <c r="O108"/>
    </row>
    <row r="109" spans="1:15" x14ac:dyDescent="0.3">
      <c r="A109" s="10" t="s">
        <v>763</v>
      </c>
      <c r="B109" s="254" t="s">
        <v>922</v>
      </c>
      <c r="C109" s="10" t="s">
        <v>923</v>
      </c>
      <c r="K109"/>
      <c r="L109" s="109"/>
      <c r="M109" s="238"/>
      <c r="N109" s="8"/>
      <c r="O109"/>
    </row>
    <row r="110" spans="1:15" x14ac:dyDescent="0.3">
      <c r="A110" s="9" t="s">
        <v>764</v>
      </c>
      <c r="B110" s="255" t="s">
        <v>924</v>
      </c>
      <c r="C110" s="9" t="s">
        <v>925</v>
      </c>
      <c r="K110"/>
      <c r="L110" s="109"/>
      <c r="M110" s="238"/>
      <c r="N110" s="8"/>
      <c r="O110"/>
    </row>
    <row r="111" spans="1:15" x14ac:dyDescent="0.3">
      <c r="A111" s="9" t="s">
        <v>764</v>
      </c>
      <c r="B111" s="255" t="s">
        <v>926</v>
      </c>
      <c r="C111" s="9" t="s">
        <v>927</v>
      </c>
      <c r="K111"/>
      <c r="L111" s="109"/>
      <c r="M111" s="238"/>
      <c r="N111" s="8"/>
      <c r="O111"/>
    </row>
    <row r="112" spans="1:15" x14ac:dyDescent="0.3">
      <c r="A112" s="9" t="s">
        <v>764</v>
      </c>
      <c r="B112" s="255" t="s">
        <v>928</v>
      </c>
      <c r="C112" s="9" t="s">
        <v>929</v>
      </c>
      <c r="K112"/>
      <c r="L112" s="109"/>
      <c r="M112" s="238"/>
      <c r="N112" s="8"/>
      <c r="O112"/>
    </row>
    <row r="113" spans="1:15" x14ac:dyDescent="0.3">
      <c r="A113" s="9" t="s">
        <v>764</v>
      </c>
      <c r="B113" s="255" t="s">
        <v>930</v>
      </c>
      <c r="C113" s="9" t="s">
        <v>931</v>
      </c>
      <c r="K113"/>
      <c r="L113" s="109"/>
      <c r="M113" s="238"/>
      <c r="N113" s="8"/>
      <c r="O113"/>
    </row>
    <row r="114" spans="1:15" x14ac:dyDescent="0.3">
      <c r="A114" s="10" t="s">
        <v>766</v>
      </c>
      <c r="B114" s="254" t="s">
        <v>932</v>
      </c>
      <c r="C114" s="10" t="s">
        <v>933</v>
      </c>
      <c r="K114"/>
      <c r="L114" s="109"/>
      <c r="M114" s="238"/>
      <c r="N114" s="8"/>
      <c r="O114"/>
    </row>
    <row r="115" spans="1:15" x14ac:dyDescent="0.3">
      <c r="A115" s="9" t="s">
        <v>767</v>
      </c>
      <c r="B115" s="255" t="s">
        <v>934</v>
      </c>
      <c r="C115" s="9" t="s">
        <v>935</v>
      </c>
      <c r="K115"/>
      <c r="L115" s="109"/>
      <c r="M115" s="238"/>
      <c r="N115" s="8"/>
      <c r="O115"/>
    </row>
    <row r="116" spans="1:15" x14ac:dyDescent="0.3">
      <c r="A116" s="10" t="s">
        <v>770</v>
      </c>
      <c r="B116" s="254" t="s">
        <v>936</v>
      </c>
      <c r="C116" s="10" t="s">
        <v>937</v>
      </c>
      <c r="K116"/>
      <c r="L116" s="109"/>
      <c r="M116" s="238"/>
      <c r="N116" s="8"/>
      <c r="O116"/>
    </row>
    <row r="117" spans="1:15" x14ac:dyDescent="0.3">
      <c r="A117" s="10" t="s">
        <v>770</v>
      </c>
      <c r="B117" s="254" t="s">
        <v>938</v>
      </c>
      <c r="C117" s="10" t="s">
        <v>939</v>
      </c>
      <c r="K117"/>
      <c r="L117" s="109"/>
      <c r="M117" s="238"/>
      <c r="N117" s="8"/>
      <c r="O117"/>
    </row>
    <row r="118" spans="1:15" x14ac:dyDescent="0.3">
      <c r="A118" s="9" t="s">
        <v>773</v>
      </c>
      <c r="B118" s="255" t="s">
        <v>940</v>
      </c>
      <c r="C118" s="9" t="s">
        <v>941</v>
      </c>
      <c r="K118"/>
      <c r="L118" s="109"/>
      <c r="M118" s="238"/>
      <c r="N118" s="8"/>
      <c r="O118"/>
    </row>
    <row r="119" spans="1:15" x14ac:dyDescent="0.3">
      <c r="A119" s="10" t="s">
        <v>776</v>
      </c>
      <c r="B119" s="254" t="s">
        <v>942</v>
      </c>
      <c r="C119" s="10" t="s">
        <v>943</v>
      </c>
      <c r="K119"/>
      <c r="L119" s="109"/>
      <c r="M119" s="238"/>
      <c r="N119" s="8"/>
      <c r="O119"/>
    </row>
    <row r="120" spans="1:15" x14ac:dyDescent="0.3">
      <c r="A120" s="10" t="s">
        <v>776</v>
      </c>
      <c r="B120" s="254" t="s">
        <v>945</v>
      </c>
      <c r="C120" s="10" t="s">
        <v>946</v>
      </c>
      <c r="K120"/>
      <c r="L120" s="109"/>
      <c r="M120" s="238"/>
      <c r="N120" s="8"/>
      <c r="O120"/>
    </row>
    <row r="121" spans="1:15" x14ac:dyDescent="0.3">
      <c r="A121" s="10" t="s">
        <v>776</v>
      </c>
      <c r="B121" s="254" t="s">
        <v>947</v>
      </c>
      <c r="C121" s="10" t="s">
        <v>948</v>
      </c>
      <c r="K121"/>
      <c r="L121" s="109"/>
      <c r="M121" s="238"/>
      <c r="N121" s="8"/>
      <c r="O121"/>
    </row>
    <row r="122" spans="1:15" x14ac:dyDescent="0.3">
      <c r="A122" s="10" t="s">
        <v>776</v>
      </c>
      <c r="B122" s="254" t="s">
        <v>949</v>
      </c>
      <c r="C122" s="10" t="s">
        <v>950</v>
      </c>
      <c r="K122"/>
      <c r="L122" s="109"/>
      <c r="M122" s="238"/>
      <c r="N122" s="8"/>
      <c r="O122"/>
    </row>
    <row r="123" spans="1:15" x14ac:dyDescent="0.3">
      <c r="A123" s="10" t="s">
        <v>776</v>
      </c>
      <c r="B123" s="254" t="s">
        <v>951</v>
      </c>
      <c r="C123" s="10" t="s">
        <v>952</v>
      </c>
      <c r="K123"/>
      <c r="L123" s="109"/>
      <c r="M123" s="238"/>
      <c r="N123" s="8"/>
      <c r="O123"/>
    </row>
    <row r="124" spans="1:15" x14ac:dyDescent="0.3">
      <c r="A124" s="9" t="s">
        <v>779</v>
      </c>
      <c r="B124" s="255" t="s">
        <v>953</v>
      </c>
      <c r="C124" s="9" t="s">
        <v>954</v>
      </c>
      <c r="K124"/>
      <c r="L124" s="109"/>
      <c r="M124" s="238"/>
      <c r="N124" s="8"/>
      <c r="O124"/>
    </row>
    <row r="125" spans="1:15" x14ac:dyDescent="0.3">
      <c r="A125" s="9" t="s">
        <v>779</v>
      </c>
      <c r="B125" s="255" t="s">
        <v>1002</v>
      </c>
      <c r="C125" s="9" t="s">
        <v>1003</v>
      </c>
      <c r="K125"/>
      <c r="L125" s="109"/>
      <c r="M125" s="238"/>
      <c r="N125" s="8"/>
      <c r="O125"/>
    </row>
    <row r="126" spans="1:15" x14ac:dyDescent="0.3">
      <c r="A126" s="9" t="s">
        <v>779</v>
      </c>
      <c r="B126" s="255" t="s">
        <v>1004</v>
      </c>
      <c r="C126" s="9" t="s">
        <v>1005</v>
      </c>
      <c r="K126"/>
      <c r="L126" s="109"/>
      <c r="M126" s="238"/>
      <c r="N126" s="8"/>
      <c r="O126"/>
    </row>
    <row r="127" spans="1:15" x14ac:dyDescent="0.3">
      <c r="A127" s="10" t="s">
        <v>782</v>
      </c>
      <c r="B127" s="254" t="s">
        <v>955</v>
      </c>
      <c r="C127" s="10" t="s">
        <v>956</v>
      </c>
      <c r="K127"/>
      <c r="L127" s="109"/>
      <c r="M127" s="238"/>
      <c r="N127" s="8"/>
      <c r="O127"/>
    </row>
    <row r="128" spans="1:15" x14ac:dyDescent="0.3">
      <c r="A128" s="10" t="s">
        <v>782</v>
      </c>
      <c r="B128" s="254" t="s">
        <v>1261</v>
      </c>
      <c r="C128" s="10" t="s">
        <v>1262</v>
      </c>
      <c r="K128"/>
      <c r="L128" s="109"/>
      <c r="M128" s="238"/>
      <c r="N128" s="8"/>
      <c r="O128"/>
    </row>
    <row r="129" spans="1:15" x14ac:dyDescent="0.3">
      <c r="A129" s="9" t="s">
        <v>783</v>
      </c>
      <c r="B129" s="255" t="s">
        <v>957</v>
      </c>
      <c r="C129" s="9" t="s">
        <v>958</v>
      </c>
      <c r="K129"/>
      <c r="L129" s="109"/>
      <c r="M129" s="238"/>
      <c r="N129" s="8"/>
      <c r="O129"/>
    </row>
    <row r="130" spans="1:15" x14ac:dyDescent="0.3">
      <c r="A130" s="9" t="s">
        <v>783</v>
      </c>
      <c r="B130" s="257" t="s">
        <v>1631</v>
      </c>
      <c r="C130" s="9" t="s">
        <v>959</v>
      </c>
      <c r="K130"/>
      <c r="L130" s="109"/>
      <c r="M130" s="238"/>
      <c r="N130" s="8"/>
      <c r="O130"/>
    </row>
    <row r="131" spans="1:15" x14ac:dyDescent="0.3">
      <c r="A131" s="9" t="s">
        <v>783</v>
      </c>
      <c r="B131" s="9" t="s">
        <v>1006</v>
      </c>
      <c r="C131" s="9" t="s">
        <v>676</v>
      </c>
      <c r="K131"/>
      <c r="L131" s="109"/>
      <c r="M131" s="238"/>
      <c r="N131" s="8"/>
      <c r="O131"/>
    </row>
    <row r="132" spans="1:15" x14ac:dyDescent="0.3">
      <c r="A132" s="9" t="s">
        <v>783</v>
      </c>
      <c r="B132" s="9" t="s">
        <v>1106</v>
      </c>
      <c r="C132" s="9" t="s">
        <v>1108</v>
      </c>
      <c r="K132"/>
      <c r="L132" s="109"/>
      <c r="M132" s="238"/>
      <c r="N132" s="8"/>
      <c r="O132"/>
    </row>
    <row r="133" spans="1:15" x14ac:dyDescent="0.3">
      <c r="A133" s="9" t="s">
        <v>783</v>
      </c>
      <c r="B133" s="9" t="s">
        <v>1107</v>
      </c>
      <c r="C133" s="9" t="s">
        <v>1109</v>
      </c>
      <c r="K133"/>
      <c r="L133" s="109"/>
      <c r="M133" s="238"/>
      <c r="N133" s="8"/>
      <c r="O133"/>
    </row>
    <row r="134" spans="1:15" x14ac:dyDescent="0.3">
      <c r="A134" s="9" t="s">
        <v>783</v>
      </c>
      <c r="B134" s="9" t="s">
        <v>1274</v>
      </c>
      <c r="C134" s="9" t="s">
        <v>1275</v>
      </c>
      <c r="K134"/>
      <c r="L134" s="109"/>
      <c r="M134" s="238"/>
      <c r="N134" s="8"/>
      <c r="O134"/>
    </row>
    <row r="135" spans="1:15" x14ac:dyDescent="0.3">
      <c r="A135" s="10" t="s">
        <v>786</v>
      </c>
      <c r="B135" s="254" t="s">
        <v>960</v>
      </c>
      <c r="C135" s="10" t="s">
        <v>961</v>
      </c>
      <c r="K135"/>
      <c r="L135" s="109"/>
      <c r="M135" s="238"/>
      <c r="N135" s="8"/>
      <c r="O135"/>
    </row>
    <row r="136" spans="1:15" x14ac:dyDescent="0.3">
      <c r="A136" s="10" t="s">
        <v>786</v>
      </c>
      <c r="B136" s="254" t="s">
        <v>962</v>
      </c>
      <c r="C136" s="10" t="s">
        <v>963</v>
      </c>
      <c r="K136"/>
      <c r="L136" s="109"/>
      <c r="M136" s="238"/>
      <c r="N136" s="8"/>
      <c r="O136"/>
    </row>
    <row r="137" spans="1:15" x14ac:dyDescent="0.3">
      <c r="A137" s="10" t="s">
        <v>786</v>
      </c>
      <c r="B137" s="254" t="s">
        <v>964</v>
      </c>
      <c r="C137" s="10" t="s">
        <v>965</v>
      </c>
      <c r="K137"/>
      <c r="L137" s="109"/>
      <c r="M137" s="238"/>
      <c r="N137" s="8"/>
      <c r="O137"/>
    </row>
    <row r="138" spans="1:15" x14ac:dyDescent="0.3">
      <c r="A138" s="10" t="s">
        <v>786</v>
      </c>
      <c r="B138" s="254" t="s">
        <v>966</v>
      </c>
      <c r="C138" s="10" t="s">
        <v>967</v>
      </c>
      <c r="K138"/>
      <c r="L138" s="109"/>
      <c r="M138" s="238"/>
      <c r="N138" s="8"/>
      <c r="O138"/>
    </row>
    <row r="139" spans="1:15" x14ac:dyDescent="0.3">
      <c r="A139" s="9" t="s">
        <v>790</v>
      </c>
      <c r="B139" s="255" t="s">
        <v>968</v>
      </c>
      <c r="C139" s="9" t="s">
        <v>969</v>
      </c>
      <c r="K139"/>
      <c r="L139" s="109"/>
      <c r="M139" s="238"/>
      <c r="N139" s="8"/>
      <c r="O139"/>
    </row>
    <row r="140" spans="1:15" x14ac:dyDescent="0.3">
      <c r="A140" s="10" t="s">
        <v>794</v>
      </c>
      <c r="B140" s="254" t="s">
        <v>970</v>
      </c>
      <c r="C140" s="10" t="s">
        <v>971</v>
      </c>
      <c r="K140"/>
      <c r="L140" s="109"/>
      <c r="M140" s="238"/>
      <c r="N140" s="8"/>
      <c r="O140"/>
    </row>
    <row r="141" spans="1:15" x14ac:dyDescent="0.3">
      <c r="A141" s="9" t="s">
        <v>796</v>
      </c>
      <c r="B141" s="255" t="s">
        <v>972</v>
      </c>
      <c r="C141" s="9" t="s">
        <v>973</v>
      </c>
      <c r="K141"/>
      <c r="L141" s="109"/>
      <c r="M141" s="238"/>
      <c r="N141" s="8"/>
      <c r="O141"/>
    </row>
    <row r="142" spans="1:15" x14ac:dyDescent="0.3">
      <c r="A142" s="9" t="s">
        <v>796</v>
      </c>
      <c r="B142" s="255" t="s">
        <v>974</v>
      </c>
      <c r="C142" s="9" t="s">
        <v>975</v>
      </c>
      <c r="K142"/>
      <c r="L142" s="109"/>
      <c r="M142" s="238"/>
      <c r="N142" s="8"/>
      <c r="O142"/>
    </row>
    <row r="143" spans="1:15" x14ac:dyDescent="0.3">
      <c r="A143" s="9" t="s">
        <v>796</v>
      </c>
      <c r="B143" s="255" t="s">
        <v>976</v>
      </c>
      <c r="C143" s="9" t="s">
        <v>977</v>
      </c>
      <c r="K143"/>
      <c r="L143" s="109"/>
      <c r="M143" s="238"/>
      <c r="N143" s="8"/>
      <c r="O143"/>
    </row>
    <row r="144" spans="1:15" x14ac:dyDescent="0.3">
      <c r="A144" s="10" t="s">
        <v>799</v>
      </c>
      <c r="B144" s="254" t="s">
        <v>978</v>
      </c>
      <c r="C144" s="10" t="s">
        <v>979</v>
      </c>
      <c r="K144"/>
      <c r="L144" s="109"/>
      <c r="M144" s="238"/>
      <c r="N144" s="8"/>
      <c r="O144"/>
    </row>
    <row r="145" spans="1:15" x14ac:dyDescent="0.3">
      <c r="A145" s="13" t="s">
        <v>980</v>
      </c>
      <c r="B145" s="13" t="s">
        <v>1009</v>
      </c>
      <c r="C145" s="13" t="s">
        <v>1010</v>
      </c>
      <c r="K145"/>
      <c r="L145" s="109"/>
      <c r="M145" s="238"/>
      <c r="N145" s="8"/>
      <c r="O145"/>
    </row>
    <row r="146" spans="1:15" x14ac:dyDescent="0.3">
      <c r="A146" s="13" t="s">
        <v>980</v>
      </c>
      <c r="B146" s="13" t="s">
        <v>1259</v>
      </c>
      <c r="C146" s="13" t="s">
        <v>1260</v>
      </c>
      <c r="K146"/>
      <c r="L146" s="109"/>
      <c r="M146" s="238"/>
      <c r="N146" s="8"/>
      <c r="O146"/>
    </row>
    <row r="147" spans="1:15" x14ac:dyDescent="0.3">
      <c r="A147" s="13" t="s">
        <v>980</v>
      </c>
      <c r="B147" s="13" t="s">
        <v>1011</v>
      </c>
      <c r="C147" s="13" t="s">
        <v>1012</v>
      </c>
      <c r="K147"/>
      <c r="L147" s="109"/>
      <c r="M147" s="238"/>
      <c r="N147" s="8"/>
      <c r="O147"/>
    </row>
    <row r="148" spans="1:15" x14ac:dyDescent="0.3">
      <c r="A148" s="12" t="s">
        <v>981</v>
      </c>
      <c r="B148" s="12" t="s">
        <v>1013</v>
      </c>
      <c r="C148" s="12" t="s">
        <v>1014</v>
      </c>
      <c r="K148"/>
      <c r="L148" s="109"/>
      <c r="M148" s="238"/>
      <c r="N148" s="8"/>
      <c r="O148"/>
    </row>
    <row r="149" spans="1:15" x14ac:dyDescent="0.3">
      <c r="A149" s="12" t="s">
        <v>981</v>
      </c>
      <c r="B149" s="12" t="s">
        <v>1016</v>
      </c>
      <c r="C149" s="12" t="s">
        <v>1017</v>
      </c>
      <c r="K149"/>
      <c r="L149" s="109"/>
      <c r="M149" s="238"/>
      <c r="N149" s="8"/>
      <c r="O149"/>
    </row>
    <row r="150" spans="1:15" x14ac:dyDescent="0.3">
      <c r="A150" s="12" t="s">
        <v>981</v>
      </c>
      <c r="B150" s="12" t="s">
        <v>1018</v>
      </c>
      <c r="C150" s="12" t="s">
        <v>1019</v>
      </c>
      <c r="K150"/>
      <c r="L150" s="109"/>
      <c r="M150" s="238"/>
      <c r="N150" s="8"/>
      <c r="O150"/>
    </row>
    <row r="151" spans="1:15" x14ac:dyDescent="0.3">
      <c r="A151" s="13" t="s">
        <v>982</v>
      </c>
      <c r="B151" s="13" t="s">
        <v>1020</v>
      </c>
      <c r="C151" s="13" t="s">
        <v>1021</v>
      </c>
      <c r="K151"/>
      <c r="L151" s="109"/>
      <c r="M151" s="238"/>
      <c r="N151" s="8"/>
      <c r="O151"/>
    </row>
    <row r="152" spans="1:15" x14ac:dyDescent="0.3">
      <c r="A152" s="13" t="s">
        <v>982</v>
      </c>
      <c r="B152" s="9" t="s">
        <v>1025</v>
      </c>
      <c r="C152" s="9" t="s">
        <v>1026</v>
      </c>
      <c r="K152"/>
      <c r="L152" s="109"/>
      <c r="M152" s="238"/>
      <c r="N152" s="8"/>
      <c r="O152"/>
    </row>
    <row r="153" spans="1:15" x14ac:dyDescent="0.3">
      <c r="A153" s="13" t="s">
        <v>982</v>
      </c>
      <c r="B153" s="9" t="s">
        <v>1027</v>
      </c>
      <c r="C153" s="9" t="s">
        <v>1028</v>
      </c>
      <c r="K153"/>
      <c r="L153" s="109"/>
      <c r="M153" s="238"/>
      <c r="N153" s="8"/>
      <c r="O153"/>
    </row>
    <row r="154" spans="1:15" x14ac:dyDescent="0.3">
      <c r="A154" s="13" t="s">
        <v>982</v>
      </c>
      <c r="B154" s="9" t="s">
        <v>1029</v>
      </c>
      <c r="C154" s="9" t="s">
        <v>1030</v>
      </c>
      <c r="K154"/>
      <c r="L154" s="109"/>
      <c r="M154" s="238"/>
      <c r="N154" s="8"/>
      <c r="O154"/>
    </row>
    <row r="155" spans="1:15" x14ac:dyDescent="0.3">
      <c r="A155" s="13" t="s">
        <v>982</v>
      </c>
      <c r="B155" s="9" t="s">
        <v>1023</v>
      </c>
      <c r="C155" s="9" t="s">
        <v>1024</v>
      </c>
      <c r="K155"/>
      <c r="L155" s="109"/>
      <c r="M155" s="238"/>
      <c r="N155" s="8"/>
      <c r="O155"/>
    </row>
    <row r="156" spans="1:15" x14ac:dyDescent="0.3">
      <c r="A156" s="13" t="s">
        <v>982</v>
      </c>
      <c r="B156" s="257" t="s">
        <v>1633</v>
      </c>
      <c r="C156" s="9" t="s">
        <v>1022</v>
      </c>
      <c r="K156"/>
      <c r="L156" s="109"/>
      <c r="M156" s="238"/>
      <c r="N156" s="8"/>
      <c r="O156"/>
    </row>
    <row r="157" spans="1:15" x14ac:dyDescent="0.3">
      <c r="A157" s="12" t="s">
        <v>983</v>
      </c>
      <c r="B157" s="12" t="s">
        <v>1031</v>
      </c>
      <c r="C157" s="12" t="s">
        <v>908</v>
      </c>
      <c r="K157"/>
      <c r="L157" s="109"/>
      <c r="M157" s="238"/>
      <c r="N157" s="8"/>
      <c r="O157"/>
    </row>
    <row r="158" spans="1:15" x14ac:dyDescent="0.3">
      <c r="A158" s="13" t="s">
        <v>984</v>
      </c>
      <c r="B158" s="13" t="s">
        <v>1032</v>
      </c>
      <c r="C158" s="13" t="s">
        <v>854</v>
      </c>
      <c r="K158"/>
      <c r="L158" s="109"/>
      <c r="M158" s="238"/>
      <c r="N158" s="8"/>
      <c r="O158"/>
    </row>
    <row r="159" spans="1:15" x14ac:dyDescent="0.3">
      <c r="A159" s="12" t="s">
        <v>985</v>
      </c>
      <c r="B159" s="12" t="s">
        <v>1033</v>
      </c>
      <c r="C159" s="12" t="s">
        <v>664</v>
      </c>
      <c r="K159"/>
      <c r="L159" s="109"/>
      <c r="M159" s="238"/>
      <c r="N159" s="8"/>
      <c r="O159"/>
    </row>
    <row r="160" spans="1:15" x14ac:dyDescent="0.3">
      <c r="A160" s="12" t="s">
        <v>985</v>
      </c>
      <c r="B160" s="12" t="s">
        <v>1624</v>
      </c>
      <c r="C160" s="12" t="s">
        <v>666</v>
      </c>
      <c r="K160"/>
      <c r="L160" s="109"/>
      <c r="M160" s="238"/>
      <c r="N160" s="8"/>
      <c r="O160"/>
    </row>
    <row r="161" spans="1:15" x14ac:dyDescent="0.3">
      <c r="A161" s="13" t="s">
        <v>986</v>
      </c>
      <c r="B161" s="13" t="s">
        <v>1034</v>
      </c>
      <c r="C161" s="13" t="s">
        <v>667</v>
      </c>
      <c r="K161"/>
      <c r="L161" s="109"/>
      <c r="M161" s="238"/>
      <c r="N161" s="8"/>
      <c r="O161"/>
    </row>
    <row r="162" spans="1:15" x14ac:dyDescent="0.3">
      <c r="A162" s="12" t="s">
        <v>987</v>
      </c>
      <c r="B162" s="12" t="s">
        <v>1035</v>
      </c>
      <c r="C162" s="12" t="s">
        <v>1036</v>
      </c>
      <c r="K162"/>
      <c r="L162" s="109"/>
      <c r="M162" s="238"/>
      <c r="N162" s="8"/>
      <c r="O162"/>
    </row>
    <row r="163" spans="1:15" x14ac:dyDescent="0.3">
      <c r="A163" s="13" t="s">
        <v>988</v>
      </c>
      <c r="B163" s="13" t="s">
        <v>1037</v>
      </c>
      <c r="C163" s="13" t="s">
        <v>1038</v>
      </c>
      <c r="K163"/>
      <c r="L163" s="109"/>
      <c r="M163" s="238"/>
      <c r="N163" s="8"/>
      <c r="O163"/>
    </row>
    <row r="164" spans="1:15" x14ac:dyDescent="0.3">
      <c r="A164" s="13" t="s">
        <v>988</v>
      </c>
      <c r="B164" s="13" t="s">
        <v>1110</v>
      </c>
      <c r="C164" s="13" t="s">
        <v>1111</v>
      </c>
      <c r="K164"/>
      <c r="L164" s="109"/>
      <c r="M164" s="238"/>
      <c r="N164" s="8"/>
      <c r="O164"/>
    </row>
    <row r="165" spans="1:15" x14ac:dyDescent="0.3">
      <c r="A165" s="12" t="s">
        <v>989</v>
      </c>
      <c r="B165" s="12" t="s">
        <v>1039</v>
      </c>
      <c r="C165" s="12" t="s">
        <v>1040</v>
      </c>
      <c r="K165"/>
      <c r="L165" s="109"/>
      <c r="M165" s="238"/>
      <c r="N165" s="8"/>
      <c r="O165"/>
    </row>
    <row r="166" spans="1:15" x14ac:dyDescent="0.3">
      <c r="A166" s="12" t="s">
        <v>989</v>
      </c>
      <c r="B166" s="12" t="s">
        <v>1041</v>
      </c>
      <c r="C166" s="12" t="s">
        <v>758</v>
      </c>
      <c r="K166"/>
      <c r="L166" s="109"/>
      <c r="M166" s="238"/>
      <c r="N166" s="8"/>
      <c r="O166"/>
    </row>
    <row r="167" spans="1:15" x14ac:dyDescent="0.3">
      <c r="A167" s="12" t="s">
        <v>989</v>
      </c>
      <c r="B167" s="12" t="s">
        <v>1042</v>
      </c>
      <c r="C167" s="12" t="s">
        <v>765</v>
      </c>
      <c r="K167"/>
      <c r="L167" s="109"/>
      <c r="M167" s="238"/>
      <c r="N167" s="8"/>
      <c r="O167"/>
    </row>
    <row r="168" spans="1:15" x14ac:dyDescent="0.3">
      <c r="A168" s="13" t="s">
        <v>990</v>
      </c>
      <c r="B168" s="13" t="s">
        <v>1369</v>
      </c>
      <c r="C168" s="13" t="s">
        <v>708</v>
      </c>
      <c r="K168"/>
      <c r="L168" s="109"/>
      <c r="M168" s="238"/>
      <c r="N168" s="8"/>
      <c r="O168"/>
    </row>
    <row r="169" spans="1:15" x14ac:dyDescent="0.3">
      <c r="A169" s="13" t="s">
        <v>990</v>
      </c>
      <c r="B169" s="13" t="s">
        <v>1370</v>
      </c>
      <c r="C169" s="13" t="s">
        <v>716</v>
      </c>
      <c r="K169"/>
      <c r="L169" s="109"/>
      <c r="M169" s="238"/>
      <c r="N169" s="8"/>
      <c r="O169"/>
    </row>
    <row r="170" spans="1:15" x14ac:dyDescent="0.3">
      <c r="A170" s="13" t="s">
        <v>990</v>
      </c>
      <c r="B170" s="13" t="s">
        <v>1371</v>
      </c>
      <c r="C170" s="13" t="s">
        <v>718</v>
      </c>
      <c r="K170"/>
      <c r="L170" s="109"/>
      <c r="M170" s="238"/>
      <c r="N170" s="8"/>
      <c r="O170"/>
    </row>
    <row r="171" spans="1:15" x14ac:dyDescent="0.3">
      <c r="A171" s="12" t="s">
        <v>991</v>
      </c>
      <c r="B171" s="12" t="s">
        <v>1045</v>
      </c>
      <c r="C171" s="12" t="s">
        <v>720</v>
      </c>
      <c r="K171"/>
      <c r="L171" s="109"/>
      <c r="M171" s="238"/>
      <c r="N171" s="8"/>
      <c r="O171"/>
    </row>
    <row r="172" spans="1:15" x14ac:dyDescent="0.3">
      <c r="A172" s="12" t="s">
        <v>991</v>
      </c>
      <c r="B172" s="12" t="s">
        <v>1043</v>
      </c>
      <c r="C172" s="12" t="s">
        <v>706</v>
      </c>
      <c r="K172"/>
      <c r="L172" s="109"/>
      <c r="M172" s="238"/>
      <c r="N172" s="8"/>
      <c r="O172"/>
    </row>
    <row r="173" spans="1:15" x14ac:dyDescent="0.3">
      <c r="A173" s="12" t="s">
        <v>991</v>
      </c>
      <c r="B173" s="12" t="s">
        <v>1044</v>
      </c>
      <c r="C173" s="12" t="s">
        <v>714</v>
      </c>
      <c r="K173"/>
      <c r="L173" s="109"/>
      <c r="M173" s="238"/>
      <c r="N173" s="8"/>
      <c r="O173"/>
    </row>
    <row r="174" spans="1:15" x14ac:dyDescent="0.3">
      <c r="A174" s="13" t="s">
        <v>992</v>
      </c>
      <c r="B174" s="13" t="s">
        <v>879</v>
      </c>
      <c r="C174" s="13" t="s">
        <v>712</v>
      </c>
      <c r="K174"/>
      <c r="L174" s="109"/>
      <c r="M174" s="238"/>
      <c r="N174" s="8"/>
      <c r="O174"/>
    </row>
    <row r="175" spans="1:15" x14ac:dyDescent="0.3">
      <c r="A175" s="13" t="s">
        <v>992</v>
      </c>
      <c r="B175" s="13" t="s">
        <v>1046</v>
      </c>
      <c r="C175" s="13" t="s">
        <v>710</v>
      </c>
      <c r="K175"/>
      <c r="L175" s="109"/>
      <c r="M175" s="238"/>
      <c r="N175" s="8"/>
      <c r="O175"/>
    </row>
    <row r="176" spans="1:15" x14ac:dyDescent="0.3">
      <c r="A176" s="12" t="s">
        <v>993</v>
      </c>
      <c r="B176" s="12" t="s">
        <v>1047</v>
      </c>
      <c r="C176" s="12" t="s">
        <v>696</v>
      </c>
      <c r="K176"/>
      <c r="L176" s="109"/>
      <c r="M176" s="238"/>
      <c r="N176" s="8"/>
      <c r="O176"/>
    </row>
    <row r="177" spans="1:15" x14ac:dyDescent="0.3">
      <c r="A177" s="13" t="s">
        <v>994</v>
      </c>
      <c r="B177" s="13" t="s">
        <v>1048</v>
      </c>
      <c r="C177" s="13" t="s">
        <v>682</v>
      </c>
      <c r="L177" s="109"/>
      <c r="M177" s="238"/>
      <c r="N177" s="8"/>
      <c r="O177"/>
    </row>
    <row r="178" spans="1:15" x14ac:dyDescent="0.3">
      <c r="A178" s="12" t="s">
        <v>995</v>
      </c>
      <c r="B178" s="12" t="s">
        <v>1049</v>
      </c>
      <c r="C178" s="12" t="s">
        <v>686</v>
      </c>
      <c r="L178" s="109"/>
      <c r="M178" s="238"/>
      <c r="N178" s="8"/>
      <c r="O178"/>
    </row>
    <row r="179" spans="1:15" x14ac:dyDescent="0.3">
      <c r="A179" s="13" t="s">
        <v>996</v>
      </c>
      <c r="B179" s="13" t="s">
        <v>1051</v>
      </c>
      <c r="C179" s="13" t="s">
        <v>684</v>
      </c>
      <c r="L179" s="109"/>
      <c r="M179" s="238"/>
      <c r="N179" s="8"/>
      <c r="O179"/>
    </row>
    <row r="180" spans="1:15" x14ac:dyDescent="0.3">
      <c r="A180" s="13" t="s">
        <v>996</v>
      </c>
      <c r="B180" s="13" t="s">
        <v>1050</v>
      </c>
      <c r="C180" s="13" t="s">
        <v>688</v>
      </c>
      <c r="L180" s="109"/>
      <c r="M180" s="238"/>
      <c r="N180" s="8"/>
      <c r="O180"/>
    </row>
    <row r="181" spans="1:15" x14ac:dyDescent="0.3">
      <c r="A181" s="12" t="s">
        <v>997</v>
      </c>
      <c r="B181" s="12" t="s">
        <v>1052</v>
      </c>
      <c r="C181" s="12" t="s">
        <v>832</v>
      </c>
      <c r="L181" s="109"/>
      <c r="M181" s="238"/>
      <c r="N181" s="8"/>
      <c r="O181"/>
    </row>
    <row r="182" spans="1:15" x14ac:dyDescent="0.3">
      <c r="A182" s="12" t="s">
        <v>997</v>
      </c>
      <c r="B182" s="12" t="s">
        <v>1053</v>
      </c>
      <c r="C182" s="12" t="s">
        <v>831</v>
      </c>
      <c r="L182" s="109"/>
      <c r="M182" s="238"/>
      <c r="N182" s="8"/>
      <c r="O182"/>
    </row>
    <row r="183" spans="1:15" x14ac:dyDescent="0.3">
      <c r="A183" s="12" t="s">
        <v>997</v>
      </c>
      <c r="B183" s="254" t="s">
        <v>1267</v>
      </c>
      <c r="C183" s="12" t="s">
        <v>833</v>
      </c>
      <c r="L183" s="109"/>
      <c r="M183" s="238"/>
      <c r="N183" s="8"/>
      <c r="O183"/>
    </row>
    <row r="184" spans="1:15" x14ac:dyDescent="0.3">
      <c r="A184" s="12" t="s">
        <v>997</v>
      </c>
      <c r="B184" s="12" t="s">
        <v>1054</v>
      </c>
      <c r="C184" s="12" t="s">
        <v>834</v>
      </c>
      <c r="L184" s="109"/>
      <c r="M184" s="238"/>
      <c r="N184" s="8"/>
      <c r="O184"/>
    </row>
    <row r="185" spans="1:15" x14ac:dyDescent="0.3">
      <c r="A185" s="112" t="s">
        <v>1096</v>
      </c>
      <c r="B185" s="255" t="s">
        <v>1112</v>
      </c>
      <c r="C185" s="113" t="s">
        <v>1121</v>
      </c>
      <c r="L185" s="109"/>
      <c r="M185" s="238"/>
      <c r="N185" s="8"/>
      <c r="O185"/>
    </row>
    <row r="186" spans="1:15" x14ac:dyDescent="0.3">
      <c r="A186" s="111" t="s">
        <v>1097</v>
      </c>
      <c r="B186" s="254" t="s">
        <v>1113</v>
      </c>
      <c r="C186" s="8" t="s">
        <v>1122</v>
      </c>
      <c r="L186" s="109"/>
      <c r="M186" s="238"/>
      <c r="N186" s="8"/>
      <c r="O186"/>
    </row>
    <row r="187" spans="1:15" x14ac:dyDescent="0.3">
      <c r="A187" s="112" t="s">
        <v>1098</v>
      </c>
      <c r="B187" s="255" t="s">
        <v>1114</v>
      </c>
      <c r="C187" s="113" t="s">
        <v>1123</v>
      </c>
      <c r="L187" s="109"/>
      <c r="M187" s="238"/>
      <c r="N187" s="8"/>
      <c r="O187"/>
    </row>
    <row r="188" spans="1:15" x14ac:dyDescent="0.3">
      <c r="A188" s="111">
        <v>6799</v>
      </c>
      <c r="B188" s="254" t="s">
        <v>1115</v>
      </c>
      <c r="C188" s="8" t="s">
        <v>837</v>
      </c>
      <c r="L188" s="109"/>
      <c r="M188" s="238"/>
      <c r="N188" s="8"/>
      <c r="O188"/>
    </row>
    <row r="189" spans="1:15" x14ac:dyDescent="0.3">
      <c r="A189" s="112">
        <v>6800</v>
      </c>
      <c r="B189" s="255" t="s">
        <v>1116</v>
      </c>
      <c r="C189" s="113" t="s">
        <v>838</v>
      </c>
      <c r="L189" s="109"/>
      <c r="M189" s="238"/>
      <c r="N189" s="8"/>
      <c r="O189"/>
    </row>
    <row r="190" spans="1:15" x14ac:dyDescent="0.3">
      <c r="A190" s="111" t="s">
        <v>1099</v>
      </c>
      <c r="B190" s="254" t="s">
        <v>1117</v>
      </c>
      <c r="C190" s="8" t="s">
        <v>841</v>
      </c>
      <c r="L190" s="109"/>
      <c r="M190" s="238"/>
      <c r="N190" s="8"/>
      <c r="O190"/>
    </row>
    <row r="191" spans="1:15" x14ac:dyDescent="0.3">
      <c r="A191" s="112" t="s">
        <v>1100</v>
      </c>
      <c r="B191" s="255" t="s">
        <v>2044</v>
      </c>
      <c r="C191" s="113" t="s">
        <v>1124</v>
      </c>
      <c r="L191" s="109"/>
      <c r="M191" s="238"/>
      <c r="N191" s="8"/>
      <c r="O191"/>
    </row>
    <row r="192" spans="1:15" x14ac:dyDescent="0.3">
      <c r="A192" s="111" t="s">
        <v>1101</v>
      </c>
      <c r="B192" s="254" t="s">
        <v>1119</v>
      </c>
      <c r="C192" s="8" t="s">
        <v>1125</v>
      </c>
      <c r="L192" s="109"/>
      <c r="M192" s="238"/>
      <c r="N192" s="8"/>
      <c r="O192"/>
    </row>
    <row r="193" spans="1:15" x14ac:dyDescent="0.3">
      <c r="A193" s="112" t="s">
        <v>1102</v>
      </c>
      <c r="B193" s="255" t="s">
        <v>1120</v>
      </c>
      <c r="C193" s="113" t="s">
        <v>1126</v>
      </c>
      <c r="L193" s="109"/>
      <c r="M193" s="238"/>
      <c r="N193" s="8"/>
      <c r="O193"/>
    </row>
    <row r="194" spans="1:15" x14ac:dyDescent="0.3">
      <c r="A194" s="10" t="s">
        <v>1249</v>
      </c>
      <c r="B194" s="254" t="s">
        <v>1256</v>
      </c>
      <c r="C194" s="10" t="s">
        <v>911</v>
      </c>
      <c r="L194" s="109"/>
      <c r="M194" s="238"/>
      <c r="N194" s="8"/>
      <c r="O194"/>
    </row>
    <row r="195" spans="1:15" x14ac:dyDescent="0.3">
      <c r="A195" s="9" t="s">
        <v>1251</v>
      </c>
      <c r="B195" s="255" t="s">
        <v>1268</v>
      </c>
      <c r="C195" s="9" t="s">
        <v>1008</v>
      </c>
      <c r="L195" s="109"/>
      <c r="M195" s="238"/>
      <c r="N195" s="8"/>
      <c r="O195"/>
    </row>
    <row r="196" spans="1:15" x14ac:dyDescent="0.3">
      <c r="A196" s="10" t="s">
        <v>1254</v>
      </c>
      <c r="B196" s="254" t="s">
        <v>1276</v>
      </c>
      <c r="C196" s="10" t="s">
        <v>1007</v>
      </c>
      <c r="L196" s="109"/>
      <c r="M196" s="238"/>
      <c r="N196" s="8"/>
      <c r="O196"/>
    </row>
    <row r="197" spans="1:15" x14ac:dyDescent="0.3">
      <c r="A197" s="9" t="s">
        <v>1252</v>
      </c>
      <c r="B197" s="255" t="s">
        <v>1269</v>
      </c>
      <c r="C197" s="9" t="s">
        <v>1270</v>
      </c>
      <c r="L197" s="109"/>
      <c r="M197" s="238"/>
      <c r="N197" s="8"/>
      <c r="O197"/>
    </row>
    <row r="198" spans="1:15" x14ac:dyDescent="0.3">
      <c r="A198" s="10" t="s">
        <v>1255</v>
      </c>
      <c r="B198" s="254" t="s">
        <v>1277</v>
      </c>
      <c r="C198" s="10" t="s">
        <v>1278</v>
      </c>
      <c r="L198" s="109"/>
      <c r="M198" s="238"/>
      <c r="N198" s="8"/>
      <c r="O198"/>
    </row>
    <row r="199" spans="1:15" x14ac:dyDescent="0.3">
      <c r="A199" s="9" t="s">
        <v>1374</v>
      </c>
      <c r="B199" s="255" t="s">
        <v>1372</v>
      </c>
      <c r="C199" s="9" t="s">
        <v>1015</v>
      </c>
      <c r="L199" s="109"/>
      <c r="M199" s="238"/>
      <c r="N199" s="8"/>
      <c r="O199"/>
    </row>
    <row r="200" spans="1:15" x14ac:dyDescent="0.3">
      <c r="L200" s="109"/>
      <c r="M200" s="238"/>
      <c r="N200" s="8"/>
      <c r="O200"/>
    </row>
    <row r="201" spans="1:15" x14ac:dyDescent="0.3">
      <c r="L201" s="109"/>
      <c r="M201" s="238"/>
      <c r="N201" s="8"/>
      <c r="O201"/>
    </row>
    <row r="202" spans="1:15" x14ac:dyDescent="0.3">
      <c r="I202" s="109"/>
      <c r="O202"/>
    </row>
    <row r="203" spans="1:15" x14ac:dyDescent="0.3">
      <c r="I203" s="109"/>
      <c r="O203"/>
    </row>
    <row r="204" spans="1:15" x14ac:dyDescent="0.3">
      <c r="I204" s="109"/>
      <c r="O204"/>
    </row>
    <row r="205" spans="1:15" x14ac:dyDescent="0.3">
      <c r="O205"/>
    </row>
    <row r="206" spans="1:15" x14ac:dyDescent="0.3">
      <c r="O206"/>
    </row>
  </sheetData>
  <sheetProtection algorithmName="SHA-512" hashValue="TOoDYAsB2j6M19heK8s2hG/RcDF7RB8gV5UPvCkHtD2uSZaOrwgdogeLKBOh1FasMSswQCPNPCbwtlN0MtmwZw==" saltValue="f1XJ6c5PlD+zF2NWQ888Ow==" spinCount="100000" sheet="1" objects="1" scenarios="1"/>
  <autoFilter ref="A1:P201" xr:uid="{00000000-0009-0000-0000-000000000000}"/>
  <pageMargins left="0.7" right="0.7" top="0.17" bottom="0.28000000000000003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5">
    <pageSetUpPr fitToPage="1"/>
  </sheetPr>
  <dimension ref="B1:N35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6" style="194" customWidth="1"/>
    <col min="2" max="2" width="14.6640625" style="194" customWidth="1"/>
    <col min="3" max="10" width="8.5546875" style="194" customWidth="1"/>
    <col min="11" max="16384" width="11.44140625" style="194"/>
  </cols>
  <sheetData>
    <row r="1" spans="2:14" ht="20.25" customHeight="1" x14ac:dyDescent="0.3">
      <c r="B1" s="215" t="s">
        <v>1234</v>
      </c>
      <c r="C1" s="216"/>
      <c r="D1" s="216"/>
    </row>
    <row r="2" spans="2:14" ht="18" customHeight="1" x14ac:dyDescent="0.3">
      <c r="B2" s="215" t="s">
        <v>1765</v>
      </c>
      <c r="C2" s="217"/>
      <c r="D2" s="217"/>
      <c r="E2" s="217"/>
      <c r="F2" s="217"/>
      <c r="G2" s="217"/>
      <c r="H2" s="217"/>
      <c r="I2" s="217"/>
      <c r="J2" s="217"/>
    </row>
    <row r="3" spans="2:14" ht="18" customHeight="1" x14ac:dyDescent="0.3">
      <c r="B3" s="215" t="s">
        <v>1766</v>
      </c>
      <c r="C3" s="217"/>
      <c r="D3" s="217"/>
      <c r="E3" s="217"/>
      <c r="F3" s="217"/>
      <c r="G3" s="217"/>
      <c r="H3" s="217"/>
      <c r="I3" s="217"/>
      <c r="J3" s="217"/>
    </row>
    <row r="4" spans="2:14" s="1" customFormat="1" ht="18" thickBot="1" x14ac:dyDescent="0.35">
      <c r="B4" s="234" t="s">
        <v>1348</v>
      </c>
      <c r="C4" s="155"/>
      <c r="D4" s="155"/>
      <c r="E4" s="155"/>
      <c r="F4" s="155"/>
      <c r="G4" s="155"/>
      <c r="H4" s="155"/>
      <c r="I4" s="155"/>
      <c r="J4" s="155"/>
      <c r="K4" s="155"/>
    </row>
    <row r="5" spans="2:14" ht="35.25" customHeight="1" thickTop="1" thickBot="1" x14ac:dyDescent="0.3">
      <c r="B5" s="296" t="s">
        <v>1767</v>
      </c>
      <c r="C5" s="535" t="s">
        <v>0</v>
      </c>
      <c r="D5" s="536"/>
      <c r="E5" s="537" t="s">
        <v>646</v>
      </c>
      <c r="F5" s="537"/>
      <c r="G5" s="538" t="s">
        <v>647</v>
      </c>
      <c r="H5" s="539"/>
      <c r="I5" s="538" t="s">
        <v>648</v>
      </c>
      <c r="J5" s="537"/>
      <c r="K5" s="240"/>
    </row>
    <row r="6" spans="2:14" ht="24" customHeight="1" thickTop="1" thickBot="1" x14ac:dyDescent="0.3">
      <c r="B6" s="218" t="s">
        <v>0</v>
      </c>
      <c r="C6" s="542">
        <f t="shared" ref="C6:C14" si="0">SUM(E6:J6)</f>
        <v>0</v>
      </c>
      <c r="D6" s="543"/>
      <c r="E6" s="544">
        <f>SUM(E7:F14)</f>
        <v>0</v>
      </c>
      <c r="F6" s="541"/>
      <c r="G6" s="540">
        <f>SUM(G7:H14)</f>
        <v>0</v>
      </c>
      <c r="H6" s="545"/>
      <c r="I6" s="540">
        <f t="shared" ref="I6" si="1">SUM(I7:J14)</f>
        <v>0</v>
      </c>
      <c r="J6" s="541"/>
      <c r="K6" s="240"/>
    </row>
    <row r="7" spans="2:14" ht="24" customHeight="1" x14ac:dyDescent="0.25">
      <c r="B7" s="81">
        <v>12</v>
      </c>
      <c r="C7" s="529">
        <f t="shared" si="0"/>
        <v>0</v>
      </c>
      <c r="D7" s="530"/>
      <c r="E7" s="531"/>
      <c r="F7" s="532"/>
      <c r="G7" s="533"/>
      <c r="H7" s="534"/>
      <c r="I7" s="533"/>
      <c r="J7" s="532"/>
      <c r="K7" s="240"/>
    </row>
    <row r="8" spans="2:14" ht="24" customHeight="1" x14ac:dyDescent="0.25">
      <c r="B8" s="81">
        <v>13</v>
      </c>
      <c r="C8" s="521">
        <f t="shared" si="0"/>
        <v>0</v>
      </c>
      <c r="D8" s="522"/>
      <c r="E8" s="523"/>
      <c r="F8" s="524"/>
      <c r="G8" s="525"/>
      <c r="H8" s="526"/>
      <c r="I8" s="525"/>
      <c r="J8" s="524"/>
      <c r="K8" s="240"/>
    </row>
    <row r="9" spans="2:14" ht="24" customHeight="1" x14ac:dyDescent="0.25">
      <c r="B9" s="81">
        <v>14</v>
      </c>
      <c r="C9" s="521">
        <f t="shared" si="0"/>
        <v>0</v>
      </c>
      <c r="D9" s="522"/>
      <c r="E9" s="523"/>
      <c r="F9" s="524"/>
      <c r="G9" s="525"/>
      <c r="H9" s="526"/>
      <c r="I9" s="525"/>
      <c r="J9" s="524"/>
      <c r="K9" s="240"/>
    </row>
    <row r="10" spans="2:14" ht="24" customHeight="1" x14ac:dyDescent="0.25">
      <c r="B10" s="81">
        <v>15</v>
      </c>
      <c r="C10" s="521">
        <f t="shared" si="0"/>
        <v>0</v>
      </c>
      <c r="D10" s="522"/>
      <c r="E10" s="523"/>
      <c r="F10" s="524"/>
      <c r="G10" s="525"/>
      <c r="H10" s="526"/>
      <c r="I10" s="525"/>
      <c r="J10" s="524"/>
      <c r="K10" s="240"/>
    </row>
    <row r="11" spans="2:14" ht="24" customHeight="1" x14ac:dyDescent="0.25">
      <c r="B11" s="81">
        <v>16</v>
      </c>
      <c r="C11" s="521">
        <f t="shared" si="0"/>
        <v>0</v>
      </c>
      <c r="D11" s="522"/>
      <c r="E11" s="523"/>
      <c r="F11" s="524"/>
      <c r="G11" s="525"/>
      <c r="H11" s="526"/>
      <c r="I11" s="525"/>
      <c r="J11" s="524"/>
      <c r="K11" s="240"/>
    </row>
    <row r="12" spans="2:14" ht="24" customHeight="1" x14ac:dyDescent="0.25">
      <c r="B12" s="81">
        <v>17</v>
      </c>
      <c r="C12" s="521">
        <f t="shared" si="0"/>
        <v>0</v>
      </c>
      <c r="D12" s="522"/>
      <c r="E12" s="523"/>
      <c r="F12" s="524"/>
      <c r="G12" s="525"/>
      <c r="H12" s="526"/>
      <c r="I12" s="525"/>
      <c r="J12" s="524"/>
      <c r="K12" s="240"/>
    </row>
    <row r="13" spans="2:14" ht="24" customHeight="1" x14ac:dyDescent="0.25">
      <c r="B13" s="81">
        <v>18</v>
      </c>
      <c r="C13" s="521">
        <f t="shared" si="0"/>
        <v>0</v>
      </c>
      <c r="D13" s="522"/>
      <c r="E13" s="523"/>
      <c r="F13" s="524"/>
      <c r="G13" s="525"/>
      <c r="H13" s="526"/>
      <c r="I13" s="525"/>
      <c r="J13" s="524"/>
      <c r="K13" s="240"/>
    </row>
    <row r="14" spans="2:14" ht="24" customHeight="1" thickBot="1" x14ac:dyDescent="0.3">
      <c r="B14" s="219" t="s">
        <v>138</v>
      </c>
      <c r="C14" s="527">
        <f t="shared" si="0"/>
        <v>0</v>
      </c>
      <c r="D14" s="528"/>
      <c r="E14" s="546"/>
      <c r="F14" s="547"/>
      <c r="G14" s="548"/>
      <c r="H14" s="549"/>
      <c r="I14" s="548"/>
      <c r="J14" s="547"/>
    </row>
    <row r="15" spans="2:14" ht="19.5" customHeight="1" thickTop="1" x14ac:dyDescent="0.25">
      <c r="B15" s="220"/>
      <c r="C15" s="76"/>
      <c r="D15" s="76"/>
      <c r="E15" s="221"/>
      <c r="F15" s="221"/>
      <c r="G15" s="221"/>
      <c r="H15" s="221"/>
      <c r="I15" s="221"/>
      <c r="J15" s="221"/>
    </row>
    <row r="16" spans="2:14" ht="17.25" customHeight="1" x14ac:dyDescent="0.25">
      <c r="B16" s="328" t="s">
        <v>1779</v>
      </c>
      <c r="C16" s="129"/>
      <c r="D16" s="129"/>
      <c r="E16" s="129"/>
      <c r="F16" s="129"/>
      <c r="G16" s="129"/>
      <c r="H16" s="129"/>
      <c r="I16" s="129"/>
      <c r="J16" s="329"/>
      <c r="K16" s="76"/>
      <c r="L16" s="76"/>
      <c r="M16" s="76"/>
      <c r="N16" s="76"/>
    </row>
    <row r="17" spans="2:14" ht="17.25" customHeight="1" x14ac:dyDescent="0.25">
      <c r="B17" s="311" t="s">
        <v>1387</v>
      </c>
      <c r="C17" s="312"/>
      <c r="D17" s="76"/>
      <c r="E17" s="509" t="str">
        <f>IF(OR(C17&gt;'CUADRO 1'!E18,C18&gt;'CUADRO 1'!E18,C19&gt;'CUADRO 1'!D18),"El dato indicado es mayor a lo reportado en la línea de Exclusión del Cuadro 1, según corresponda.","")</f>
        <v/>
      </c>
      <c r="F17" s="509"/>
      <c r="G17" s="509"/>
      <c r="H17" s="509"/>
      <c r="I17" s="509"/>
      <c r="J17" s="510"/>
      <c r="K17" s="76"/>
      <c r="L17" s="76"/>
      <c r="M17" s="76"/>
      <c r="N17" s="76"/>
    </row>
    <row r="18" spans="2:14" ht="17.25" customHeight="1" x14ac:dyDescent="0.25">
      <c r="B18" s="311" t="s">
        <v>1388</v>
      </c>
      <c r="C18" s="312"/>
      <c r="D18" s="76"/>
      <c r="E18" s="509"/>
      <c r="F18" s="509"/>
      <c r="G18" s="509"/>
      <c r="H18" s="509"/>
      <c r="I18" s="509"/>
      <c r="J18" s="510"/>
      <c r="K18" s="76"/>
      <c r="L18" s="76"/>
      <c r="M18" s="76"/>
      <c r="N18" s="76"/>
    </row>
    <row r="19" spans="2:14" ht="17.25" customHeight="1" x14ac:dyDescent="0.25">
      <c r="B19" s="311" t="s">
        <v>1389</v>
      </c>
      <c r="C19" s="312"/>
      <c r="D19" s="76"/>
      <c r="E19" s="509"/>
      <c r="F19" s="509"/>
      <c r="G19" s="509"/>
      <c r="H19" s="509"/>
      <c r="I19" s="509"/>
      <c r="J19" s="510"/>
      <c r="K19" s="76"/>
      <c r="L19" s="76"/>
      <c r="M19" s="76"/>
      <c r="N19" s="76"/>
    </row>
    <row r="20" spans="2:14" ht="6.6" customHeight="1" x14ac:dyDescent="0.25">
      <c r="B20" s="330"/>
      <c r="C20" s="331"/>
      <c r="D20" s="332"/>
      <c r="E20" s="332"/>
      <c r="F20" s="332"/>
      <c r="G20" s="332"/>
      <c r="H20" s="332"/>
      <c r="I20" s="332"/>
      <c r="J20" s="333"/>
      <c r="K20" s="76"/>
      <c r="L20" s="76"/>
      <c r="M20" s="76"/>
      <c r="N20" s="76"/>
    </row>
    <row r="21" spans="2:14" ht="21" customHeight="1" x14ac:dyDescent="0.25">
      <c r="B21" s="172" t="s">
        <v>630</v>
      </c>
      <c r="F21" s="511"/>
      <c r="G21" s="511"/>
      <c r="H21" s="511"/>
      <c r="I21" s="511"/>
      <c r="J21" s="511"/>
    </row>
    <row r="22" spans="2:14" ht="19.5" customHeight="1" x14ac:dyDescent="0.25">
      <c r="B22" s="512"/>
      <c r="C22" s="513"/>
      <c r="D22" s="513"/>
      <c r="E22" s="513"/>
      <c r="F22" s="513"/>
      <c r="G22" s="513"/>
      <c r="H22" s="513"/>
      <c r="I22" s="513"/>
      <c r="J22" s="514"/>
    </row>
    <row r="23" spans="2:14" ht="19.5" customHeight="1" x14ac:dyDescent="0.25">
      <c r="B23" s="515"/>
      <c r="C23" s="516"/>
      <c r="D23" s="516"/>
      <c r="E23" s="516"/>
      <c r="F23" s="516"/>
      <c r="G23" s="516"/>
      <c r="H23" s="516"/>
      <c r="I23" s="516"/>
      <c r="J23" s="517"/>
    </row>
    <row r="24" spans="2:14" ht="19.5" customHeight="1" x14ac:dyDescent="0.25">
      <c r="B24" s="518"/>
      <c r="C24" s="519"/>
      <c r="D24" s="519"/>
      <c r="E24" s="519"/>
      <c r="F24" s="519"/>
      <c r="G24" s="519"/>
      <c r="H24" s="519"/>
      <c r="I24" s="519"/>
      <c r="J24" s="520"/>
    </row>
    <row r="25" spans="2:14" ht="19.5" customHeight="1" x14ac:dyDescent="0.25"/>
    <row r="26" spans="2:14" ht="19.5" customHeight="1" x14ac:dyDescent="0.25"/>
    <row r="27" spans="2:14" ht="19.5" customHeight="1" x14ac:dyDescent="0.25"/>
    <row r="28" spans="2:14" ht="19.5" customHeight="1" x14ac:dyDescent="0.25"/>
    <row r="29" spans="2:14" ht="19.5" customHeight="1" x14ac:dyDescent="0.25"/>
    <row r="30" spans="2:14" ht="20.25" customHeight="1" x14ac:dyDescent="0.25"/>
    <row r="31" spans="2:14" ht="20.25" customHeight="1" x14ac:dyDescent="0.25"/>
    <row r="32" spans="2:14" ht="18.75" customHeight="1" x14ac:dyDescent="0.25"/>
    <row r="33" ht="18.75" customHeight="1" x14ac:dyDescent="0.25"/>
    <row r="34" ht="18.75" customHeight="1" x14ac:dyDescent="0.25"/>
    <row r="35" ht="18.75" customHeight="1" x14ac:dyDescent="0.25"/>
  </sheetData>
  <sheetProtection algorithmName="SHA-512" hashValue="biK1aInYCL4U9R8o7y4xkE+bWSqnajUZ3VCQagBxpP128gFnJNaEb0awYPiG4RaGfLc/o/u92i2kDqooAAZRxw==" saltValue="qD0k73odcLeo4+oqdms3yw==" spinCount="100000" sheet="1" objects="1" scenarios="1"/>
  <mergeCells count="43">
    <mergeCell ref="E14:F14"/>
    <mergeCell ref="I14:J14"/>
    <mergeCell ref="C13:D13"/>
    <mergeCell ref="E13:F13"/>
    <mergeCell ref="G13:H13"/>
    <mergeCell ref="I13:J13"/>
    <mergeCell ref="G14:H14"/>
    <mergeCell ref="C5:D5"/>
    <mergeCell ref="E5:F5"/>
    <mergeCell ref="G5:H5"/>
    <mergeCell ref="I5:J5"/>
    <mergeCell ref="I7:J7"/>
    <mergeCell ref="I6:J6"/>
    <mergeCell ref="C6:D6"/>
    <mergeCell ref="E6:F6"/>
    <mergeCell ref="G6:H6"/>
    <mergeCell ref="C12:D12"/>
    <mergeCell ref="E12:F12"/>
    <mergeCell ref="C7:D7"/>
    <mergeCell ref="I10:J10"/>
    <mergeCell ref="C11:D11"/>
    <mergeCell ref="E11:F11"/>
    <mergeCell ref="G11:H11"/>
    <mergeCell ref="E10:F10"/>
    <mergeCell ref="E7:F7"/>
    <mergeCell ref="G7:H7"/>
    <mergeCell ref="G10:H10"/>
    <mergeCell ref="E17:J19"/>
    <mergeCell ref="F21:J21"/>
    <mergeCell ref="B22:J24"/>
    <mergeCell ref="C8:D8"/>
    <mergeCell ref="E8:F8"/>
    <mergeCell ref="G8:H8"/>
    <mergeCell ref="I8:J8"/>
    <mergeCell ref="C9:D9"/>
    <mergeCell ref="E9:F9"/>
    <mergeCell ref="G9:H9"/>
    <mergeCell ref="I9:J9"/>
    <mergeCell ref="G12:H12"/>
    <mergeCell ref="I12:J12"/>
    <mergeCell ref="I11:J11"/>
    <mergeCell ref="C10:D10"/>
    <mergeCell ref="C14:D14"/>
  </mergeCells>
  <conditionalFormatting sqref="C6:C14">
    <cfRule type="cellIs" dxfId="22" priority="2" operator="equal">
      <formula>0</formula>
    </cfRule>
  </conditionalFormatting>
  <conditionalFormatting sqref="C16:C20">
    <cfRule type="cellIs" dxfId="21" priority="1" operator="equal">
      <formula>0</formula>
    </cfRule>
  </conditionalFormatting>
  <conditionalFormatting sqref="E6 C15:D15">
    <cfRule type="cellIs" dxfId="20" priority="8" operator="equal">
      <formula>0</formula>
    </cfRule>
  </conditionalFormatting>
  <conditionalFormatting sqref="E15:J15">
    <cfRule type="cellIs" dxfId="19" priority="5" operator="equal">
      <formula>"XX"</formula>
    </cfRule>
  </conditionalFormatting>
  <conditionalFormatting sqref="G6">
    <cfRule type="cellIs" dxfId="18" priority="4" operator="equal">
      <formula>0</formula>
    </cfRule>
  </conditionalFormatting>
  <conditionalFormatting sqref="I6">
    <cfRule type="cellIs" dxfId="17" priority="3" operator="equal">
      <formula>0</formula>
    </cfRule>
  </conditionalFormatting>
  <dataValidations count="1">
    <dataValidation type="whole" allowBlank="1" showInputMessage="1" showErrorMessage="1" sqref="C17:C20" xr:uid="{00000000-0002-0000-0900-000000000000}">
      <formula1>0</formula1>
      <formula2>1000</formula2>
    </dataValidation>
  </dataValidations>
  <printOptions horizontalCentered="1"/>
  <pageMargins left="0.19685039370078741" right="0.19685039370078741" top="0.39370078740157483" bottom="0.35433070866141736" header="0.31496062992125984" footer="0.19685039370078741"/>
  <pageSetup orientation="landscape" r:id="rId1"/>
  <headerFooter>
    <oddFooter>&amp;R&amp;"+,Negrita Cursiva"CINDEA&amp;"+,Cursiva", página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B1:S22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109375" style="194" customWidth="1"/>
    <col min="2" max="2" width="11.109375" style="194" customWidth="1"/>
    <col min="3" max="12" width="8.5546875" style="194" customWidth="1"/>
    <col min="13" max="13" width="6.88671875" style="194" customWidth="1"/>
    <col min="14" max="15" width="13.109375" style="194" customWidth="1"/>
    <col min="16" max="16" width="13.109375" style="32" customWidth="1"/>
    <col min="17" max="16384" width="11.44140625" style="194"/>
  </cols>
  <sheetData>
    <row r="1" spans="2:19" ht="21" customHeight="1" x14ac:dyDescent="0.3">
      <c r="B1" s="215" t="s">
        <v>1354</v>
      </c>
      <c r="C1" s="216"/>
      <c r="D1" s="216"/>
    </row>
    <row r="2" spans="2:19" ht="18" customHeight="1" x14ac:dyDescent="0.3">
      <c r="B2" s="215" t="s">
        <v>1768</v>
      </c>
      <c r="C2" s="217"/>
      <c r="D2" s="217"/>
      <c r="E2" s="217"/>
      <c r="F2" s="217"/>
      <c r="G2" s="217"/>
      <c r="H2" s="217"/>
      <c r="I2" s="217"/>
      <c r="J2" s="217"/>
    </row>
    <row r="3" spans="2:19" s="1" customFormat="1" ht="18" thickBot="1" x14ac:dyDescent="0.35">
      <c r="B3" s="234" t="s">
        <v>1348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2:19" ht="33.75" customHeight="1" thickTop="1" x14ac:dyDescent="0.25">
      <c r="B4" s="550" t="s">
        <v>1767</v>
      </c>
      <c r="C4" s="552" t="s">
        <v>0</v>
      </c>
      <c r="D4" s="553"/>
      <c r="E4" s="554" t="s">
        <v>646</v>
      </c>
      <c r="F4" s="555"/>
      <c r="G4" s="554" t="s">
        <v>647</v>
      </c>
      <c r="H4" s="555"/>
      <c r="I4" s="554" t="s">
        <v>648</v>
      </c>
      <c r="J4" s="555"/>
      <c r="K4" s="556" t="s">
        <v>1350</v>
      </c>
      <c r="L4" s="557"/>
      <c r="N4" s="558" t="s">
        <v>1362</v>
      </c>
      <c r="O4" s="558"/>
      <c r="P4" s="558"/>
    </row>
    <row r="5" spans="2:19" ht="31.5" customHeight="1" thickBot="1" x14ac:dyDescent="0.3">
      <c r="B5" s="551"/>
      <c r="C5" s="306" t="s">
        <v>1363</v>
      </c>
      <c r="D5" s="307" t="s">
        <v>1364</v>
      </c>
      <c r="E5" s="308" t="s">
        <v>1363</v>
      </c>
      <c r="F5" s="307" t="s">
        <v>1364</v>
      </c>
      <c r="G5" s="308" t="s">
        <v>1363</v>
      </c>
      <c r="H5" s="307" t="s">
        <v>1364</v>
      </c>
      <c r="I5" s="308" t="s">
        <v>1363</v>
      </c>
      <c r="J5" s="307" t="s">
        <v>1364</v>
      </c>
      <c r="K5" s="309" t="s">
        <v>1363</v>
      </c>
      <c r="L5" s="310" t="s">
        <v>1364</v>
      </c>
      <c r="N5" s="558"/>
      <c r="O5" s="558"/>
      <c r="P5" s="558"/>
    </row>
    <row r="6" spans="2:19" ht="24" customHeight="1" thickTop="1" thickBot="1" x14ac:dyDescent="0.3">
      <c r="B6" s="218" t="s">
        <v>0</v>
      </c>
      <c r="C6" s="56">
        <f t="shared" ref="C6:L6" si="0">SUM(C7:C14)</f>
        <v>0</v>
      </c>
      <c r="D6" s="222">
        <f t="shared" si="0"/>
        <v>0</v>
      </c>
      <c r="E6" s="223">
        <f t="shared" si="0"/>
        <v>0</v>
      </c>
      <c r="F6" s="222">
        <f t="shared" si="0"/>
        <v>0</v>
      </c>
      <c r="G6" s="223">
        <f t="shared" si="0"/>
        <v>0</v>
      </c>
      <c r="H6" s="222">
        <f t="shared" si="0"/>
        <v>0</v>
      </c>
      <c r="I6" s="223">
        <f t="shared" si="0"/>
        <v>0</v>
      </c>
      <c r="J6" s="222">
        <f t="shared" si="0"/>
        <v>0</v>
      </c>
      <c r="K6" s="224">
        <f t="shared" si="0"/>
        <v>0</v>
      </c>
      <c r="L6" s="295">
        <f t="shared" si="0"/>
        <v>0</v>
      </c>
      <c r="N6" s="558"/>
      <c r="O6" s="558"/>
      <c r="P6" s="558"/>
    </row>
    <row r="7" spans="2:19" ht="24" customHeight="1" x14ac:dyDescent="0.25">
      <c r="B7" s="81">
        <v>12</v>
      </c>
      <c r="C7" s="87">
        <f>+E7+G7+I7</f>
        <v>0</v>
      </c>
      <c r="D7" s="225">
        <f>+F7+H7+J7</f>
        <v>0</v>
      </c>
      <c r="E7" s="226"/>
      <c r="F7" s="227"/>
      <c r="G7" s="226"/>
      <c r="H7" s="227"/>
      <c r="I7" s="226"/>
      <c r="J7" s="227"/>
      <c r="K7" s="228"/>
      <c r="L7" s="294"/>
      <c r="M7" s="293" t="str">
        <f>IF(OR(AND(C7&gt;0,K7=""),AND(D7&gt;0,L7="")),"***",IF(OR(AND(L7&gt;0,D7=0),AND(K7&gt;0,C7=0)),"xxx",""))</f>
        <v/>
      </c>
      <c r="N7" s="558"/>
      <c r="O7" s="558"/>
      <c r="P7" s="558"/>
    </row>
    <row r="8" spans="2:19" ht="24" customHeight="1" x14ac:dyDescent="0.25">
      <c r="B8" s="81">
        <v>13</v>
      </c>
      <c r="C8" s="87">
        <f t="shared" ref="C8:D14" si="1">+E8+G8+I8</f>
        <v>0</v>
      </c>
      <c r="D8" s="225">
        <f t="shared" si="1"/>
        <v>0</v>
      </c>
      <c r="E8" s="226"/>
      <c r="F8" s="227"/>
      <c r="G8" s="226"/>
      <c r="H8" s="227"/>
      <c r="I8" s="226"/>
      <c r="J8" s="227"/>
      <c r="K8" s="228"/>
      <c r="L8" s="294"/>
      <c r="M8" s="293" t="str">
        <f t="shared" ref="M8:M14" si="2">IF(OR(AND(C8&gt;0,K8=""),AND(D8&gt;0,L8="")),"***",IF(OR(AND(L8&gt;0,D8=0),AND(K8&gt;0,C8=0)),"xxx",""))</f>
        <v/>
      </c>
      <c r="N8" s="558"/>
      <c r="O8" s="558"/>
      <c r="P8" s="558"/>
    </row>
    <row r="9" spans="2:19" ht="24" customHeight="1" x14ac:dyDescent="0.25">
      <c r="B9" s="81">
        <v>14</v>
      </c>
      <c r="C9" s="87">
        <f t="shared" si="1"/>
        <v>0</v>
      </c>
      <c r="D9" s="225">
        <f t="shared" si="1"/>
        <v>0</v>
      </c>
      <c r="E9" s="226"/>
      <c r="F9" s="227"/>
      <c r="G9" s="226"/>
      <c r="H9" s="227"/>
      <c r="I9" s="226"/>
      <c r="J9" s="227"/>
      <c r="K9" s="228"/>
      <c r="L9" s="294"/>
      <c r="M9" s="293" t="str">
        <f t="shared" si="2"/>
        <v/>
      </c>
      <c r="N9" s="558"/>
      <c r="O9" s="558"/>
      <c r="P9" s="558"/>
    </row>
    <row r="10" spans="2:19" ht="24" customHeight="1" x14ac:dyDescent="0.25">
      <c r="B10" s="81">
        <v>15</v>
      </c>
      <c r="C10" s="87">
        <f t="shared" si="1"/>
        <v>0</v>
      </c>
      <c r="D10" s="225">
        <f t="shared" si="1"/>
        <v>0</v>
      </c>
      <c r="E10" s="226"/>
      <c r="F10" s="227"/>
      <c r="G10" s="226"/>
      <c r="H10" s="227"/>
      <c r="I10" s="226"/>
      <c r="J10" s="227"/>
      <c r="K10" s="228"/>
      <c r="L10" s="294"/>
      <c r="M10" s="293" t="str">
        <f t="shared" si="2"/>
        <v/>
      </c>
      <c r="N10" s="558"/>
      <c r="O10" s="558"/>
      <c r="P10" s="558"/>
    </row>
    <row r="11" spans="2:19" ht="24" customHeight="1" x14ac:dyDescent="0.25">
      <c r="B11" s="81">
        <v>16</v>
      </c>
      <c r="C11" s="87">
        <f t="shared" si="1"/>
        <v>0</v>
      </c>
      <c r="D11" s="225">
        <f t="shared" si="1"/>
        <v>0</v>
      </c>
      <c r="E11" s="226"/>
      <c r="F11" s="227"/>
      <c r="G11" s="226"/>
      <c r="H11" s="227"/>
      <c r="I11" s="226"/>
      <c r="J11" s="227"/>
      <c r="K11" s="228"/>
      <c r="L11" s="294"/>
      <c r="M11" s="293" t="str">
        <f t="shared" si="2"/>
        <v/>
      </c>
      <c r="N11" s="558"/>
      <c r="O11" s="558"/>
      <c r="P11" s="558"/>
    </row>
    <row r="12" spans="2:19" ht="24" customHeight="1" x14ac:dyDescent="0.25">
      <c r="B12" s="81">
        <v>17</v>
      </c>
      <c r="C12" s="87">
        <f t="shared" si="1"/>
        <v>0</v>
      </c>
      <c r="D12" s="225">
        <f t="shared" si="1"/>
        <v>0</v>
      </c>
      <c r="E12" s="226"/>
      <c r="F12" s="227"/>
      <c r="G12" s="226"/>
      <c r="H12" s="227"/>
      <c r="I12" s="226"/>
      <c r="J12" s="227"/>
      <c r="K12" s="228"/>
      <c r="L12" s="294"/>
      <c r="M12" s="293" t="str">
        <f t="shared" si="2"/>
        <v/>
      </c>
      <c r="N12" s="558"/>
      <c r="O12" s="558"/>
      <c r="P12" s="558"/>
    </row>
    <row r="13" spans="2:19" ht="24" customHeight="1" x14ac:dyDescent="0.25">
      <c r="B13" s="81">
        <v>18</v>
      </c>
      <c r="C13" s="87">
        <f t="shared" si="1"/>
        <v>0</v>
      </c>
      <c r="D13" s="225">
        <f t="shared" si="1"/>
        <v>0</v>
      </c>
      <c r="E13" s="226"/>
      <c r="F13" s="227"/>
      <c r="G13" s="226"/>
      <c r="H13" s="227"/>
      <c r="I13" s="226"/>
      <c r="J13" s="227"/>
      <c r="K13" s="228"/>
      <c r="L13" s="294"/>
      <c r="M13" s="293" t="str">
        <f t="shared" si="2"/>
        <v/>
      </c>
      <c r="N13" s="558"/>
      <c r="O13" s="558"/>
      <c r="P13" s="558"/>
    </row>
    <row r="14" spans="2:19" ht="24" customHeight="1" thickBot="1" x14ac:dyDescent="0.3">
      <c r="B14" s="219" t="s">
        <v>138</v>
      </c>
      <c r="C14" s="229">
        <f t="shared" si="1"/>
        <v>0</v>
      </c>
      <c r="D14" s="230">
        <f t="shared" si="1"/>
        <v>0</v>
      </c>
      <c r="E14" s="231"/>
      <c r="F14" s="232"/>
      <c r="G14" s="231"/>
      <c r="H14" s="232"/>
      <c r="I14" s="231"/>
      <c r="J14" s="232"/>
      <c r="K14" s="233"/>
      <c r="L14" s="82"/>
      <c r="M14" s="293" t="str">
        <f t="shared" si="2"/>
        <v/>
      </c>
      <c r="N14" s="558"/>
      <c r="O14" s="558"/>
      <c r="P14" s="558"/>
    </row>
    <row r="15" spans="2:19" ht="20.25" customHeight="1" thickTop="1" x14ac:dyDescent="0.25">
      <c r="B15" s="220"/>
      <c r="C15" s="559" t="str">
        <f>IF(OR(M7="***",M8="***",M9="***",M10="***",M11="***",M12="***",M13="***",M14="***"),"*** = Indique la cantidad de hijos en la columna que corresponda.  Si no hay hijos que indicar, anote un 0.","")</f>
        <v/>
      </c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</row>
    <row r="16" spans="2:19" ht="20.25" customHeight="1" x14ac:dyDescent="0.25">
      <c r="C16" s="559" t="str">
        <f>IF(OR(M7="xxx",M8="xxx",M9="xxx",M10="xxx",M11="xxx",M12="xxx",M13="xxx",M14="xxx"),"xxx = Indique la cantidad de madres o padres en la respectiva columna.","")</f>
        <v/>
      </c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</row>
    <row r="17" spans="2:16" ht="20.25" customHeight="1" x14ac:dyDescent="0.25">
      <c r="B17" s="172" t="s">
        <v>630</v>
      </c>
      <c r="F17" s="313"/>
      <c r="G17" s="313"/>
      <c r="H17" s="313"/>
      <c r="I17" s="313"/>
      <c r="J17" s="313"/>
      <c r="K17" s="313"/>
      <c r="L17" s="313"/>
      <c r="M17" s="313"/>
      <c r="N17" s="313"/>
    </row>
    <row r="18" spans="2:16" ht="21" customHeight="1" x14ac:dyDescent="0.25">
      <c r="B18" s="512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4"/>
      <c r="O18" s="241"/>
    </row>
    <row r="19" spans="2:16" ht="21" customHeight="1" x14ac:dyDescent="0.25">
      <c r="B19" s="515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7"/>
      <c r="O19" s="241"/>
    </row>
    <row r="20" spans="2:16" ht="21" customHeight="1" x14ac:dyDescent="0.25">
      <c r="B20" s="518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20"/>
      <c r="O20" s="241"/>
      <c r="P20" s="194"/>
    </row>
    <row r="21" spans="2:16" x14ac:dyDescent="0.25">
      <c r="P21" s="194"/>
    </row>
    <row r="22" spans="2:16" x14ac:dyDescent="0.25">
      <c r="P22" s="194"/>
    </row>
  </sheetData>
  <sheetProtection algorithmName="SHA-512" hashValue="Ook0/jfspTYZvVL1a17JflBR1Xdv2UO8WGGLTOhguxL5b9gx0vdjimo3qLMeFooNEli3ndv81ZoLXcfCyn8CBQ==" saltValue="aLBhn9Xs6xiDfBUXGc3Qwg==" spinCount="100000" sheet="1" objects="1" scenarios="1"/>
  <mergeCells count="10">
    <mergeCell ref="B18:N20"/>
    <mergeCell ref="B4:B5"/>
    <mergeCell ref="C4:D4"/>
    <mergeCell ref="E4:F4"/>
    <mergeCell ref="G4:H4"/>
    <mergeCell ref="I4:J4"/>
    <mergeCell ref="K4:L4"/>
    <mergeCell ref="N4:P14"/>
    <mergeCell ref="C15:N15"/>
    <mergeCell ref="C16:N16"/>
  </mergeCells>
  <conditionalFormatting sqref="C6:D14">
    <cfRule type="cellIs" dxfId="16" priority="1" operator="equal">
      <formula>0</formula>
    </cfRule>
  </conditionalFormatting>
  <conditionalFormatting sqref="E6:L6">
    <cfRule type="cellIs" dxfId="15" priority="2" operator="equal">
      <formula>0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94" orientation="landscape" r:id="rId1"/>
  <headerFooter>
    <oddFooter>&amp;R&amp;"+,Negrita Cursiva"CINDEA&amp;"+,Cursiva", página 7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">
    <pageSetUpPr fitToPage="1"/>
  </sheetPr>
  <dimension ref="A1:F39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8.88671875" style="1" customWidth="1"/>
    <col min="2" max="2" width="55.6640625" style="173" customWidth="1"/>
    <col min="3" max="6" width="13" style="173" customWidth="1"/>
    <col min="7" max="16384" width="11.44140625" style="173"/>
  </cols>
  <sheetData>
    <row r="1" spans="1:6" ht="17.399999999999999" x14ac:dyDescent="0.3">
      <c r="A1" s="173"/>
      <c r="B1" s="302" t="s">
        <v>1764</v>
      </c>
    </row>
    <row r="2" spans="1:6" ht="18" thickBot="1" x14ac:dyDescent="0.35">
      <c r="A2" s="173"/>
      <c r="B2" s="305" t="s">
        <v>1311</v>
      </c>
      <c r="C2" s="270"/>
      <c r="D2" s="270"/>
      <c r="E2" s="270"/>
      <c r="F2" s="270"/>
    </row>
    <row r="3" spans="1:6" ht="33.75" customHeight="1" thickTop="1" x14ac:dyDescent="0.25">
      <c r="A3" s="173"/>
      <c r="B3" s="560" t="s">
        <v>145</v>
      </c>
      <c r="C3" s="562" t="s">
        <v>1349</v>
      </c>
      <c r="D3" s="563"/>
      <c r="E3" s="563"/>
      <c r="F3" s="563"/>
    </row>
    <row r="4" spans="1:6" ht="23.25" customHeight="1" thickBot="1" x14ac:dyDescent="0.3">
      <c r="A4" s="173"/>
      <c r="B4" s="561"/>
      <c r="C4" s="271" t="s">
        <v>0</v>
      </c>
      <c r="D4" s="272" t="s">
        <v>646</v>
      </c>
      <c r="E4" s="273" t="s">
        <v>647</v>
      </c>
      <c r="F4" s="274" t="s">
        <v>648</v>
      </c>
    </row>
    <row r="5" spans="1:6" ht="19.5" customHeight="1" thickTop="1" x14ac:dyDescent="0.25">
      <c r="A5" s="173"/>
      <c r="B5" s="275" t="s">
        <v>1312</v>
      </c>
      <c r="C5" s="92">
        <f>SUM(C6:C8)</f>
        <v>0</v>
      </c>
      <c r="D5" s="157">
        <f>SUM(D6:D8)</f>
        <v>0</v>
      </c>
      <c r="E5" s="86">
        <f t="shared" ref="E5:F5" si="0">SUM(E6:E8)</f>
        <v>0</v>
      </c>
      <c r="F5" s="76">
        <f t="shared" si="0"/>
        <v>0</v>
      </c>
    </row>
    <row r="6" spans="1:6" ht="19.5" customHeight="1" x14ac:dyDescent="0.25">
      <c r="A6" s="173"/>
      <c r="B6" s="276" t="s">
        <v>147</v>
      </c>
      <c r="C6" s="87">
        <f t="shared" ref="C6:C27" si="1">SUM(D6:F6)</f>
        <v>0</v>
      </c>
      <c r="D6" s="158"/>
      <c r="E6" s="142"/>
      <c r="F6" s="163"/>
    </row>
    <row r="7" spans="1:6" ht="19.5" customHeight="1" x14ac:dyDescent="0.25">
      <c r="A7" s="173"/>
      <c r="B7" s="276" t="s">
        <v>1313</v>
      </c>
      <c r="C7" s="87">
        <f t="shared" si="1"/>
        <v>0</v>
      </c>
      <c r="D7" s="158"/>
      <c r="E7" s="142"/>
      <c r="F7" s="163"/>
    </row>
    <row r="8" spans="1:6" ht="19.5" customHeight="1" x14ac:dyDescent="0.25">
      <c r="A8" s="173"/>
      <c r="B8" s="277" t="s">
        <v>1314</v>
      </c>
      <c r="C8" s="119">
        <f t="shared" si="1"/>
        <v>0</v>
      </c>
      <c r="D8" s="159"/>
      <c r="E8" s="143"/>
      <c r="F8" s="164"/>
    </row>
    <row r="9" spans="1:6" ht="19.5" customHeight="1" x14ac:dyDescent="0.25">
      <c r="A9" s="173"/>
      <c r="B9" s="275" t="s">
        <v>1315</v>
      </c>
      <c r="C9" s="144">
        <f>SUM(C10:C15)</f>
        <v>0</v>
      </c>
      <c r="D9" s="126">
        <f>SUM(D10:D15)</f>
        <v>0</v>
      </c>
      <c r="E9" s="145">
        <f>SUM(E10:E15)</f>
        <v>0</v>
      </c>
      <c r="F9" s="165">
        <f t="shared" ref="F9" si="2">SUM(F10:F15)</f>
        <v>0</v>
      </c>
    </row>
    <row r="10" spans="1:6" ht="19.5" customHeight="1" x14ac:dyDescent="0.25">
      <c r="A10" s="173"/>
      <c r="B10" s="276" t="s">
        <v>1316</v>
      </c>
      <c r="C10" s="87">
        <f t="shared" si="1"/>
        <v>0</v>
      </c>
      <c r="D10" s="158"/>
      <c r="E10" s="142"/>
      <c r="F10" s="163"/>
    </row>
    <row r="11" spans="1:6" ht="19.5" customHeight="1" x14ac:dyDescent="0.25">
      <c r="A11" s="173"/>
      <c r="B11" s="276" t="s">
        <v>1317</v>
      </c>
      <c r="C11" s="87">
        <f t="shared" si="1"/>
        <v>0</v>
      </c>
      <c r="D11" s="158"/>
      <c r="E11" s="142"/>
      <c r="F11" s="163"/>
    </row>
    <row r="12" spans="1:6" ht="19.5" customHeight="1" x14ac:dyDescent="0.25">
      <c r="A12" s="173"/>
      <c r="B12" s="276" t="s">
        <v>1741</v>
      </c>
      <c r="C12" s="87">
        <f t="shared" ref="C12" si="3">SUM(D12:F12)</f>
        <v>0</v>
      </c>
      <c r="D12" s="158"/>
      <c r="E12" s="142"/>
      <c r="F12" s="163"/>
    </row>
    <row r="13" spans="1:6" ht="19.5" customHeight="1" x14ac:dyDescent="0.25">
      <c r="A13" s="173"/>
      <c r="B13" s="276" t="s">
        <v>1318</v>
      </c>
      <c r="C13" s="87">
        <f t="shared" si="1"/>
        <v>0</v>
      </c>
      <c r="D13" s="158"/>
      <c r="E13" s="142"/>
      <c r="F13" s="163"/>
    </row>
    <row r="14" spans="1:6" ht="19.5" customHeight="1" x14ac:dyDescent="0.25">
      <c r="A14" s="173"/>
      <c r="B14" s="276" t="s">
        <v>1319</v>
      </c>
      <c r="C14" s="87">
        <f t="shared" si="1"/>
        <v>0</v>
      </c>
      <c r="D14" s="158"/>
      <c r="E14" s="142"/>
      <c r="F14" s="163"/>
    </row>
    <row r="15" spans="1:6" ht="19.5" customHeight="1" x14ac:dyDescent="0.25">
      <c r="A15" s="173"/>
      <c r="B15" s="276" t="s">
        <v>1320</v>
      </c>
      <c r="C15" s="87">
        <f>SUM(C16:C18)</f>
        <v>0</v>
      </c>
      <c r="D15" s="90">
        <f>SUM(D16:D18)</f>
        <v>0</v>
      </c>
      <c r="E15" s="88">
        <f t="shared" ref="E15:F15" si="4">SUM(E16:E18)</f>
        <v>0</v>
      </c>
      <c r="F15" s="89">
        <f t="shared" si="4"/>
        <v>0</v>
      </c>
    </row>
    <row r="16" spans="1:6" ht="19.5" customHeight="1" x14ac:dyDescent="0.25">
      <c r="A16" s="173"/>
      <c r="B16" s="278" t="s">
        <v>1313</v>
      </c>
      <c r="C16" s="146">
        <f t="shared" si="1"/>
        <v>0</v>
      </c>
      <c r="D16" s="160"/>
      <c r="E16" s="147"/>
      <c r="F16" s="166"/>
    </row>
    <row r="17" spans="1:6" ht="19.5" customHeight="1" x14ac:dyDescent="0.25">
      <c r="A17" s="173"/>
      <c r="B17" s="278" t="s">
        <v>1321</v>
      </c>
      <c r="C17" s="146">
        <f t="shared" si="1"/>
        <v>0</v>
      </c>
      <c r="D17" s="160"/>
      <c r="E17" s="147"/>
      <c r="F17" s="166"/>
    </row>
    <row r="18" spans="1:6" ht="19.5" customHeight="1" x14ac:dyDescent="0.25">
      <c r="A18" s="173"/>
      <c r="B18" s="279" t="s">
        <v>1322</v>
      </c>
      <c r="C18" s="119">
        <f t="shared" si="1"/>
        <v>0</v>
      </c>
      <c r="D18" s="159"/>
      <c r="E18" s="143"/>
      <c r="F18" s="164"/>
    </row>
    <row r="19" spans="1:6" ht="19.5" customHeight="1" x14ac:dyDescent="0.25">
      <c r="A19" s="173"/>
      <c r="B19" s="280" t="s">
        <v>1739</v>
      </c>
      <c r="C19" s="148">
        <f t="shared" ref="C19:E19" si="5">SUM(C20:C24)</f>
        <v>0</v>
      </c>
      <c r="D19" s="261">
        <f t="shared" si="5"/>
        <v>0</v>
      </c>
      <c r="E19" s="262">
        <f t="shared" si="5"/>
        <v>0</v>
      </c>
      <c r="F19" s="263">
        <f>SUM(F20:F24)</f>
        <v>0</v>
      </c>
    </row>
    <row r="20" spans="1:6" ht="19.5" customHeight="1" x14ac:dyDescent="0.25">
      <c r="A20" s="173"/>
      <c r="B20" s="281" t="s">
        <v>2139</v>
      </c>
      <c r="C20" s="148">
        <f t="shared" ref="C20:C21" si="6">SUM(D20:F20)</f>
        <v>0</v>
      </c>
      <c r="D20" s="161"/>
      <c r="E20" s="149"/>
      <c r="F20" s="167"/>
    </row>
    <row r="21" spans="1:6" ht="19.5" customHeight="1" x14ac:dyDescent="0.25">
      <c r="A21" s="173"/>
      <c r="B21" s="281" t="s">
        <v>2140</v>
      </c>
      <c r="C21" s="148">
        <f t="shared" si="6"/>
        <v>0</v>
      </c>
      <c r="D21" s="161"/>
      <c r="E21" s="149"/>
      <c r="F21" s="167"/>
    </row>
    <row r="22" spans="1:6" ht="19.5" customHeight="1" x14ac:dyDescent="0.25">
      <c r="A22" s="173"/>
      <c r="B22" s="281" t="s">
        <v>2141</v>
      </c>
      <c r="C22" s="148">
        <f t="shared" ref="C22:C24" si="7">SUM(D22:F22)</f>
        <v>0</v>
      </c>
      <c r="D22" s="161"/>
      <c r="E22" s="149"/>
      <c r="F22" s="167"/>
    </row>
    <row r="23" spans="1:6" ht="19.5" customHeight="1" x14ac:dyDescent="0.25">
      <c r="A23" s="173"/>
      <c r="B23" s="281" t="s">
        <v>2142</v>
      </c>
      <c r="C23" s="148">
        <f t="shared" ref="C23" si="8">SUM(D23:F23)</f>
        <v>0</v>
      </c>
      <c r="D23" s="161"/>
      <c r="E23" s="149"/>
      <c r="F23" s="167"/>
    </row>
    <row r="24" spans="1:6" ht="19.5" customHeight="1" x14ac:dyDescent="0.25">
      <c r="A24" s="173"/>
      <c r="B24" s="277" t="s">
        <v>2143</v>
      </c>
      <c r="C24" s="119">
        <f t="shared" si="7"/>
        <v>0</v>
      </c>
      <c r="D24" s="159"/>
      <c r="E24" s="143"/>
      <c r="F24" s="164"/>
    </row>
    <row r="25" spans="1:6" ht="19.5" customHeight="1" x14ac:dyDescent="0.25">
      <c r="A25" s="173"/>
      <c r="B25" s="282" t="s">
        <v>1323</v>
      </c>
      <c r="C25" s="144">
        <f>+C26+C27</f>
        <v>0</v>
      </c>
      <c r="D25" s="126">
        <f>SUM(D26:D27)</f>
        <v>0</v>
      </c>
      <c r="E25" s="145">
        <f t="shared" ref="E25:F25" si="9">SUM(E26:E27)</f>
        <v>0</v>
      </c>
      <c r="F25" s="165">
        <f t="shared" si="9"/>
        <v>0</v>
      </c>
    </row>
    <row r="26" spans="1:6" ht="19.5" customHeight="1" x14ac:dyDescent="0.25">
      <c r="A26" s="173"/>
      <c r="B26" s="281" t="s">
        <v>631</v>
      </c>
      <c r="C26" s="148">
        <f t="shared" si="1"/>
        <v>0</v>
      </c>
      <c r="D26" s="161"/>
      <c r="E26" s="149"/>
      <c r="F26" s="167"/>
    </row>
    <row r="27" spans="1:6" ht="19.5" customHeight="1" thickBot="1" x14ac:dyDescent="0.3">
      <c r="A27" s="173"/>
      <c r="B27" s="283" t="s">
        <v>632</v>
      </c>
      <c r="C27" s="260">
        <f t="shared" si="1"/>
        <v>0</v>
      </c>
      <c r="D27" s="162"/>
      <c r="E27" s="150"/>
      <c r="F27" s="168"/>
    </row>
    <row r="28" spans="1:6" ht="14.4" thickTop="1" x14ac:dyDescent="0.25">
      <c r="A28" s="173"/>
      <c r="B28" s="284"/>
      <c r="C28" s="285"/>
    </row>
    <row r="29" spans="1:6" x14ac:dyDescent="0.25">
      <c r="A29" s="173"/>
      <c r="B29" s="172" t="s">
        <v>630</v>
      </c>
    </row>
    <row r="30" spans="1:6" ht="26.25" customHeight="1" x14ac:dyDescent="0.25">
      <c r="A30" s="173"/>
      <c r="B30" s="564"/>
      <c r="C30" s="565"/>
      <c r="D30" s="565"/>
      <c r="E30" s="565"/>
      <c r="F30" s="566"/>
    </row>
    <row r="31" spans="1:6" ht="26.25" customHeight="1" x14ac:dyDescent="0.25">
      <c r="A31" s="173"/>
      <c r="B31" s="567"/>
      <c r="C31" s="516"/>
      <c r="D31" s="516"/>
      <c r="E31" s="516"/>
      <c r="F31" s="568"/>
    </row>
    <row r="32" spans="1:6" ht="26.25" customHeight="1" x14ac:dyDescent="0.25">
      <c r="A32" s="173"/>
      <c r="B32" s="567"/>
      <c r="C32" s="516"/>
      <c r="D32" s="516"/>
      <c r="E32" s="516"/>
      <c r="F32" s="568"/>
    </row>
    <row r="33" spans="1:6" x14ac:dyDescent="0.25">
      <c r="A33" s="173"/>
      <c r="B33" s="569"/>
      <c r="C33" s="570"/>
      <c r="D33" s="570"/>
      <c r="E33" s="570"/>
      <c r="F33" s="571"/>
    </row>
    <row r="35" spans="1:6" x14ac:dyDescent="0.25">
      <c r="A35" s="173"/>
    </row>
    <row r="36" spans="1:6" ht="15" x14ac:dyDescent="0.25">
      <c r="A36" s="173"/>
      <c r="B36" s="286"/>
      <c r="C36" s="287"/>
      <c r="D36" s="287"/>
    </row>
    <row r="37" spans="1:6" x14ac:dyDescent="0.25">
      <c r="A37" s="173"/>
      <c r="B37" s="151"/>
    </row>
    <row r="38" spans="1:6" x14ac:dyDescent="0.25">
      <c r="A38" s="173"/>
      <c r="B38" s="151"/>
    </row>
    <row r="39" spans="1:6" x14ac:dyDescent="0.25">
      <c r="A39" s="173"/>
      <c r="B39" s="151"/>
    </row>
  </sheetData>
  <sheetProtection algorithmName="SHA-512" hashValue="/19Ph2GwiYC6vo8Cizq/1VFX4AOYKQVBO4FADtG//f1l/d/LQmtl5v5RHlW41J6vN6S012xYski0E84ZKLI5cw==" saltValue="uEtNX0RbfBBkHZxV62STTw==" spinCount="100000" sheet="1" objects="1" scenarios="1"/>
  <mergeCells count="3">
    <mergeCell ref="B3:B4"/>
    <mergeCell ref="C3:F3"/>
    <mergeCell ref="B30:F33"/>
  </mergeCells>
  <conditionalFormatting sqref="C20:C24">
    <cfRule type="cellIs" dxfId="14" priority="1" operator="equal">
      <formula>0</formula>
    </cfRule>
  </conditionalFormatting>
  <conditionalFormatting sqref="C5:F5 C6:C8 C9:F9 C10:C14 C15:F15 C16:C18 C26:C27">
    <cfRule type="cellIs" dxfId="13" priority="7" operator="equal">
      <formula>0</formula>
    </cfRule>
  </conditionalFormatting>
  <conditionalFormatting sqref="C19:F19">
    <cfRule type="cellIs" dxfId="12" priority="4" operator="equal">
      <formula>0</formula>
    </cfRule>
  </conditionalFormatting>
  <conditionalFormatting sqref="C25:F25">
    <cfRule type="cellIs" dxfId="11" priority="6" operator="equal">
      <formula>0</formula>
    </cfRule>
  </conditionalFormatting>
  <dataValidations disablePrompts="1" count="2">
    <dataValidation type="whole" allowBlank="1" showInputMessage="1" showErrorMessage="1" error="Debe incluir valores mayores a 0." sqref="D5:F5 C10:C14 C5:C8 C26:C27 C16:C18 C20:C24" xr:uid="{00000000-0002-0000-0B00-000000000000}">
      <formula1>1</formula1>
      <formula2>10000</formula2>
    </dataValidation>
    <dataValidation type="whole" operator="greaterThanOrEqual" allowBlank="1" showInputMessage="1" showErrorMessage="1" error="Debe incluir valores ENTEROS." sqref="D6:F8 D10:F14 D26:F27 D16:F18 D20:F24" xr:uid="{00000000-0002-0000-0B00-000001000000}">
      <formula1>0</formula1>
    </dataValidation>
  </dataValidations>
  <printOptions horizontalCentered="1"/>
  <pageMargins left="0.15748031496062992" right="0.15748031496062992" top="0.15748031496062992" bottom="0.39370078740157483" header="0.31496062992125984" footer="0.15748031496062992"/>
  <pageSetup scale="93" fitToWidth="0" orientation="landscape" r:id="rId1"/>
  <headerFooter>
    <oddFooter>&amp;R&amp;"+,Negrita Cursiva"CINDEA,&amp;"+,Cursiva" página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0">
    <pageSetUpPr fitToPage="1"/>
  </sheetPr>
  <dimension ref="B1:G37"/>
  <sheetViews>
    <sheetView showGridLines="0" zoomScale="95" zoomScaleNormal="95" workbookViewId="0">
      <selection activeCell="B2" sqref="B2"/>
    </sheetView>
  </sheetViews>
  <sheetFormatPr baseColWidth="10" defaultColWidth="11.44140625" defaultRowHeight="13.8" x14ac:dyDescent="0.25"/>
  <cols>
    <col min="1" max="1" width="5.109375" style="1" customWidth="1"/>
    <col min="2" max="2" width="5.44140625" style="152" customWidth="1"/>
    <col min="3" max="3" width="81.88671875" style="172" customWidth="1"/>
    <col min="4" max="6" width="11.44140625" style="173"/>
    <col min="7" max="7" width="11.6640625" style="1" customWidth="1"/>
    <col min="8" max="16384" width="11.44140625" style="1"/>
  </cols>
  <sheetData>
    <row r="1" spans="2:7" ht="19.5" customHeight="1" x14ac:dyDescent="0.3">
      <c r="B1" s="302" t="s">
        <v>2221</v>
      </c>
      <c r="C1" s="171"/>
      <c r="D1" s="171"/>
    </row>
    <row r="2" spans="2:7" ht="19.5" customHeight="1" x14ac:dyDescent="0.3">
      <c r="B2" s="302" t="s">
        <v>1324</v>
      </c>
      <c r="C2" s="174"/>
      <c r="D2" s="174"/>
      <c r="G2" s="327" t="s">
        <v>789</v>
      </c>
    </row>
    <row r="3" spans="2:7" ht="17.399999999999999" x14ac:dyDescent="0.3">
      <c r="B3" s="302" t="s">
        <v>1355</v>
      </c>
      <c r="C3" s="199"/>
      <c r="D3" s="199"/>
      <c r="G3" s="327" t="s">
        <v>793</v>
      </c>
    </row>
    <row r="4" spans="2:7" ht="11.25" customHeight="1" x14ac:dyDescent="0.3">
      <c r="B4" s="266"/>
      <c r="C4" s="199"/>
      <c r="D4" s="199"/>
      <c r="E4" s="267"/>
      <c r="F4" s="1"/>
      <c r="G4" s="326"/>
    </row>
    <row r="5" spans="2:7" ht="18" customHeight="1" x14ac:dyDescent="0.3">
      <c r="B5" s="200" t="s">
        <v>1325</v>
      </c>
      <c r="C5" s="154"/>
      <c r="D5" s="199"/>
      <c r="E5" s="199"/>
    </row>
    <row r="6" spans="2:7" ht="31.8" customHeight="1" x14ac:dyDescent="0.25">
      <c r="B6" s="235" t="s">
        <v>139</v>
      </c>
      <c r="C6" s="290" t="s">
        <v>2148</v>
      </c>
      <c r="D6" s="289"/>
    </row>
    <row r="7" spans="2:7" ht="19.2" customHeight="1" x14ac:dyDescent="0.25">
      <c r="B7" s="235" t="s">
        <v>140</v>
      </c>
      <c r="C7" s="290" t="s">
        <v>1781</v>
      </c>
      <c r="D7" s="289"/>
    </row>
    <row r="8" spans="2:7" ht="19.2" customHeight="1" x14ac:dyDescent="0.25">
      <c r="B8" s="334" t="s">
        <v>2149</v>
      </c>
      <c r="C8" s="335" t="str">
        <f>IF(D7="Sí","Indique cuántas acciones -------&gt;","")</f>
        <v/>
      </c>
      <c r="D8" s="291"/>
      <c r="E8" s="318" t="str">
        <f>IF(AND(D7="Sí",D8&lt;=0),"Indique la cantidad de accioness","")</f>
        <v/>
      </c>
      <c r="F8" s="175"/>
      <c r="G8" s="173"/>
    </row>
    <row r="9" spans="2:7" ht="19.2" customHeight="1" x14ac:dyDescent="0.25">
      <c r="B9" s="235" t="s">
        <v>141</v>
      </c>
      <c r="C9" s="290" t="s">
        <v>1326</v>
      </c>
      <c r="D9" s="289"/>
      <c r="E9" s="15"/>
      <c r="F9" s="15"/>
    </row>
    <row r="10" spans="2:7" ht="19.2" customHeight="1" x14ac:dyDescent="0.25">
      <c r="B10" s="336" t="s">
        <v>2150</v>
      </c>
      <c r="C10" s="337"/>
      <c r="D10" s="338" t="str">
        <f>IF($D$9="Sí","Total","")</f>
        <v/>
      </c>
      <c r="E10" s="338" t="str">
        <f>IF($D$9="Sí","Hombres","")</f>
        <v/>
      </c>
      <c r="F10" s="338" t="str">
        <f>IF($D$9="Sí","Mujeres","")</f>
        <v/>
      </c>
    </row>
    <row r="11" spans="2:7" ht="19.2" customHeight="1" x14ac:dyDescent="0.25">
      <c r="B11" s="336" t="s">
        <v>2151</v>
      </c>
      <c r="C11" s="335" t="str">
        <f>IF(D9="Sí","Indique cuántos estudiantes participan en el Grupo de Convivencia --&gt;","")</f>
        <v/>
      </c>
      <c r="D11" s="325" t="str">
        <f>IFERROR(IF(D10="Total",E11+F11,"*"),"")</f>
        <v>*</v>
      </c>
      <c r="E11" s="291"/>
      <c r="F11" s="291"/>
      <c r="G11" s="572" t="str">
        <f>IF(AND(D9="Sí",D11&lt;=0),"Indique la cantidad de estudiantes","")</f>
        <v/>
      </c>
    </row>
    <row r="12" spans="2:7" ht="34.200000000000003" customHeight="1" x14ac:dyDescent="0.25">
      <c r="B12" s="235" t="s">
        <v>144</v>
      </c>
      <c r="C12" s="337" t="s">
        <v>2152</v>
      </c>
      <c r="D12" s="289"/>
      <c r="E12" s="15"/>
      <c r="F12" s="15"/>
      <c r="G12" s="572"/>
    </row>
    <row r="13" spans="2:7" ht="19.2" customHeight="1" x14ac:dyDescent="0.25">
      <c r="B13" s="235" t="s">
        <v>636</v>
      </c>
      <c r="C13" s="337" t="s">
        <v>2137</v>
      </c>
      <c r="D13" s="289"/>
      <c r="E13" s="339"/>
      <c r="F13" s="339"/>
    </row>
    <row r="14" spans="2:7" ht="7.8" customHeight="1" x14ac:dyDescent="0.25">
      <c r="C14" s="154"/>
      <c r="D14" s="154"/>
      <c r="E14" s="154"/>
      <c r="F14" s="154"/>
    </row>
    <row r="15" spans="2:7" ht="19.2" customHeight="1" x14ac:dyDescent="0.25">
      <c r="B15" s="200" t="s">
        <v>2153</v>
      </c>
      <c r="D15" s="205" t="s">
        <v>0</v>
      </c>
      <c r="E15" s="205" t="s">
        <v>631</v>
      </c>
      <c r="F15" s="205" t="s">
        <v>632</v>
      </c>
    </row>
    <row r="16" spans="2:7" ht="19.2" customHeight="1" x14ac:dyDescent="0.25">
      <c r="B16" s="152" t="s">
        <v>638</v>
      </c>
      <c r="C16" s="173" t="s">
        <v>643</v>
      </c>
      <c r="D16" s="206">
        <f>E16+F16</f>
        <v>0</v>
      </c>
      <c r="E16" s="185"/>
      <c r="F16" s="185"/>
    </row>
    <row r="17" spans="2:6" ht="19.2" customHeight="1" x14ac:dyDescent="0.25">
      <c r="B17" s="152" t="s">
        <v>639</v>
      </c>
      <c r="C17" s="173" t="s">
        <v>644</v>
      </c>
      <c r="D17" s="206">
        <f t="shared" ref="D17:D19" si="0">E17+F17</f>
        <v>0</v>
      </c>
      <c r="E17" s="185"/>
      <c r="F17" s="185"/>
    </row>
    <row r="18" spans="2:6" ht="19.2" customHeight="1" x14ac:dyDescent="0.25">
      <c r="B18" s="152" t="s">
        <v>1090</v>
      </c>
      <c r="C18" s="173" t="s">
        <v>1330</v>
      </c>
      <c r="D18" s="206">
        <f t="shared" si="0"/>
        <v>0</v>
      </c>
      <c r="E18" s="185"/>
      <c r="F18" s="185"/>
    </row>
    <row r="19" spans="2:6" ht="19.2" customHeight="1" x14ac:dyDescent="0.25">
      <c r="B19" s="152" t="s">
        <v>1091</v>
      </c>
      <c r="C19" s="173" t="s">
        <v>1331</v>
      </c>
      <c r="D19" s="206">
        <f t="shared" si="0"/>
        <v>0</v>
      </c>
      <c r="E19" s="185"/>
      <c r="F19" s="185"/>
    </row>
    <row r="20" spans="2:6" ht="19.2" customHeight="1" x14ac:dyDescent="0.25">
      <c r="B20" s="152" t="s">
        <v>1092</v>
      </c>
      <c r="C20" s="173" t="s">
        <v>640</v>
      </c>
      <c r="D20" s="185"/>
    </row>
    <row r="21" spans="2:6" ht="19.2" customHeight="1" x14ac:dyDescent="0.25">
      <c r="B21" s="152" t="s">
        <v>1332</v>
      </c>
      <c r="C21" s="173" t="s">
        <v>641</v>
      </c>
      <c r="D21" s="185"/>
    </row>
    <row r="22" spans="2:6" ht="19.2" customHeight="1" x14ac:dyDescent="0.25">
      <c r="B22" s="152" t="s">
        <v>1333</v>
      </c>
      <c r="C22" s="173" t="s">
        <v>1334</v>
      </c>
      <c r="D22" s="185"/>
    </row>
    <row r="23" spans="2:6" ht="19.2" customHeight="1" x14ac:dyDescent="0.25">
      <c r="B23" s="152" t="s">
        <v>1335</v>
      </c>
      <c r="C23" s="173" t="s">
        <v>1336</v>
      </c>
      <c r="D23" s="185"/>
    </row>
    <row r="24" spans="2:6" ht="19.2" customHeight="1" x14ac:dyDescent="0.25">
      <c r="B24" s="152" t="s">
        <v>1338</v>
      </c>
      <c r="C24" s="173" t="s">
        <v>1742</v>
      </c>
      <c r="D24" s="185"/>
    </row>
    <row r="25" spans="2:6" ht="7.8" customHeight="1" x14ac:dyDescent="0.25"/>
    <row r="26" spans="2:6" ht="19.2" customHeight="1" x14ac:dyDescent="0.25">
      <c r="B26" s="200" t="s">
        <v>1337</v>
      </c>
    </row>
    <row r="27" spans="2:6" ht="19.2" customHeight="1" x14ac:dyDescent="0.25">
      <c r="B27" s="152" t="s">
        <v>1339</v>
      </c>
      <c r="C27" s="173" t="s">
        <v>637</v>
      </c>
      <c r="D27" s="205" t="s">
        <v>0</v>
      </c>
      <c r="E27" s="205" t="s">
        <v>631</v>
      </c>
      <c r="F27" s="205" t="s">
        <v>632</v>
      </c>
    </row>
    <row r="28" spans="2:6" ht="19.2" customHeight="1" x14ac:dyDescent="0.25">
      <c r="B28" s="340" t="s">
        <v>2154</v>
      </c>
      <c r="C28" s="207" t="s">
        <v>0</v>
      </c>
      <c r="D28" s="206">
        <f>E28+F28</f>
        <v>0</v>
      </c>
      <c r="E28" s="206">
        <f>+E29+E30</f>
        <v>0</v>
      </c>
      <c r="F28" s="206">
        <f>+F29+F30</f>
        <v>0</v>
      </c>
    </row>
    <row r="29" spans="2:6" ht="19.2" customHeight="1" x14ac:dyDescent="0.25">
      <c r="B29" s="340" t="s">
        <v>2155</v>
      </c>
      <c r="C29" s="207" t="s">
        <v>142</v>
      </c>
      <c r="D29" s="206">
        <f>+E29+F29</f>
        <v>0</v>
      </c>
      <c r="E29" s="185"/>
      <c r="F29" s="185"/>
    </row>
    <row r="30" spans="2:6" ht="19.2" customHeight="1" x14ac:dyDescent="0.25">
      <c r="B30" s="340" t="s">
        <v>2156</v>
      </c>
      <c r="C30" s="207" t="s">
        <v>143</v>
      </c>
      <c r="D30" s="206">
        <f>+E30+F30</f>
        <v>0</v>
      </c>
      <c r="E30" s="185"/>
      <c r="F30" s="185"/>
    </row>
    <row r="31" spans="2:6" ht="19.2" customHeight="1" x14ac:dyDescent="0.25">
      <c r="B31" s="208"/>
      <c r="C31" s="198"/>
      <c r="D31" s="194"/>
      <c r="E31" s="194"/>
      <c r="F31" s="194"/>
    </row>
    <row r="32" spans="2:6" ht="19.2" customHeight="1" x14ac:dyDescent="0.25">
      <c r="B32" s="209" t="s">
        <v>630</v>
      </c>
      <c r="C32" s="198"/>
      <c r="D32" s="194"/>
      <c r="E32" s="194"/>
      <c r="F32" s="194"/>
    </row>
    <row r="33" spans="2:6" x14ac:dyDescent="0.25">
      <c r="B33" s="413"/>
      <c r="C33" s="414"/>
      <c r="D33" s="414"/>
      <c r="E33" s="414"/>
      <c r="F33" s="415"/>
    </row>
    <row r="34" spans="2:6" ht="21" customHeight="1" x14ac:dyDescent="0.25">
      <c r="B34" s="416"/>
      <c r="C34" s="417"/>
      <c r="D34" s="417"/>
      <c r="E34" s="417"/>
      <c r="F34" s="418"/>
    </row>
    <row r="35" spans="2:6" ht="21" customHeight="1" x14ac:dyDescent="0.25">
      <c r="B35" s="416"/>
      <c r="C35" s="417"/>
      <c r="D35" s="417"/>
      <c r="E35" s="417"/>
      <c r="F35" s="418"/>
    </row>
    <row r="36" spans="2:6" ht="21" customHeight="1" x14ac:dyDescent="0.25">
      <c r="B36" s="419"/>
      <c r="C36" s="420"/>
      <c r="D36" s="420"/>
      <c r="E36" s="420"/>
      <c r="F36" s="421"/>
    </row>
    <row r="37" spans="2:6" ht="21" customHeight="1" x14ac:dyDescent="0.25"/>
  </sheetData>
  <sheetProtection algorithmName="SHA-512" hashValue="nsllJBm04/pUHwZk1MaeC4glgvPAEH/RVhBMhq7amAPd4Ihp7pAMaKtUmr+gpSZ91cnEqy8dbpyrv21hqcVNmA==" saltValue="+HKlWbbcAl75CK/FAzI62Q==" spinCount="100000" sheet="1" objects="1" scenarios="1"/>
  <mergeCells count="2">
    <mergeCell ref="G11:G12"/>
    <mergeCell ref="B33:F36"/>
  </mergeCells>
  <conditionalFormatting sqref="D8">
    <cfRule type="expression" dxfId="10" priority="5">
      <formula>$D$7="Sí"</formula>
    </cfRule>
  </conditionalFormatting>
  <conditionalFormatting sqref="D11">
    <cfRule type="cellIs" dxfId="9" priority="1" operator="equal">
      <formula>"*"</formula>
    </cfRule>
    <cfRule type="cellIs" dxfId="8" priority="2" operator="greaterThan">
      <formula>0</formula>
    </cfRule>
    <cfRule type="cellIs" dxfId="7" priority="3" operator="equal">
      <formula>0</formula>
    </cfRule>
  </conditionalFormatting>
  <conditionalFormatting sqref="D16:D19">
    <cfRule type="cellIs" dxfId="6" priority="8" operator="equal">
      <formula>0</formula>
    </cfRule>
  </conditionalFormatting>
  <conditionalFormatting sqref="D28:D30">
    <cfRule type="cellIs" dxfId="5" priority="7" operator="equal">
      <formula>0</formula>
    </cfRule>
  </conditionalFormatting>
  <conditionalFormatting sqref="E11:F11">
    <cfRule type="expression" dxfId="4" priority="4">
      <formula>$E$10="Hombres"</formula>
    </cfRule>
  </conditionalFormatting>
  <conditionalFormatting sqref="E28:F28">
    <cfRule type="cellIs" dxfId="3" priority="6" operator="equal">
      <formula>0</formula>
    </cfRule>
  </conditionalFormatting>
  <dataValidations count="1">
    <dataValidation type="list" allowBlank="1" showInputMessage="1" showErrorMessage="1" sqref="D9 D6:D7 D12:D13" xr:uid="{00000000-0002-0000-0C00-000000000000}">
      <formula1>sino</formula1>
    </dataValidation>
  </dataValidations>
  <printOptions horizontalCentered="1"/>
  <pageMargins left="0.15748031496062992" right="0.15748031496062992" top="0.39370078740157483" bottom="0.39370078740157483" header="0.31496062992125984" footer="0.15748031496062992"/>
  <pageSetup scale="93" fitToWidth="0" orientation="landscape" r:id="rId1"/>
  <headerFooter>
    <oddFooter>&amp;R&amp;"+,Negrita Cursiva"CINDEA,&amp;"+,Cursiva" página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1">
    <pageSetUpPr fitToPage="1"/>
  </sheetPr>
  <dimension ref="B1:J47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109375" style="1" customWidth="1"/>
    <col min="2" max="2" width="5.44140625" style="152" customWidth="1"/>
    <col min="3" max="3" width="6.6640625" style="172" customWidth="1"/>
    <col min="4" max="4" width="65.6640625" style="172" customWidth="1"/>
    <col min="5" max="8" width="11.44140625" style="173" customWidth="1"/>
    <col min="9" max="9" width="6.88671875" style="1" customWidth="1"/>
    <col min="10" max="10" width="6" style="1" customWidth="1"/>
    <col min="11" max="16384" width="11.44140625" style="1"/>
  </cols>
  <sheetData>
    <row r="1" spans="2:10" ht="19.5" customHeight="1" x14ac:dyDescent="0.3">
      <c r="B1" s="302" t="s">
        <v>1769</v>
      </c>
      <c r="C1" s="171"/>
      <c r="D1" s="171"/>
    </row>
    <row r="2" spans="2:10" ht="19.5" customHeight="1" x14ac:dyDescent="0.3">
      <c r="B2" s="302" t="s">
        <v>1324</v>
      </c>
      <c r="C2" s="174"/>
      <c r="D2" s="174"/>
    </row>
    <row r="3" spans="2:10" ht="17.399999999999999" x14ac:dyDescent="0.3">
      <c r="B3" s="302" t="s">
        <v>1355</v>
      </c>
      <c r="C3" s="199"/>
      <c r="D3" s="199"/>
    </row>
    <row r="4" spans="2:10" ht="6.75" customHeight="1" x14ac:dyDescent="0.3">
      <c r="B4" s="200"/>
      <c r="C4" s="154"/>
      <c r="D4" s="199"/>
      <c r="E4" s="199"/>
      <c r="F4" s="199"/>
    </row>
    <row r="5" spans="2:10" ht="30.6" customHeight="1" x14ac:dyDescent="0.25">
      <c r="B5" s="235" t="s">
        <v>1365</v>
      </c>
      <c r="C5" s="573" t="s">
        <v>1327</v>
      </c>
      <c r="D5" s="574"/>
      <c r="E5" s="289"/>
      <c r="F5" s="154"/>
      <c r="G5" s="154"/>
      <c r="H5" s="154"/>
      <c r="I5" s="154"/>
    </row>
    <row r="6" spans="2:10" ht="15" customHeight="1" x14ac:dyDescent="0.25">
      <c r="C6" s="152"/>
      <c r="D6" s="153"/>
      <c r="E6" s="154"/>
      <c r="F6" s="154"/>
      <c r="G6" s="154"/>
      <c r="H6" s="154"/>
      <c r="I6" s="154"/>
    </row>
    <row r="7" spans="2:10" ht="36.75" customHeight="1" thickBot="1" x14ac:dyDescent="0.3">
      <c r="B7" s="235" t="s">
        <v>1743</v>
      </c>
      <c r="C7" s="507" t="s">
        <v>1352</v>
      </c>
      <c r="D7" s="507"/>
      <c r="E7" s="507"/>
      <c r="F7" s="507"/>
      <c r="G7" s="507"/>
      <c r="H7" s="288"/>
    </row>
    <row r="8" spans="2:10" ht="31.5" customHeight="1" thickTop="1" x14ac:dyDescent="0.25">
      <c r="C8" s="577" t="s">
        <v>1391</v>
      </c>
      <c r="D8" s="577"/>
      <c r="E8" s="579" t="s">
        <v>1328</v>
      </c>
      <c r="F8" s="581" t="s">
        <v>1329</v>
      </c>
      <c r="G8" s="582"/>
      <c r="H8" s="582"/>
    </row>
    <row r="9" spans="2:10" ht="19.5" customHeight="1" thickBot="1" x14ac:dyDescent="0.3">
      <c r="C9" s="578"/>
      <c r="D9" s="578"/>
      <c r="E9" s="580"/>
      <c r="F9" s="201" t="s">
        <v>0</v>
      </c>
      <c r="G9" s="202" t="s">
        <v>631</v>
      </c>
      <c r="H9" s="203" t="s">
        <v>632</v>
      </c>
    </row>
    <row r="10" spans="2:10" ht="19.5" customHeight="1" thickTop="1" x14ac:dyDescent="0.25">
      <c r="C10" s="576" t="s">
        <v>1745</v>
      </c>
      <c r="D10" s="576"/>
      <c r="E10" s="210"/>
      <c r="F10" s="204">
        <f t="shared" ref="F10:F24" si="0">+G10+H10</f>
        <v>0</v>
      </c>
      <c r="G10" s="211"/>
      <c r="H10" s="212"/>
      <c r="I10" s="292" t="str">
        <f>IF(AND(E10&gt;0,F10=0),"***",IF(AND(F10&gt;0,E10=0),"xxx",""))</f>
        <v/>
      </c>
      <c r="J10" s="292" t="str">
        <f>IF(E10&gt;F10,"###","")</f>
        <v/>
      </c>
    </row>
    <row r="11" spans="2:10" ht="19.5" customHeight="1" x14ac:dyDescent="0.25">
      <c r="C11" s="576" t="s">
        <v>1746</v>
      </c>
      <c r="D11" s="576"/>
      <c r="E11" s="210"/>
      <c r="F11" s="204">
        <f t="shared" si="0"/>
        <v>0</v>
      </c>
      <c r="G11" s="211"/>
      <c r="H11" s="212"/>
      <c r="I11" s="292" t="str">
        <f t="shared" ref="I11:I24" si="1">IF(AND(E11&gt;0,F11=0),"***",IF(AND(F11&gt;0,E11=0),"xxx",""))</f>
        <v/>
      </c>
      <c r="J11" s="292" t="str">
        <f t="shared" ref="J11:J24" si="2">IF(E11&gt;F11,"###","")</f>
        <v/>
      </c>
    </row>
    <row r="12" spans="2:10" ht="19.5" customHeight="1" x14ac:dyDescent="0.25">
      <c r="C12" s="575" t="s">
        <v>1744</v>
      </c>
      <c r="D12" s="575"/>
      <c r="E12" s="210"/>
      <c r="F12" s="204">
        <f t="shared" si="0"/>
        <v>0</v>
      </c>
      <c r="G12" s="213"/>
      <c r="H12" s="214"/>
      <c r="I12" s="292" t="str">
        <f t="shared" si="1"/>
        <v/>
      </c>
      <c r="J12" s="292" t="str">
        <f t="shared" si="2"/>
        <v/>
      </c>
    </row>
    <row r="13" spans="2:10" ht="19.5" customHeight="1" x14ac:dyDescent="0.25">
      <c r="C13" s="575" t="s">
        <v>1747</v>
      </c>
      <c r="D13" s="575"/>
      <c r="E13" s="210"/>
      <c r="F13" s="204">
        <f t="shared" si="0"/>
        <v>0</v>
      </c>
      <c r="G13" s="213"/>
      <c r="H13" s="214"/>
      <c r="I13" s="292" t="str">
        <f t="shared" si="1"/>
        <v/>
      </c>
      <c r="J13" s="292" t="str">
        <f t="shared" si="2"/>
        <v/>
      </c>
    </row>
    <row r="14" spans="2:10" ht="19.5" customHeight="1" x14ac:dyDescent="0.25">
      <c r="C14" s="575" t="s">
        <v>1748</v>
      </c>
      <c r="D14" s="575"/>
      <c r="E14" s="210"/>
      <c r="F14" s="204">
        <f t="shared" si="0"/>
        <v>0</v>
      </c>
      <c r="G14" s="213"/>
      <c r="H14" s="214"/>
      <c r="I14" s="292" t="str">
        <f t="shared" si="1"/>
        <v/>
      </c>
      <c r="J14" s="292" t="str">
        <f t="shared" si="2"/>
        <v/>
      </c>
    </row>
    <row r="15" spans="2:10" ht="19.5" customHeight="1" x14ac:dyDescent="0.25">
      <c r="C15" s="575" t="s">
        <v>1749</v>
      </c>
      <c r="D15" s="575"/>
      <c r="E15" s="210"/>
      <c r="F15" s="204">
        <f t="shared" si="0"/>
        <v>0</v>
      </c>
      <c r="G15" s="213"/>
      <c r="H15" s="214"/>
      <c r="I15" s="292" t="str">
        <f t="shared" si="1"/>
        <v/>
      </c>
      <c r="J15" s="292" t="str">
        <f t="shared" si="2"/>
        <v/>
      </c>
    </row>
    <row r="16" spans="2:10" ht="19.5" customHeight="1" x14ac:dyDescent="0.25">
      <c r="C16" s="575" t="s">
        <v>1752</v>
      </c>
      <c r="D16" s="575"/>
      <c r="E16" s="210"/>
      <c r="F16" s="204">
        <f t="shared" si="0"/>
        <v>0</v>
      </c>
      <c r="G16" s="213"/>
      <c r="H16" s="214"/>
      <c r="I16" s="292" t="str">
        <f t="shared" si="1"/>
        <v/>
      </c>
      <c r="J16" s="292" t="str">
        <f t="shared" si="2"/>
        <v/>
      </c>
    </row>
    <row r="17" spans="2:10" ht="19.5" customHeight="1" x14ac:dyDescent="0.25">
      <c r="C17" s="575" t="s">
        <v>1753</v>
      </c>
      <c r="D17" s="575"/>
      <c r="E17" s="210"/>
      <c r="F17" s="204">
        <f t="shared" si="0"/>
        <v>0</v>
      </c>
      <c r="G17" s="213"/>
      <c r="H17" s="214"/>
      <c r="I17" s="292" t="str">
        <f t="shared" si="1"/>
        <v/>
      </c>
      <c r="J17" s="292" t="str">
        <f t="shared" si="2"/>
        <v/>
      </c>
    </row>
    <row r="18" spans="2:10" ht="19.5" customHeight="1" x14ac:dyDescent="0.25">
      <c r="C18" s="575" t="s">
        <v>1754</v>
      </c>
      <c r="D18" s="575"/>
      <c r="E18" s="210"/>
      <c r="F18" s="204">
        <f t="shared" si="0"/>
        <v>0</v>
      </c>
      <c r="G18" s="213"/>
      <c r="H18" s="214"/>
      <c r="I18" s="292" t="str">
        <f t="shared" si="1"/>
        <v/>
      </c>
      <c r="J18" s="292" t="str">
        <f t="shared" si="2"/>
        <v/>
      </c>
    </row>
    <row r="19" spans="2:10" ht="19.5" customHeight="1" x14ac:dyDescent="0.25">
      <c r="C19" s="575" t="s">
        <v>1755</v>
      </c>
      <c r="D19" s="575"/>
      <c r="E19" s="210"/>
      <c r="F19" s="204">
        <f t="shared" si="0"/>
        <v>0</v>
      </c>
      <c r="G19" s="213"/>
      <c r="H19" s="214"/>
      <c r="I19" s="292" t="str">
        <f t="shared" si="1"/>
        <v/>
      </c>
      <c r="J19" s="292" t="str">
        <f t="shared" si="2"/>
        <v/>
      </c>
    </row>
    <row r="20" spans="2:10" ht="19.5" customHeight="1" x14ac:dyDescent="0.25">
      <c r="C20" s="575" t="s">
        <v>1756</v>
      </c>
      <c r="D20" s="575"/>
      <c r="E20" s="210"/>
      <c r="F20" s="204">
        <f t="shared" si="0"/>
        <v>0</v>
      </c>
      <c r="G20" s="213"/>
      <c r="H20" s="214"/>
      <c r="I20" s="292" t="str">
        <f t="shared" si="1"/>
        <v/>
      </c>
      <c r="J20" s="292" t="str">
        <f t="shared" si="2"/>
        <v/>
      </c>
    </row>
    <row r="21" spans="2:10" ht="19.5" customHeight="1" x14ac:dyDescent="0.25">
      <c r="C21" s="575" t="s">
        <v>1751</v>
      </c>
      <c r="D21" s="575"/>
      <c r="E21" s="210"/>
      <c r="F21" s="204">
        <f t="shared" si="0"/>
        <v>0</v>
      </c>
      <c r="G21" s="213"/>
      <c r="H21" s="214"/>
      <c r="I21" s="292" t="str">
        <f t="shared" si="1"/>
        <v/>
      </c>
      <c r="J21" s="292" t="str">
        <f t="shared" si="2"/>
        <v/>
      </c>
    </row>
    <row r="22" spans="2:10" ht="19.5" customHeight="1" x14ac:dyDescent="0.25">
      <c r="C22" s="575" t="s">
        <v>1757</v>
      </c>
      <c r="D22" s="575"/>
      <c r="E22" s="210"/>
      <c r="F22" s="204">
        <f t="shared" si="0"/>
        <v>0</v>
      </c>
      <c r="G22" s="213"/>
      <c r="H22" s="214"/>
      <c r="I22" s="292" t="str">
        <f t="shared" si="1"/>
        <v/>
      </c>
      <c r="J22" s="292" t="str">
        <f t="shared" si="2"/>
        <v/>
      </c>
    </row>
    <row r="23" spans="2:10" ht="19.5" customHeight="1" x14ac:dyDescent="0.25">
      <c r="C23" s="575" t="s">
        <v>1759</v>
      </c>
      <c r="D23" s="575"/>
      <c r="E23" s="210"/>
      <c r="F23" s="204">
        <f t="shared" si="0"/>
        <v>0</v>
      </c>
      <c r="G23" s="213"/>
      <c r="H23" s="214"/>
      <c r="I23" s="292" t="str">
        <f t="shared" si="1"/>
        <v/>
      </c>
      <c r="J23" s="292" t="str">
        <f t="shared" si="2"/>
        <v/>
      </c>
    </row>
    <row r="24" spans="2:10" ht="19.5" customHeight="1" thickBot="1" x14ac:dyDescent="0.3">
      <c r="C24" s="583" t="s">
        <v>1760</v>
      </c>
      <c r="D24" s="583"/>
      <c r="E24" s="248"/>
      <c r="F24" s="249">
        <f t="shared" si="0"/>
        <v>0</v>
      </c>
      <c r="G24" s="250"/>
      <c r="H24" s="251"/>
      <c r="I24" s="292" t="str">
        <f t="shared" si="1"/>
        <v/>
      </c>
      <c r="J24" s="292" t="str">
        <f t="shared" si="2"/>
        <v/>
      </c>
    </row>
    <row r="25" spans="2:10" ht="14.4" thickTop="1" x14ac:dyDescent="0.25">
      <c r="C25" s="268" t="s">
        <v>1758</v>
      </c>
      <c r="D25" s="154"/>
      <c r="E25" s="154"/>
      <c r="F25" s="154"/>
      <c r="G25" s="154"/>
      <c r="H25" s="154"/>
      <c r="I25" s="292"/>
    </row>
    <row r="26" spans="2:10" x14ac:dyDescent="0.25">
      <c r="C26" s="584" t="s">
        <v>1761</v>
      </c>
      <c r="D26" s="584"/>
      <c r="E26" s="584"/>
      <c r="F26" s="584"/>
      <c r="G26" s="584"/>
      <c r="H26" s="584"/>
      <c r="I26" s="292"/>
    </row>
    <row r="27" spans="2:10" x14ac:dyDescent="0.25">
      <c r="C27" s="584"/>
      <c r="D27" s="584"/>
      <c r="E27" s="584"/>
      <c r="F27" s="584"/>
      <c r="G27" s="584"/>
      <c r="H27" s="584"/>
      <c r="I27" s="292"/>
    </row>
    <row r="28" spans="2:10" ht="15" customHeight="1" x14ac:dyDescent="0.25">
      <c r="C28" s="269"/>
      <c r="D28" s="585" t="str">
        <f>IF(OR(I10="***",I11="***",I12="***",I13="***",I14="***",I15="***",I16="***",I17="***",I18="***",I19="***",I20="***",I21="***",I22="***",I23="***",I24="***"),"*** = Indique la cantidad de estudiantes involucrados","")</f>
        <v/>
      </c>
      <c r="E28" s="585"/>
      <c r="F28" s="585"/>
      <c r="G28" s="585"/>
      <c r="H28" s="585"/>
      <c r="I28" s="292"/>
    </row>
    <row r="29" spans="2:10" ht="15" customHeight="1" x14ac:dyDescent="0.25">
      <c r="C29" s="269"/>
      <c r="D29" s="585" t="str">
        <f>IF(OR(I10="xxx",I11="xxx",I12="xxx",I13="xxx",I14="xxx",I15="xxx",I16="xxx",I17="xxx",I18="xxx",I19="xxx",I20="xxx",I21="xxx",I22="xxx",I23="xxx",I24="xxx"),"xxx = Indique la cantidad de casos","")</f>
        <v/>
      </c>
      <c r="E29" s="585"/>
      <c r="F29" s="585"/>
      <c r="G29" s="585"/>
      <c r="H29" s="585"/>
      <c r="I29" s="292"/>
    </row>
    <row r="30" spans="2:10" ht="15" customHeight="1" x14ac:dyDescent="0.25">
      <c r="C30" s="269"/>
      <c r="D30" s="585" t="str">
        <f>IF(OR(J10="###",J11="###",J12="###",J13="###",J14="###",J15="###",J16="###",J17="###",J18="###",J19="###",J20="###",J21="###",J22="###",J23="###",J24="###"),"### = La cantidad de casos no puede ser mayor al total de estudiantes involucrados","")</f>
        <v/>
      </c>
      <c r="E30" s="585"/>
      <c r="F30" s="585"/>
      <c r="G30" s="585"/>
      <c r="H30" s="585"/>
      <c r="I30" s="292"/>
    </row>
    <row r="31" spans="2:10" x14ac:dyDescent="0.25">
      <c r="B31" s="209" t="s">
        <v>630</v>
      </c>
      <c r="C31" s="198"/>
      <c r="D31" s="198"/>
      <c r="E31" s="194"/>
      <c r="F31" s="194"/>
      <c r="G31" s="198"/>
      <c r="H31" s="198"/>
      <c r="I31" s="292"/>
    </row>
    <row r="32" spans="2:10" ht="21" customHeight="1" x14ac:dyDescent="0.25">
      <c r="B32" s="512"/>
      <c r="C32" s="513"/>
      <c r="D32" s="513"/>
      <c r="E32" s="513"/>
      <c r="F32" s="513"/>
      <c r="G32" s="513"/>
      <c r="H32" s="514"/>
    </row>
    <row r="33" spans="2:8" x14ac:dyDescent="0.25">
      <c r="B33" s="515"/>
      <c r="C33" s="516"/>
      <c r="D33" s="516"/>
      <c r="E33" s="516"/>
      <c r="F33" s="516"/>
      <c r="G33" s="516"/>
      <c r="H33" s="517"/>
    </row>
    <row r="34" spans="2:8" x14ac:dyDescent="0.25">
      <c r="B34" s="515"/>
      <c r="C34" s="516"/>
      <c r="D34" s="516"/>
      <c r="E34" s="516"/>
      <c r="F34" s="516"/>
      <c r="G34" s="516"/>
      <c r="H34" s="517"/>
    </row>
    <row r="35" spans="2:8" x14ac:dyDescent="0.25">
      <c r="B35" s="518"/>
      <c r="C35" s="519"/>
      <c r="D35" s="519"/>
      <c r="E35" s="519"/>
      <c r="F35" s="519"/>
      <c r="G35" s="519"/>
      <c r="H35" s="520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sheetProtection algorithmName="SHA-512" hashValue="KvLn4aCiA/Ir3lkFsnlSUCQ2IxIiWWwpQBAh2vTMfUXiAfPbEQJS0X97VTMfLMp9PT1wshONw28EBsVea/HJnw==" saltValue="Oi5zxKgATmB4FF24lHMe7g==" spinCount="100000" sheet="1" objects="1" scenarios="1"/>
  <mergeCells count="25">
    <mergeCell ref="E8:E9"/>
    <mergeCell ref="F8:H8"/>
    <mergeCell ref="C10:D10"/>
    <mergeCell ref="B32:H35"/>
    <mergeCell ref="C24:D24"/>
    <mergeCell ref="C26:H27"/>
    <mergeCell ref="D28:H28"/>
    <mergeCell ref="D29:H29"/>
    <mergeCell ref="D30:H30"/>
    <mergeCell ref="C5:D5"/>
    <mergeCell ref="C21:D21"/>
    <mergeCell ref="C22:D22"/>
    <mergeCell ref="C23:D23"/>
    <mergeCell ref="C17:D17"/>
    <mergeCell ref="C18:D18"/>
    <mergeCell ref="C20:D20"/>
    <mergeCell ref="C11:D11"/>
    <mergeCell ref="C13:D13"/>
    <mergeCell ref="C14:D14"/>
    <mergeCell ref="C15:D15"/>
    <mergeCell ref="C12:D12"/>
    <mergeCell ref="C19:D19"/>
    <mergeCell ref="C16:D16"/>
    <mergeCell ref="C7:G7"/>
    <mergeCell ref="C8:D9"/>
  </mergeCells>
  <conditionalFormatting sqref="F10:F24">
    <cfRule type="cellIs" dxfId="2" priority="1" operator="equal">
      <formula>0</formula>
    </cfRule>
  </conditionalFormatting>
  <dataValidations count="1">
    <dataValidation type="list" allowBlank="1" showInputMessage="1" showErrorMessage="1" sqref="E5" xr:uid="{00000000-0002-0000-0D00-000000000000}">
      <formula1>sino</formula1>
    </dataValidation>
  </dataValidations>
  <printOptions horizontalCentered="1"/>
  <pageMargins left="0.15748031496062992" right="0.15748031496062992" top="0.15748031496062992" bottom="0.39370078740157483" header="0.31496062992125984" footer="0.15748031496062992"/>
  <pageSetup scale="90" fitToWidth="0" orientation="landscape" r:id="rId1"/>
  <headerFooter>
    <oddFooter>&amp;R&amp;"+,Negrita Cursiva"CINDEA,&amp;"+,Cursiva" página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8">
    <pageSetUpPr fitToPage="1"/>
  </sheetPr>
  <dimension ref="A1:I40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109375" style="1" customWidth="1"/>
    <col min="2" max="2" width="3.5546875" style="172" customWidth="1"/>
    <col min="3" max="3" width="4.88671875" style="172" customWidth="1"/>
    <col min="4" max="4" width="46.88671875" style="172" customWidth="1"/>
    <col min="5" max="9" width="17.6640625" style="173" customWidth="1"/>
    <col min="10" max="16384" width="11.44140625" style="1"/>
  </cols>
  <sheetData>
    <row r="1" spans="1:9" ht="20.25" customHeight="1" x14ac:dyDescent="0.3">
      <c r="B1" s="302" t="s">
        <v>1770</v>
      </c>
      <c r="C1" s="171"/>
      <c r="D1" s="171"/>
    </row>
    <row r="2" spans="1:9" ht="20.25" customHeight="1" x14ac:dyDescent="0.3">
      <c r="B2" s="302" t="s">
        <v>1324</v>
      </c>
      <c r="C2" s="174"/>
      <c r="D2" s="174"/>
    </row>
    <row r="3" spans="1:9" ht="20.25" customHeight="1" x14ac:dyDescent="0.3">
      <c r="B3" s="302" t="s">
        <v>1355</v>
      </c>
    </row>
    <row r="4" spans="1:9" s="15" customFormat="1" ht="22.5" customHeight="1" thickBot="1" x14ac:dyDescent="0.3">
      <c r="A4" s="1"/>
      <c r="B4" s="176" t="s">
        <v>1780</v>
      </c>
      <c r="C4" s="175" t="s">
        <v>1356</v>
      </c>
      <c r="D4" s="177"/>
      <c r="E4" s="175"/>
      <c r="F4" s="175"/>
      <c r="G4" s="175"/>
      <c r="H4" s="175"/>
      <c r="I4" s="175"/>
    </row>
    <row r="5" spans="1:9" ht="32.25" customHeight="1" thickTop="1" x14ac:dyDescent="0.25">
      <c r="C5" s="591" t="s">
        <v>145</v>
      </c>
      <c r="D5" s="591"/>
      <c r="E5" s="593" t="s">
        <v>1340</v>
      </c>
      <c r="F5" s="595" t="s">
        <v>1341</v>
      </c>
      <c r="G5" s="595" t="s">
        <v>1342</v>
      </c>
      <c r="H5" s="595" t="s">
        <v>1357</v>
      </c>
      <c r="I5" s="577" t="s">
        <v>1358</v>
      </c>
    </row>
    <row r="6" spans="1:9" ht="32.25" customHeight="1" thickBot="1" x14ac:dyDescent="0.3">
      <c r="C6" s="592"/>
      <c r="D6" s="592"/>
      <c r="E6" s="594"/>
      <c r="F6" s="596"/>
      <c r="G6" s="596"/>
      <c r="H6" s="596"/>
      <c r="I6" s="578"/>
    </row>
    <row r="7" spans="1:9" ht="19.5" customHeight="1" thickTop="1" thickBot="1" x14ac:dyDescent="0.3">
      <c r="C7" s="342" t="s">
        <v>2157</v>
      </c>
      <c r="D7" s="341" t="s">
        <v>0</v>
      </c>
      <c r="E7" s="178">
        <f>SUM(E8:E28)</f>
        <v>0</v>
      </c>
      <c r="F7" s="179">
        <f t="shared" ref="F7:I7" si="0">SUM(F8:F28)</f>
        <v>0</v>
      </c>
      <c r="G7" s="179">
        <f>SUM(G8:G28)</f>
        <v>0</v>
      </c>
      <c r="H7" s="179">
        <f t="shared" si="0"/>
        <v>0</v>
      </c>
      <c r="I7" s="180">
        <f t="shared" si="0"/>
        <v>0</v>
      </c>
    </row>
    <row r="8" spans="1:9" ht="22.2" customHeight="1" x14ac:dyDescent="0.25">
      <c r="C8" s="343" t="s">
        <v>139</v>
      </c>
      <c r="D8" s="344" t="s">
        <v>147</v>
      </c>
      <c r="E8" s="181"/>
      <c r="F8" s="182"/>
      <c r="G8" s="182"/>
      <c r="H8" s="182"/>
      <c r="I8" s="183"/>
    </row>
    <row r="9" spans="1:9" ht="22.2" customHeight="1" x14ac:dyDescent="0.25">
      <c r="C9" s="345" t="s">
        <v>140</v>
      </c>
      <c r="D9" s="344" t="s">
        <v>1343</v>
      </c>
      <c r="E9" s="181"/>
      <c r="F9" s="182"/>
      <c r="G9" s="182"/>
      <c r="H9" s="182"/>
      <c r="I9" s="183"/>
    </row>
    <row r="10" spans="1:9" ht="22.2" customHeight="1" x14ac:dyDescent="0.25">
      <c r="C10" s="345" t="s">
        <v>141</v>
      </c>
      <c r="D10" s="344" t="s">
        <v>146</v>
      </c>
      <c r="E10" s="184"/>
      <c r="F10" s="185"/>
      <c r="G10" s="185"/>
      <c r="H10" s="185"/>
      <c r="I10" s="186"/>
    </row>
    <row r="11" spans="1:9" ht="22.2" customHeight="1" x14ac:dyDescent="0.25">
      <c r="C11" s="345" t="s">
        <v>144</v>
      </c>
      <c r="D11" s="344" t="s">
        <v>148</v>
      </c>
      <c r="E11" s="181"/>
      <c r="F11" s="182"/>
      <c r="G11" s="182"/>
      <c r="H11" s="182"/>
      <c r="I11" s="183"/>
    </row>
    <row r="12" spans="1:9" ht="22.2" customHeight="1" x14ac:dyDescent="0.25">
      <c r="C12" s="345" t="s">
        <v>636</v>
      </c>
      <c r="D12" s="344" t="s">
        <v>1313</v>
      </c>
      <c r="E12" s="181"/>
      <c r="F12" s="182"/>
      <c r="G12" s="182"/>
      <c r="H12" s="182"/>
      <c r="I12" s="183"/>
    </row>
    <row r="13" spans="1:9" ht="22.2" customHeight="1" x14ac:dyDescent="0.25">
      <c r="C13" s="345" t="s">
        <v>638</v>
      </c>
      <c r="D13" s="344" t="s">
        <v>1316</v>
      </c>
      <c r="E13" s="181"/>
      <c r="F13" s="182"/>
      <c r="G13" s="182"/>
      <c r="H13" s="182"/>
      <c r="I13" s="183"/>
    </row>
    <row r="14" spans="1:9" ht="22.2" customHeight="1" x14ac:dyDescent="0.25">
      <c r="C14" s="345" t="s">
        <v>639</v>
      </c>
      <c r="D14" s="344" t="s">
        <v>1317</v>
      </c>
      <c r="E14" s="181"/>
      <c r="F14" s="182"/>
      <c r="G14" s="182"/>
      <c r="H14" s="182"/>
      <c r="I14" s="183"/>
    </row>
    <row r="15" spans="1:9" ht="22.2" customHeight="1" x14ac:dyDescent="0.25">
      <c r="C15" s="345" t="s">
        <v>1090</v>
      </c>
      <c r="D15" s="344" t="s">
        <v>1318</v>
      </c>
      <c r="E15" s="181"/>
      <c r="F15" s="182"/>
      <c r="G15" s="182"/>
      <c r="H15" s="182"/>
      <c r="I15" s="183"/>
    </row>
    <row r="16" spans="1:9" ht="22.2" customHeight="1" x14ac:dyDescent="0.25">
      <c r="C16" s="345" t="s">
        <v>1091</v>
      </c>
      <c r="D16" s="344" t="s">
        <v>1319</v>
      </c>
      <c r="E16" s="181"/>
      <c r="F16" s="182"/>
      <c r="G16" s="182"/>
      <c r="H16" s="182"/>
      <c r="I16" s="183"/>
    </row>
    <row r="17" spans="3:9" ht="22.2" customHeight="1" x14ac:dyDescent="0.25">
      <c r="C17" s="345" t="s">
        <v>1092</v>
      </c>
      <c r="D17" s="344" t="s">
        <v>1344</v>
      </c>
      <c r="E17" s="181"/>
      <c r="F17" s="182"/>
      <c r="G17" s="182"/>
      <c r="H17" s="182"/>
      <c r="I17" s="183"/>
    </row>
    <row r="18" spans="3:9" ht="22.2" customHeight="1" x14ac:dyDescent="0.25">
      <c r="C18" s="345" t="s">
        <v>1332</v>
      </c>
      <c r="D18" s="344" t="s">
        <v>2138</v>
      </c>
      <c r="E18" s="181"/>
      <c r="F18" s="587"/>
      <c r="G18" s="588"/>
      <c r="H18" s="588"/>
      <c r="I18" s="588"/>
    </row>
    <row r="19" spans="3:9" ht="22.2" customHeight="1" x14ac:dyDescent="0.25">
      <c r="C19" s="345" t="s">
        <v>1333</v>
      </c>
      <c r="D19" s="344" t="s">
        <v>1740</v>
      </c>
      <c r="E19" s="181"/>
      <c r="F19" s="589"/>
      <c r="G19" s="590"/>
      <c r="H19" s="590"/>
      <c r="I19" s="590"/>
    </row>
    <row r="20" spans="3:9" ht="22.2" customHeight="1" x14ac:dyDescent="0.25">
      <c r="C20" s="345" t="s">
        <v>1335</v>
      </c>
      <c r="D20" s="344" t="s">
        <v>2158</v>
      </c>
      <c r="E20" s="181"/>
      <c r="F20" s="182"/>
      <c r="G20" s="182"/>
      <c r="H20" s="182"/>
      <c r="I20" s="183"/>
    </row>
    <row r="21" spans="3:9" ht="29.4" customHeight="1" x14ac:dyDescent="0.25">
      <c r="C21" s="345" t="s">
        <v>1338</v>
      </c>
      <c r="D21" s="344" t="s">
        <v>1750</v>
      </c>
      <c r="E21" s="181"/>
      <c r="F21" s="182"/>
      <c r="G21" s="182"/>
      <c r="H21" s="182"/>
      <c r="I21" s="183"/>
    </row>
    <row r="22" spans="3:9" ht="22.2" customHeight="1" x14ac:dyDescent="0.25">
      <c r="C22" s="345" t="s">
        <v>1339</v>
      </c>
      <c r="D22" s="344" t="s">
        <v>149</v>
      </c>
      <c r="E22" s="181"/>
      <c r="F22" s="182"/>
      <c r="G22" s="182"/>
      <c r="H22" s="182"/>
      <c r="I22" s="183"/>
    </row>
    <row r="23" spans="3:9" ht="22.2" customHeight="1" x14ac:dyDescent="0.25">
      <c r="C23" s="345" t="s">
        <v>1365</v>
      </c>
      <c r="D23" s="344" t="s">
        <v>150</v>
      </c>
      <c r="E23" s="181"/>
      <c r="F23" s="182"/>
      <c r="G23" s="182"/>
      <c r="H23" s="182"/>
      <c r="I23" s="183"/>
    </row>
    <row r="24" spans="3:9" ht="22.2" customHeight="1" x14ac:dyDescent="0.25">
      <c r="C24" s="345" t="s">
        <v>1743</v>
      </c>
      <c r="D24" s="344" t="s">
        <v>1345</v>
      </c>
      <c r="E24" s="181"/>
      <c r="F24" s="182"/>
      <c r="G24" s="182"/>
      <c r="H24" s="182"/>
      <c r="I24" s="183"/>
    </row>
    <row r="25" spans="3:9" ht="22.2" customHeight="1" x14ac:dyDescent="0.25">
      <c r="C25" s="345" t="s">
        <v>1780</v>
      </c>
      <c r="D25" s="344" t="s">
        <v>1346</v>
      </c>
      <c r="E25" s="181"/>
      <c r="F25" s="182"/>
      <c r="G25" s="182"/>
      <c r="H25" s="182"/>
      <c r="I25" s="183"/>
    </row>
    <row r="26" spans="3:9" ht="22.2" customHeight="1" x14ac:dyDescent="0.25">
      <c r="C26" s="345" t="s">
        <v>2159</v>
      </c>
      <c r="D26" s="344" t="s">
        <v>1347</v>
      </c>
      <c r="E26" s="181"/>
      <c r="F26" s="182"/>
      <c r="G26" s="182"/>
      <c r="H26" s="182"/>
      <c r="I26" s="183"/>
    </row>
    <row r="27" spans="3:9" ht="22.2" customHeight="1" x14ac:dyDescent="0.25">
      <c r="C27" s="345" t="s">
        <v>2160</v>
      </c>
      <c r="D27" s="344" t="s">
        <v>2161</v>
      </c>
      <c r="E27" s="184"/>
      <c r="F27" s="185"/>
      <c r="G27" s="185"/>
      <c r="H27" s="185"/>
      <c r="I27" s="186"/>
    </row>
    <row r="28" spans="3:9" ht="22.2" customHeight="1" x14ac:dyDescent="0.25">
      <c r="C28" s="340" t="s">
        <v>2162</v>
      </c>
      <c r="D28" s="346" t="s">
        <v>2163</v>
      </c>
      <c r="E28" s="187">
        <f>SUM(E29:E31)</f>
        <v>0</v>
      </c>
      <c r="F28" s="188">
        <f>SUM(F29:F31)</f>
        <v>0</v>
      </c>
      <c r="G28" s="188">
        <f>SUM(G29:G31)</f>
        <v>0</v>
      </c>
      <c r="H28" s="188">
        <f>SUM(H29:H31)</f>
        <v>0</v>
      </c>
      <c r="I28" s="189">
        <f>SUM(I29:I31)</f>
        <v>0</v>
      </c>
    </row>
    <row r="29" spans="3:9" ht="22.2" customHeight="1" x14ac:dyDescent="0.25">
      <c r="C29" s="347" t="s">
        <v>1366</v>
      </c>
      <c r="D29" s="323"/>
      <c r="E29" s="184"/>
      <c r="F29" s="185"/>
      <c r="G29" s="185"/>
      <c r="H29" s="185"/>
      <c r="I29" s="186"/>
    </row>
    <row r="30" spans="3:9" ht="22.2" customHeight="1" x14ac:dyDescent="0.25">
      <c r="C30" s="348" t="s">
        <v>1367</v>
      </c>
      <c r="D30" s="323"/>
      <c r="E30" s="184"/>
      <c r="F30" s="185"/>
      <c r="G30" s="185"/>
      <c r="H30" s="185"/>
      <c r="I30" s="186"/>
    </row>
    <row r="31" spans="3:9" ht="22.2" customHeight="1" thickBot="1" x14ac:dyDescent="0.3">
      <c r="C31" s="349" t="s">
        <v>1368</v>
      </c>
      <c r="D31" s="324"/>
      <c r="E31" s="190"/>
      <c r="F31" s="191"/>
      <c r="G31" s="191"/>
      <c r="H31" s="191"/>
      <c r="I31" s="192"/>
    </row>
    <row r="32" spans="3:9" ht="14.4" thickTop="1" x14ac:dyDescent="0.25">
      <c r="C32" s="193" t="s">
        <v>133</v>
      </c>
      <c r="D32" s="193"/>
      <c r="E32" s="195"/>
      <c r="F32" s="195"/>
      <c r="G32" s="195"/>
      <c r="H32" s="195"/>
      <c r="I32" s="195"/>
    </row>
    <row r="33" spans="2:9" x14ac:dyDescent="0.25">
      <c r="C33" s="196" t="s">
        <v>151</v>
      </c>
      <c r="D33" s="196"/>
      <c r="E33" s="197"/>
      <c r="F33" s="197"/>
      <c r="G33" s="197"/>
      <c r="H33" s="197"/>
      <c r="I33" s="197"/>
    </row>
    <row r="34" spans="2:9" x14ac:dyDescent="0.25">
      <c r="C34" s="586" t="s">
        <v>152</v>
      </c>
      <c r="D34" s="586"/>
      <c r="E34" s="586"/>
      <c r="F34" s="586"/>
      <c r="G34" s="586"/>
      <c r="H34" s="586"/>
      <c r="I34" s="586"/>
    </row>
    <row r="35" spans="2:9" x14ac:dyDescent="0.25">
      <c r="B35" s="1"/>
      <c r="C35" s="198"/>
      <c r="D35" s="198"/>
      <c r="E35" s="198"/>
      <c r="F35" s="198"/>
      <c r="G35" s="198"/>
      <c r="H35" s="198"/>
      <c r="I35" s="198"/>
    </row>
    <row r="36" spans="2:9" x14ac:dyDescent="0.25">
      <c r="B36" s="1"/>
      <c r="C36" s="198" t="s">
        <v>630</v>
      </c>
      <c r="D36" s="198"/>
      <c r="E36" s="198"/>
      <c r="F36" s="198"/>
      <c r="G36" s="198"/>
      <c r="H36" s="198"/>
      <c r="I36" s="198"/>
    </row>
    <row r="37" spans="2:9" ht="23.25" customHeight="1" x14ac:dyDescent="0.25">
      <c r="B37" s="1"/>
      <c r="C37" s="512"/>
      <c r="D37" s="513"/>
      <c r="E37" s="513"/>
      <c r="F37" s="513"/>
      <c r="G37" s="513"/>
      <c r="H37" s="513"/>
      <c r="I37" s="514"/>
    </row>
    <row r="38" spans="2:9" ht="23.25" customHeight="1" x14ac:dyDescent="0.25">
      <c r="B38" s="1"/>
      <c r="C38" s="515"/>
      <c r="D38" s="516"/>
      <c r="E38" s="516"/>
      <c r="F38" s="516"/>
      <c r="G38" s="516"/>
      <c r="H38" s="516"/>
      <c r="I38" s="517"/>
    </row>
    <row r="39" spans="2:9" ht="23.25" customHeight="1" x14ac:dyDescent="0.25">
      <c r="B39" s="1"/>
      <c r="C39" s="515"/>
      <c r="D39" s="516"/>
      <c r="E39" s="516"/>
      <c r="F39" s="516"/>
      <c r="G39" s="516"/>
      <c r="H39" s="516"/>
      <c r="I39" s="517"/>
    </row>
    <row r="40" spans="2:9" ht="23.25" customHeight="1" x14ac:dyDescent="0.25">
      <c r="B40" s="1"/>
      <c r="C40" s="518"/>
      <c r="D40" s="519"/>
      <c r="E40" s="519"/>
      <c r="F40" s="519"/>
      <c r="G40" s="519"/>
      <c r="H40" s="519"/>
      <c r="I40" s="520"/>
    </row>
  </sheetData>
  <sheetProtection algorithmName="SHA-512" hashValue="x3SclPJe2xDmgSB4qe5Pggy6B/p/VL/e2B+6PMDfsDomOxDtuv7WsWcDnPMajg7QkL84nI2ud/ZReIbcsd5r7Q==" saltValue="oLcotulhUBdYHnhDwNOl+g==" spinCount="100000" sheet="1" objects="1" scenarios="1"/>
  <mergeCells count="9">
    <mergeCell ref="C37:I40"/>
    <mergeCell ref="I5:I6"/>
    <mergeCell ref="C34:I34"/>
    <mergeCell ref="F18:I19"/>
    <mergeCell ref="C5:D6"/>
    <mergeCell ref="E5:E6"/>
    <mergeCell ref="F5:F6"/>
    <mergeCell ref="G5:G6"/>
    <mergeCell ref="H5:H6"/>
  </mergeCells>
  <conditionalFormatting sqref="E7:I7">
    <cfRule type="cellIs" dxfId="1" priority="1" operator="equal">
      <formula>0</formula>
    </cfRule>
  </conditionalFormatting>
  <conditionalFormatting sqref="E28:I28">
    <cfRule type="cellIs" dxfId="0" priority="8" operator="equal">
      <formula>0</formula>
    </cfRule>
  </conditionalFormatting>
  <printOptions horizontalCentered="1"/>
  <pageMargins left="0.15748031496062992" right="0.15748031496062992" top="0.15748031496062992" bottom="0.39370078740157483" header="0.31496062992125984" footer="0.15748031496062992"/>
  <pageSetup scale="77" fitToWidth="0" orientation="landscape" r:id="rId1"/>
  <headerFooter>
    <oddFooter>&amp;R&amp;"+,Negrita Cursiva"CINDEA,&amp;"+,Cursiva" página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>
    <tabColor rgb="FFFFC000"/>
  </sheetPr>
  <dimension ref="A1:F492"/>
  <sheetViews>
    <sheetView workbookViewId="0">
      <pane ySplit="1" topLeftCell="A2" activePane="bottomLeft" state="frozen"/>
      <selection pane="bottomLeft" sqref="A1:F492"/>
    </sheetView>
  </sheetViews>
  <sheetFormatPr baseColWidth="10" defaultColWidth="11.44140625" defaultRowHeight="14.4" x14ac:dyDescent="0.3"/>
  <cols>
    <col min="1" max="1" width="11.44140625" style="6"/>
    <col min="2" max="2" width="50" style="6" bestFit="1" customWidth="1"/>
    <col min="3" max="3" width="8" style="6" customWidth="1"/>
    <col min="4" max="4" width="8" customWidth="1"/>
    <col min="5" max="5" width="50" style="6" bestFit="1" customWidth="1"/>
    <col min="6" max="16384" width="11.44140625" style="6"/>
  </cols>
  <sheetData>
    <row r="1" spans="1:6" ht="16.8" x14ac:dyDescent="0.4">
      <c r="A1" s="350" t="s">
        <v>153</v>
      </c>
      <c r="B1" s="351" t="s">
        <v>1782</v>
      </c>
      <c r="C1" s="351"/>
      <c r="D1" s="352"/>
      <c r="E1" s="351" t="s">
        <v>1782</v>
      </c>
      <c r="F1" s="350" t="s">
        <v>153</v>
      </c>
    </row>
    <row r="2" spans="1:6" ht="15" x14ac:dyDescent="0.35">
      <c r="A2" s="353" t="s">
        <v>154</v>
      </c>
      <c r="B2" s="353" t="s">
        <v>1783</v>
      </c>
      <c r="C2" s="353"/>
      <c r="D2" s="354"/>
      <c r="E2" s="353" t="s">
        <v>1783</v>
      </c>
      <c r="F2" s="353" t="s">
        <v>154</v>
      </c>
    </row>
    <row r="3" spans="1:6" ht="15" x14ac:dyDescent="0.35">
      <c r="A3" s="353" t="s">
        <v>275</v>
      </c>
      <c r="B3" s="353" t="s">
        <v>1392</v>
      </c>
      <c r="C3" s="353"/>
      <c r="D3" s="354"/>
      <c r="E3" s="353" t="s">
        <v>1784</v>
      </c>
      <c r="F3" s="353" t="s">
        <v>155</v>
      </c>
    </row>
    <row r="4" spans="1:6" ht="15" x14ac:dyDescent="0.35">
      <c r="A4" s="353" t="s">
        <v>387</v>
      </c>
      <c r="B4" s="353" t="s">
        <v>1393</v>
      </c>
      <c r="C4" s="353"/>
      <c r="D4" s="354"/>
      <c r="E4" s="353" t="s">
        <v>1785</v>
      </c>
      <c r="F4" s="353" t="s">
        <v>156</v>
      </c>
    </row>
    <row r="5" spans="1:6" ht="15" x14ac:dyDescent="0.35">
      <c r="A5" s="353" t="s">
        <v>438</v>
      </c>
      <c r="B5" s="353" t="s">
        <v>1394</v>
      </c>
      <c r="C5" s="353"/>
      <c r="D5" s="354"/>
      <c r="E5" s="353" t="s">
        <v>1786</v>
      </c>
      <c r="F5" s="353" t="s">
        <v>157</v>
      </c>
    </row>
    <row r="6" spans="1:6" ht="15" x14ac:dyDescent="0.35">
      <c r="A6" s="353" t="s">
        <v>485</v>
      </c>
      <c r="B6" s="353" t="s">
        <v>1395</v>
      </c>
      <c r="C6" s="353"/>
      <c r="D6" s="354"/>
      <c r="E6" s="353" t="s">
        <v>1787</v>
      </c>
      <c r="F6" s="353" t="s">
        <v>158</v>
      </c>
    </row>
    <row r="7" spans="1:6" ht="15" x14ac:dyDescent="0.35">
      <c r="A7" s="353" t="s">
        <v>544</v>
      </c>
      <c r="B7" s="353" t="s">
        <v>1396</v>
      </c>
      <c r="C7" s="353"/>
      <c r="D7" s="354"/>
      <c r="E7" s="353" t="s">
        <v>1788</v>
      </c>
      <c r="F7" s="353" t="s">
        <v>159</v>
      </c>
    </row>
    <row r="8" spans="1:6" ht="15" x14ac:dyDescent="0.35">
      <c r="A8" s="353" t="s">
        <v>599</v>
      </c>
      <c r="B8" s="353" t="s">
        <v>1789</v>
      </c>
      <c r="C8" s="353"/>
      <c r="D8" s="354"/>
      <c r="E8" s="353" t="s">
        <v>1790</v>
      </c>
      <c r="F8" s="353" t="s">
        <v>160</v>
      </c>
    </row>
    <row r="9" spans="1:6" ht="15" x14ac:dyDescent="0.35">
      <c r="A9" s="353" t="s">
        <v>165</v>
      </c>
      <c r="B9" s="353" t="s">
        <v>1791</v>
      </c>
      <c r="C9" s="353"/>
      <c r="D9" s="354"/>
      <c r="E9" s="353" t="s">
        <v>1792</v>
      </c>
      <c r="F9" s="353" t="s">
        <v>161</v>
      </c>
    </row>
    <row r="10" spans="1:6" ht="15" x14ac:dyDescent="0.35">
      <c r="A10" s="353" t="s">
        <v>289</v>
      </c>
      <c r="B10" s="353" t="s">
        <v>1793</v>
      </c>
      <c r="C10" s="353"/>
      <c r="D10" s="354"/>
      <c r="E10" s="353" t="s">
        <v>1794</v>
      </c>
      <c r="F10" s="353" t="s">
        <v>162</v>
      </c>
    </row>
    <row r="11" spans="1:6" ht="15" x14ac:dyDescent="0.35">
      <c r="A11" s="353" t="s">
        <v>398</v>
      </c>
      <c r="B11" s="353" t="s">
        <v>1795</v>
      </c>
      <c r="C11" s="353"/>
      <c r="D11" s="354"/>
      <c r="E11" s="353" t="s">
        <v>1796</v>
      </c>
      <c r="F11" s="353" t="s">
        <v>163</v>
      </c>
    </row>
    <row r="12" spans="1:6" ht="15" x14ac:dyDescent="0.35">
      <c r="A12" s="353" t="s">
        <v>443</v>
      </c>
      <c r="B12" s="353" t="s">
        <v>1397</v>
      </c>
      <c r="C12" s="353"/>
      <c r="D12" s="354"/>
      <c r="E12" s="353" t="s">
        <v>1797</v>
      </c>
      <c r="F12" s="353" t="s">
        <v>164</v>
      </c>
    </row>
    <row r="13" spans="1:6" ht="15" x14ac:dyDescent="0.35">
      <c r="A13" s="353" t="s">
        <v>490</v>
      </c>
      <c r="B13" s="353" t="s">
        <v>1398</v>
      </c>
      <c r="C13" s="353"/>
      <c r="D13" s="355"/>
      <c r="E13" s="353" t="s">
        <v>1791</v>
      </c>
      <c r="F13" s="353" t="s">
        <v>165</v>
      </c>
    </row>
    <row r="14" spans="1:6" ht="15" x14ac:dyDescent="0.35">
      <c r="A14" s="353" t="s">
        <v>558</v>
      </c>
      <c r="B14" s="353" t="s">
        <v>1798</v>
      </c>
      <c r="C14" s="353"/>
      <c r="D14" s="355"/>
      <c r="E14" s="353" t="s">
        <v>1799</v>
      </c>
      <c r="F14" s="353" t="s">
        <v>166</v>
      </c>
    </row>
    <row r="15" spans="1:6" ht="15" x14ac:dyDescent="0.35">
      <c r="A15" s="353" t="s">
        <v>603</v>
      </c>
      <c r="B15" s="353" t="s">
        <v>1800</v>
      </c>
      <c r="C15" s="353"/>
      <c r="D15" s="355"/>
      <c r="E15" s="353" t="s">
        <v>1801</v>
      </c>
      <c r="F15" s="353" t="s">
        <v>167</v>
      </c>
    </row>
    <row r="16" spans="1:6" ht="15" x14ac:dyDescent="0.35">
      <c r="A16" s="353" t="s">
        <v>168</v>
      </c>
      <c r="B16" s="353" t="s">
        <v>1802</v>
      </c>
      <c r="C16" s="353"/>
      <c r="D16" s="355"/>
      <c r="E16" s="353" t="s">
        <v>1802</v>
      </c>
      <c r="F16" s="353" t="s">
        <v>168</v>
      </c>
    </row>
    <row r="17" spans="1:6" ht="15" x14ac:dyDescent="0.35">
      <c r="A17" s="353" t="s">
        <v>302</v>
      </c>
      <c r="B17" s="353" t="s">
        <v>1399</v>
      </c>
      <c r="C17" s="353"/>
      <c r="D17" s="355"/>
      <c r="E17" s="353" t="s">
        <v>1803</v>
      </c>
      <c r="F17" s="353" t="s">
        <v>169</v>
      </c>
    </row>
    <row r="18" spans="1:6" ht="15" x14ac:dyDescent="0.35">
      <c r="A18" s="353" t="s">
        <v>403</v>
      </c>
      <c r="B18" s="353" t="s">
        <v>1804</v>
      </c>
      <c r="C18" s="353"/>
      <c r="D18" s="355"/>
      <c r="E18" s="353" t="s">
        <v>1805</v>
      </c>
      <c r="F18" s="353" t="s">
        <v>170</v>
      </c>
    </row>
    <row r="19" spans="1:6" ht="15" x14ac:dyDescent="0.35">
      <c r="A19" s="353" t="s">
        <v>449</v>
      </c>
      <c r="B19" s="353" t="s">
        <v>1400</v>
      </c>
      <c r="C19" s="353"/>
      <c r="D19" s="355"/>
      <c r="E19" s="353" t="s">
        <v>1806</v>
      </c>
      <c r="F19" s="353" t="s">
        <v>171</v>
      </c>
    </row>
    <row r="20" spans="1:6" ht="15" x14ac:dyDescent="0.35">
      <c r="A20" s="353" t="s">
        <v>497</v>
      </c>
      <c r="B20" s="353" t="s">
        <v>1401</v>
      </c>
      <c r="C20" s="353"/>
      <c r="D20" s="355"/>
      <c r="E20" s="353" t="s">
        <v>1807</v>
      </c>
      <c r="F20" s="353" t="s">
        <v>172</v>
      </c>
    </row>
    <row r="21" spans="1:6" ht="15" x14ac:dyDescent="0.35">
      <c r="A21" s="353" t="s">
        <v>563</v>
      </c>
      <c r="B21" s="353" t="s">
        <v>1402</v>
      </c>
      <c r="C21" s="353"/>
      <c r="D21" s="355"/>
      <c r="E21" s="353" t="s">
        <v>1808</v>
      </c>
      <c r="F21" s="353" t="s">
        <v>173</v>
      </c>
    </row>
    <row r="22" spans="1:6" ht="15" x14ac:dyDescent="0.35">
      <c r="A22" s="353" t="s">
        <v>610</v>
      </c>
      <c r="B22" s="353" t="s">
        <v>1403</v>
      </c>
      <c r="C22" s="353"/>
      <c r="D22" s="355"/>
      <c r="E22" s="353" t="s">
        <v>1809</v>
      </c>
      <c r="F22" s="353" t="s">
        <v>174</v>
      </c>
    </row>
    <row r="23" spans="1:6" ht="15" x14ac:dyDescent="0.35">
      <c r="A23" s="353" t="s">
        <v>181</v>
      </c>
      <c r="B23" s="353" t="s">
        <v>1810</v>
      </c>
      <c r="C23" s="353"/>
      <c r="D23" s="354"/>
      <c r="E23" s="353" t="s">
        <v>1811</v>
      </c>
      <c r="F23" s="353" t="s">
        <v>175</v>
      </c>
    </row>
    <row r="24" spans="1:6" ht="15" x14ac:dyDescent="0.35">
      <c r="A24" s="353" t="s">
        <v>309</v>
      </c>
      <c r="B24" s="353" t="s">
        <v>1404</v>
      </c>
      <c r="C24" s="353"/>
      <c r="D24" s="354"/>
      <c r="E24" s="353" t="s">
        <v>1812</v>
      </c>
      <c r="F24" s="353" t="s">
        <v>176</v>
      </c>
    </row>
    <row r="25" spans="1:6" ht="15" x14ac:dyDescent="0.35">
      <c r="A25" s="353" t="s">
        <v>411</v>
      </c>
      <c r="B25" s="353" t="s">
        <v>1813</v>
      </c>
      <c r="C25" s="353"/>
      <c r="D25" s="354"/>
      <c r="E25" s="353" t="s">
        <v>1814</v>
      </c>
      <c r="F25" s="353" t="s">
        <v>177</v>
      </c>
    </row>
    <row r="26" spans="1:6" ht="15" x14ac:dyDescent="0.35">
      <c r="A26" s="353" t="s">
        <v>457</v>
      </c>
      <c r="B26" s="353" t="s">
        <v>1815</v>
      </c>
      <c r="C26" s="353"/>
      <c r="D26" s="354"/>
      <c r="E26" s="353" t="s">
        <v>1816</v>
      </c>
      <c r="F26" s="353" t="s">
        <v>178</v>
      </c>
    </row>
    <row r="27" spans="1:6" ht="15" x14ac:dyDescent="0.35">
      <c r="A27" s="353" t="s">
        <v>506</v>
      </c>
      <c r="B27" s="353" t="s">
        <v>1405</v>
      </c>
      <c r="C27" s="353"/>
      <c r="D27" s="354"/>
      <c r="E27" s="353" t="s">
        <v>1817</v>
      </c>
      <c r="F27" s="353" t="s">
        <v>179</v>
      </c>
    </row>
    <row r="28" spans="1:6" ht="15" x14ac:dyDescent="0.35">
      <c r="A28" s="353" t="s">
        <v>572</v>
      </c>
      <c r="B28" s="353" t="s">
        <v>1406</v>
      </c>
      <c r="C28" s="353"/>
      <c r="D28" s="354"/>
      <c r="E28" s="353" t="s">
        <v>1818</v>
      </c>
      <c r="F28" s="353" t="s">
        <v>180</v>
      </c>
    </row>
    <row r="29" spans="1:6" ht="15" x14ac:dyDescent="0.35">
      <c r="A29" s="353" t="s">
        <v>616</v>
      </c>
      <c r="B29" s="353" t="s">
        <v>1407</v>
      </c>
      <c r="C29" s="353"/>
      <c r="D29" s="354"/>
      <c r="E29" s="353" t="s">
        <v>1810</v>
      </c>
      <c r="F29" s="353" t="s">
        <v>181</v>
      </c>
    </row>
    <row r="30" spans="1:6" ht="15" x14ac:dyDescent="0.35">
      <c r="A30" s="353" t="s">
        <v>190</v>
      </c>
      <c r="B30" s="353" t="s">
        <v>1819</v>
      </c>
      <c r="C30" s="353"/>
      <c r="D30" s="354"/>
      <c r="E30" s="353" t="s">
        <v>1820</v>
      </c>
      <c r="F30" s="353" t="s">
        <v>182</v>
      </c>
    </row>
    <row r="31" spans="1:6" ht="15" x14ac:dyDescent="0.35">
      <c r="A31" s="353" t="s">
        <v>313</v>
      </c>
      <c r="B31" s="353" t="s">
        <v>1408</v>
      </c>
      <c r="C31" s="353"/>
      <c r="D31" s="354"/>
      <c r="E31" s="353" t="s">
        <v>1821</v>
      </c>
      <c r="F31" s="353" t="s">
        <v>183</v>
      </c>
    </row>
    <row r="32" spans="1:6" ht="15" x14ac:dyDescent="0.35">
      <c r="A32" s="353" t="s">
        <v>414</v>
      </c>
      <c r="B32" s="353" t="s">
        <v>1409</v>
      </c>
      <c r="C32" s="353"/>
      <c r="D32" s="354"/>
      <c r="E32" s="353" t="s">
        <v>1822</v>
      </c>
      <c r="F32" s="353" t="s">
        <v>184</v>
      </c>
    </row>
    <row r="33" spans="1:6" ht="15" x14ac:dyDescent="0.35">
      <c r="A33" s="353" t="s">
        <v>463</v>
      </c>
      <c r="B33" s="353" t="s">
        <v>1410</v>
      </c>
      <c r="C33" s="353"/>
      <c r="D33" s="354"/>
      <c r="E33" s="353" t="s">
        <v>1823</v>
      </c>
      <c r="F33" s="353" t="s">
        <v>185</v>
      </c>
    </row>
    <row r="34" spans="1:6" ht="15" x14ac:dyDescent="0.35">
      <c r="A34" s="353" t="s">
        <v>510</v>
      </c>
      <c r="B34" s="353" t="s">
        <v>1411</v>
      </c>
      <c r="C34" s="353"/>
      <c r="D34" s="354"/>
      <c r="E34" s="353" t="s">
        <v>1824</v>
      </c>
      <c r="F34" s="353" t="s">
        <v>186</v>
      </c>
    </row>
    <row r="35" spans="1:6" ht="15" x14ac:dyDescent="0.35">
      <c r="A35" s="353" t="s">
        <v>575</v>
      </c>
      <c r="B35" s="353" t="s">
        <v>1825</v>
      </c>
      <c r="C35" s="353"/>
      <c r="D35" s="354"/>
      <c r="E35" s="353" t="s">
        <v>1826</v>
      </c>
      <c r="F35" s="353" t="s">
        <v>187</v>
      </c>
    </row>
    <row r="36" spans="1:6" ht="15" x14ac:dyDescent="0.35">
      <c r="A36" s="353" t="s">
        <v>620</v>
      </c>
      <c r="B36" s="353" t="s">
        <v>1412</v>
      </c>
      <c r="C36" s="353"/>
      <c r="D36" s="355"/>
      <c r="E36" s="353" t="s">
        <v>1827</v>
      </c>
      <c r="F36" s="353" t="s">
        <v>188</v>
      </c>
    </row>
    <row r="37" spans="1:6" ht="15" x14ac:dyDescent="0.35">
      <c r="A37" s="353" t="s">
        <v>193</v>
      </c>
      <c r="B37" s="353" t="s">
        <v>1828</v>
      </c>
      <c r="C37" s="353"/>
      <c r="D37" s="355"/>
      <c r="E37" s="353" t="s">
        <v>1829</v>
      </c>
      <c r="F37" s="353" t="s">
        <v>189</v>
      </c>
    </row>
    <row r="38" spans="1:6" ht="15" x14ac:dyDescent="0.35">
      <c r="A38" s="353" t="s">
        <v>321</v>
      </c>
      <c r="B38" s="353" t="s">
        <v>1413</v>
      </c>
      <c r="C38" s="353"/>
      <c r="D38" s="355"/>
      <c r="E38" s="353" t="s">
        <v>1819</v>
      </c>
      <c r="F38" s="353" t="s">
        <v>190</v>
      </c>
    </row>
    <row r="39" spans="1:6" ht="15" x14ac:dyDescent="0.35">
      <c r="A39" s="353" t="s">
        <v>426</v>
      </c>
      <c r="B39" s="353" t="s">
        <v>1414</v>
      </c>
      <c r="C39" s="353"/>
      <c r="D39" s="355"/>
      <c r="E39" s="353" t="s">
        <v>1830</v>
      </c>
      <c r="F39" s="353" t="s">
        <v>191</v>
      </c>
    </row>
    <row r="40" spans="1:6" ht="15" x14ac:dyDescent="0.35">
      <c r="A40" s="353" t="s">
        <v>468</v>
      </c>
      <c r="B40" s="353" t="s">
        <v>1415</v>
      </c>
      <c r="C40" s="353"/>
      <c r="D40" s="355"/>
      <c r="E40" s="353" t="s">
        <v>1831</v>
      </c>
      <c r="F40" s="353" t="s">
        <v>192</v>
      </c>
    </row>
    <row r="41" spans="1:6" ht="15" x14ac:dyDescent="0.35">
      <c r="A41" s="353" t="s">
        <v>514</v>
      </c>
      <c r="B41" s="353" t="s">
        <v>1416</v>
      </c>
      <c r="C41" s="353"/>
      <c r="D41" s="355"/>
      <c r="E41" s="353" t="s">
        <v>1828</v>
      </c>
      <c r="F41" s="353" t="s">
        <v>193</v>
      </c>
    </row>
    <row r="42" spans="1:6" ht="15" x14ac:dyDescent="0.35">
      <c r="A42" s="353" t="s">
        <v>581</v>
      </c>
      <c r="B42" s="353" t="s">
        <v>1417</v>
      </c>
      <c r="C42" s="353"/>
      <c r="D42" s="355"/>
      <c r="E42" s="353" t="s">
        <v>1832</v>
      </c>
      <c r="F42" s="353" t="s">
        <v>194</v>
      </c>
    </row>
    <row r="43" spans="1:6" ht="15" x14ac:dyDescent="0.35">
      <c r="A43" s="353" t="s">
        <v>623</v>
      </c>
      <c r="B43" s="353" t="s">
        <v>1833</v>
      </c>
      <c r="C43" s="353"/>
      <c r="D43" s="355"/>
      <c r="E43" s="353" t="s">
        <v>1834</v>
      </c>
      <c r="F43" s="353" t="s">
        <v>195</v>
      </c>
    </row>
    <row r="44" spans="1:6" ht="15" x14ac:dyDescent="0.35">
      <c r="A44" s="353" t="s">
        <v>200</v>
      </c>
      <c r="B44" s="353" t="s">
        <v>1835</v>
      </c>
      <c r="C44" s="353"/>
      <c r="D44" s="355"/>
      <c r="E44" s="353" t="s">
        <v>1836</v>
      </c>
      <c r="F44" s="353" t="s">
        <v>196</v>
      </c>
    </row>
    <row r="45" spans="1:6" ht="15" x14ac:dyDescent="0.35">
      <c r="A45" s="353" t="s">
        <v>329</v>
      </c>
      <c r="B45" s="353" t="s">
        <v>1418</v>
      </c>
      <c r="C45" s="353"/>
      <c r="D45" s="355"/>
      <c r="E45" s="353" t="s">
        <v>1837</v>
      </c>
      <c r="F45" s="353" t="s">
        <v>197</v>
      </c>
    </row>
    <row r="46" spans="1:6" ht="15" x14ac:dyDescent="0.35">
      <c r="A46" s="353" t="s">
        <v>429</v>
      </c>
      <c r="B46" s="353" t="s">
        <v>1419</v>
      </c>
      <c r="C46" s="353"/>
      <c r="D46" s="355"/>
      <c r="E46" s="353" t="s">
        <v>1838</v>
      </c>
      <c r="F46" s="353" t="s">
        <v>198</v>
      </c>
    </row>
    <row r="47" spans="1:6" ht="15" x14ac:dyDescent="0.35">
      <c r="A47" s="353" t="s">
        <v>472</v>
      </c>
      <c r="B47" s="353" t="s">
        <v>1839</v>
      </c>
      <c r="C47" s="353"/>
      <c r="D47" s="355"/>
      <c r="E47" s="353" t="s">
        <v>1840</v>
      </c>
      <c r="F47" s="353" t="s">
        <v>199</v>
      </c>
    </row>
    <row r="48" spans="1:6" ht="15" x14ac:dyDescent="0.35">
      <c r="A48" s="353" t="s">
        <v>519</v>
      </c>
      <c r="B48" s="353" t="s">
        <v>1420</v>
      </c>
      <c r="C48" s="353"/>
      <c r="D48" s="354"/>
      <c r="E48" s="353" t="s">
        <v>1835</v>
      </c>
      <c r="F48" s="353" t="s">
        <v>200</v>
      </c>
    </row>
    <row r="49" spans="1:6" ht="15" x14ac:dyDescent="0.35">
      <c r="A49" s="353" t="s">
        <v>584</v>
      </c>
      <c r="B49" s="353" t="s">
        <v>1421</v>
      </c>
      <c r="C49" s="353"/>
      <c r="D49" s="354"/>
      <c r="E49" s="353" t="s">
        <v>1841</v>
      </c>
      <c r="F49" s="353" t="s">
        <v>201</v>
      </c>
    </row>
    <row r="50" spans="1:6" ht="15" x14ac:dyDescent="0.35">
      <c r="A50" s="353" t="s">
        <v>206</v>
      </c>
      <c r="B50" s="353" t="s">
        <v>1842</v>
      </c>
      <c r="C50" s="353"/>
      <c r="D50" s="354"/>
      <c r="E50" s="353" t="s">
        <v>1843</v>
      </c>
      <c r="F50" s="353" t="s">
        <v>202</v>
      </c>
    </row>
    <row r="51" spans="1:6" ht="15" x14ac:dyDescent="0.35">
      <c r="A51" s="353" t="s">
        <v>336</v>
      </c>
      <c r="B51" s="353" t="s">
        <v>1844</v>
      </c>
      <c r="C51" s="353"/>
      <c r="D51" s="354"/>
      <c r="E51" s="353" t="s">
        <v>1845</v>
      </c>
      <c r="F51" s="353" t="s">
        <v>203</v>
      </c>
    </row>
    <row r="52" spans="1:6" ht="15" x14ac:dyDescent="0.35">
      <c r="A52" s="353" t="s">
        <v>434</v>
      </c>
      <c r="B52" s="353" t="s">
        <v>1422</v>
      </c>
      <c r="C52" s="353"/>
      <c r="D52" s="354"/>
      <c r="E52" s="353" t="s">
        <v>1846</v>
      </c>
      <c r="F52" s="353" t="s">
        <v>204</v>
      </c>
    </row>
    <row r="53" spans="1:6" ht="15" x14ac:dyDescent="0.35">
      <c r="A53" s="353" t="s">
        <v>475</v>
      </c>
      <c r="B53" s="353" t="s">
        <v>1847</v>
      </c>
      <c r="C53" s="353"/>
      <c r="D53" s="354"/>
      <c r="E53" s="353" t="s">
        <v>1848</v>
      </c>
      <c r="F53" s="353" t="s">
        <v>205</v>
      </c>
    </row>
    <row r="54" spans="1:6" ht="15" x14ac:dyDescent="0.35">
      <c r="A54" s="353" t="s">
        <v>523</v>
      </c>
      <c r="B54" s="353" t="s">
        <v>1849</v>
      </c>
      <c r="C54" s="353"/>
      <c r="D54" s="354"/>
      <c r="E54" s="353" t="s">
        <v>1850</v>
      </c>
      <c r="F54" s="353" t="s">
        <v>633</v>
      </c>
    </row>
    <row r="55" spans="1:6" ht="15" x14ac:dyDescent="0.35">
      <c r="A55" s="353" t="s">
        <v>587</v>
      </c>
      <c r="B55" s="353" t="s">
        <v>1423</v>
      </c>
      <c r="C55" s="353"/>
      <c r="D55" s="354"/>
      <c r="E55" s="353" t="s">
        <v>1842</v>
      </c>
      <c r="F55" s="353" t="s">
        <v>206</v>
      </c>
    </row>
    <row r="56" spans="1:6" ht="15" x14ac:dyDescent="0.35">
      <c r="A56" s="353" t="s">
        <v>213</v>
      </c>
      <c r="B56" s="353" t="s">
        <v>1851</v>
      </c>
      <c r="C56" s="353"/>
      <c r="D56" s="354"/>
      <c r="E56" s="353" t="s">
        <v>1852</v>
      </c>
      <c r="F56" s="353" t="s">
        <v>207</v>
      </c>
    </row>
    <row r="57" spans="1:6" ht="15" x14ac:dyDescent="0.35">
      <c r="A57" s="353" t="s">
        <v>341</v>
      </c>
      <c r="B57" s="353" t="s">
        <v>1424</v>
      </c>
      <c r="C57" s="353"/>
      <c r="D57" s="354"/>
      <c r="E57" s="353" t="s">
        <v>1853</v>
      </c>
      <c r="F57" s="353" t="s">
        <v>208</v>
      </c>
    </row>
    <row r="58" spans="1:6" ht="15" x14ac:dyDescent="0.35">
      <c r="A58" s="353" t="s">
        <v>478</v>
      </c>
      <c r="B58" s="353" t="s">
        <v>1425</v>
      </c>
      <c r="C58" s="353"/>
      <c r="D58" s="354"/>
      <c r="E58" s="353" t="s">
        <v>1854</v>
      </c>
      <c r="F58" s="353" t="s">
        <v>209</v>
      </c>
    </row>
    <row r="59" spans="1:6" ht="15" x14ac:dyDescent="0.35">
      <c r="A59" s="353" t="s">
        <v>530</v>
      </c>
      <c r="B59" s="353" t="s">
        <v>1426</v>
      </c>
      <c r="C59" s="353"/>
      <c r="D59" s="354"/>
      <c r="E59" s="353" t="s">
        <v>1855</v>
      </c>
      <c r="F59" s="353" t="s">
        <v>210</v>
      </c>
    </row>
    <row r="60" spans="1:6" ht="15" x14ac:dyDescent="0.35">
      <c r="A60" s="353" t="s">
        <v>592</v>
      </c>
      <c r="B60" s="353" t="s">
        <v>1427</v>
      </c>
      <c r="C60" s="353"/>
      <c r="D60" s="354"/>
      <c r="E60" s="353" t="s">
        <v>1856</v>
      </c>
      <c r="F60" s="353" t="s">
        <v>211</v>
      </c>
    </row>
    <row r="61" spans="1:6" ht="15" x14ac:dyDescent="0.35">
      <c r="A61" s="353" t="s">
        <v>219</v>
      </c>
      <c r="B61" s="353" t="s">
        <v>1857</v>
      </c>
      <c r="C61" s="353"/>
      <c r="D61" s="354"/>
      <c r="E61" s="353" t="s">
        <v>1858</v>
      </c>
      <c r="F61" s="353" t="s">
        <v>212</v>
      </c>
    </row>
    <row r="62" spans="1:6" ht="15" x14ac:dyDescent="0.35">
      <c r="A62" s="353" t="s">
        <v>346</v>
      </c>
      <c r="B62" s="353" t="s">
        <v>1428</v>
      </c>
      <c r="C62" s="353"/>
      <c r="D62" s="355"/>
      <c r="E62" s="353" t="s">
        <v>1851</v>
      </c>
      <c r="F62" s="353" t="s">
        <v>213</v>
      </c>
    </row>
    <row r="63" spans="1:6" ht="15" x14ac:dyDescent="0.35">
      <c r="A63" s="353" t="s">
        <v>480</v>
      </c>
      <c r="B63" s="353" t="s">
        <v>1859</v>
      </c>
      <c r="C63" s="353"/>
      <c r="D63" s="355"/>
      <c r="E63" s="353" t="s">
        <v>1860</v>
      </c>
      <c r="F63" s="353" t="s">
        <v>214</v>
      </c>
    </row>
    <row r="64" spans="1:6" ht="15" x14ac:dyDescent="0.35">
      <c r="A64" s="353" t="s">
        <v>536</v>
      </c>
      <c r="B64" s="353" t="s">
        <v>1429</v>
      </c>
      <c r="C64" s="353"/>
      <c r="D64" s="355"/>
      <c r="E64" s="353" t="s">
        <v>1861</v>
      </c>
      <c r="F64" s="353" t="s">
        <v>215</v>
      </c>
    </row>
    <row r="65" spans="1:6" ht="15" x14ac:dyDescent="0.35">
      <c r="A65" s="353" t="s">
        <v>593</v>
      </c>
      <c r="B65" s="353" t="s">
        <v>1430</v>
      </c>
      <c r="C65" s="353"/>
      <c r="D65" s="355"/>
      <c r="E65" s="353" t="s">
        <v>1862</v>
      </c>
      <c r="F65" s="353" t="s">
        <v>216</v>
      </c>
    </row>
    <row r="66" spans="1:6" ht="15" x14ac:dyDescent="0.35">
      <c r="A66" s="353" t="s">
        <v>224</v>
      </c>
      <c r="B66" s="353" t="s">
        <v>1863</v>
      </c>
      <c r="C66" s="353"/>
      <c r="D66" s="355"/>
      <c r="E66" s="353" t="s">
        <v>1864</v>
      </c>
      <c r="F66" s="353" t="s">
        <v>217</v>
      </c>
    </row>
    <row r="67" spans="1:6" ht="15" x14ac:dyDescent="0.35">
      <c r="A67" s="353" t="s">
        <v>359</v>
      </c>
      <c r="B67" s="353" t="s">
        <v>1431</v>
      </c>
      <c r="C67" s="353"/>
      <c r="D67" s="354"/>
      <c r="E67" s="353" t="s">
        <v>1865</v>
      </c>
      <c r="F67" s="353" t="s">
        <v>218</v>
      </c>
    </row>
    <row r="68" spans="1:6" ht="15" x14ac:dyDescent="0.35">
      <c r="A68" s="353" t="s">
        <v>540</v>
      </c>
      <c r="B68" s="353" t="s">
        <v>1432</v>
      </c>
      <c r="C68" s="353"/>
      <c r="D68" s="354"/>
      <c r="E68" s="353" t="s">
        <v>1857</v>
      </c>
      <c r="F68" s="353" t="s">
        <v>219</v>
      </c>
    </row>
    <row r="69" spans="1:6" ht="15" x14ac:dyDescent="0.35">
      <c r="A69" s="353" t="s">
        <v>597</v>
      </c>
      <c r="B69" s="353" t="s">
        <v>1866</v>
      </c>
      <c r="C69" s="353"/>
      <c r="D69" s="354"/>
      <c r="E69" s="353" t="s">
        <v>1867</v>
      </c>
      <c r="F69" s="353" t="s">
        <v>220</v>
      </c>
    </row>
    <row r="70" spans="1:6" ht="15" x14ac:dyDescent="0.35">
      <c r="A70" s="353" t="s">
        <v>229</v>
      </c>
      <c r="B70" s="353" t="s">
        <v>1868</v>
      </c>
      <c r="C70" s="353"/>
      <c r="D70" s="354"/>
      <c r="E70" s="353" t="s">
        <v>1869</v>
      </c>
      <c r="F70" s="353" t="s">
        <v>221</v>
      </c>
    </row>
    <row r="71" spans="1:6" ht="15" x14ac:dyDescent="0.35">
      <c r="A71" s="353" t="s">
        <v>366</v>
      </c>
      <c r="B71" s="353" t="s">
        <v>1870</v>
      </c>
      <c r="C71" s="353"/>
      <c r="D71" s="354"/>
      <c r="E71" s="353" t="s">
        <v>1871</v>
      </c>
      <c r="F71" s="353" t="s">
        <v>222</v>
      </c>
    </row>
    <row r="72" spans="1:6" ht="15" x14ac:dyDescent="0.35">
      <c r="A72" s="356" t="s">
        <v>2164</v>
      </c>
      <c r="B72" s="353" t="s">
        <v>2165</v>
      </c>
      <c r="C72" s="353"/>
      <c r="D72" s="354"/>
      <c r="E72" s="353" t="s">
        <v>1872</v>
      </c>
      <c r="F72" s="353" t="s">
        <v>223</v>
      </c>
    </row>
    <row r="73" spans="1:6" ht="15" x14ac:dyDescent="0.35">
      <c r="A73" s="353" t="s">
        <v>155</v>
      </c>
      <c r="B73" s="353" t="s">
        <v>1784</v>
      </c>
      <c r="C73" s="353"/>
      <c r="D73" s="354"/>
      <c r="E73" s="353" t="s">
        <v>1863</v>
      </c>
      <c r="F73" s="353" t="s">
        <v>224</v>
      </c>
    </row>
    <row r="74" spans="1:6" ht="15" x14ac:dyDescent="0.35">
      <c r="A74" s="353" t="s">
        <v>276</v>
      </c>
      <c r="B74" s="353" t="s">
        <v>1873</v>
      </c>
      <c r="C74" s="353"/>
      <c r="D74" s="355"/>
      <c r="E74" s="353" t="s">
        <v>1874</v>
      </c>
      <c r="F74" s="353" t="s">
        <v>225</v>
      </c>
    </row>
    <row r="75" spans="1:6" ht="15" x14ac:dyDescent="0.35">
      <c r="A75" s="353" t="s">
        <v>388</v>
      </c>
      <c r="B75" s="353" t="s">
        <v>1433</v>
      </c>
      <c r="C75" s="353"/>
      <c r="D75" s="355"/>
      <c r="E75" s="353" t="s">
        <v>1875</v>
      </c>
      <c r="F75" s="353" t="s">
        <v>226</v>
      </c>
    </row>
    <row r="76" spans="1:6" ht="15" x14ac:dyDescent="0.35">
      <c r="A76" s="353" t="s">
        <v>439</v>
      </c>
      <c r="B76" s="353" t="s">
        <v>1434</v>
      </c>
      <c r="C76" s="353"/>
      <c r="D76" s="355"/>
      <c r="E76" s="353" t="s">
        <v>1876</v>
      </c>
      <c r="F76" s="353" t="s">
        <v>227</v>
      </c>
    </row>
    <row r="77" spans="1:6" ht="15" x14ac:dyDescent="0.35">
      <c r="A77" s="353" t="s">
        <v>486</v>
      </c>
      <c r="B77" s="353" t="s">
        <v>1435</v>
      </c>
      <c r="C77" s="353"/>
      <c r="D77" s="355"/>
      <c r="E77" s="353" t="s">
        <v>1877</v>
      </c>
      <c r="F77" s="353" t="s">
        <v>228</v>
      </c>
    </row>
    <row r="78" spans="1:6" ht="15" x14ac:dyDescent="0.35">
      <c r="A78" s="353" t="s">
        <v>545</v>
      </c>
      <c r="B78" s="353" t="s">
        <v>1436</v>
      </c>
      <c r="C78" s="353"/>
      <c r="D78" s="355"/>
      <c r="E78" s="353" t="s">
        <v>1868</v>
      </c>
      <c r="F78" s="353" t="s">
        <v>229</v>
      </c>
    </row>
    <row r="79" spans="1:6" ht="15" x14ac:dyDescent="0.35">
      <c r="A79" s="353" t="s">
        <v>600</v>
      </c>
      <c r="B79" s="353" t="s">
        <v>1878</v>
      </c>
      <c r="C79" s="353"/>
      <c r="D79" s="355"/>
      <c r="E79" s="353" t="s">
        <v>1879</v>
      </c>
      <c r="F79" s="353" t="s">
        <v>230</v>
      </c>
    </row>
    <row r="80" spans="1:6" ht="15" x14ac:dyDescent="0.35">
      <c r="A80" s="353" t="s">
        <v>166</v>
      </c>
      <c r="B80" s="353" t="s">
        <v>1799</v>
      </c>
      <c r="C80" s="353"/>
      <c r="D80" s="355"/>
      <c r="E80" s="353" t="s">
        <v>1881</v>
      </c>
      <c r="F80" s="353" t="s">
        <v>231</v>
      </c>
    </row>
    <row r="81" spans="1:6" ht="15" x14ac:dyDescent="0.35">
      <c r="A81" s="353" t="s">
        <v>290</v>
      </c>
      <c r="B81" s="353" t="s">
        <v>1880</v>
      </c>
      <c r="C81" s="353"/>
      <c r="D81" s="355"/>
      <c r="E81" s="353" t="s">
        <v>1883</v>
      </c>
      <c r="F81" s="353" t="s">
        <v>232</v>
      </c>
    </row>
    <row r="82" spans="1:6" ht="15" x14ac:dyDescent="0.35">
      <c r="A82" s="353" t="s">
        <v>399</v>
      </c>
      <c r="B82" s="353" t="s">
        <v>1882</v>
      </c>
      <c r="C82" s="353"/>
      <c r="D82" s="355"/>
      <c r="E82" s="353" t="s">
        <v>1884</v>
      </c>
      <c r="F82" s="353" t="s">
        <v>233</v>
      </c>
    </row>
    <row r="83" spans="1:6" ht="15" x14ac:dyDescent="0.35">
      <c r="A83" s="353" t="s">
        <v>444</v>
      </c>
      <c r="B83" s="353" t="s">
        <v>1437</v>
      </c>
      <c r="C83" s="353"/>
      <c r="D83" s="354"/>
      <c r="E83" s="353" t="s">
        <v>1886</v>
      </c>
      <c r="F83" s="353" t="s">
        <v>234</v>
      </c>
    </row>
    <row r="84" spans="1:6" ht="15" x14ac:dyDescent="0.35">
      <c r="A84" s="353" t="s">
        <v>491</v>
      </c>
      <c r="B84" s="353" t="s">
        <v>1885</v>
      </c>
      <c r="C84" s="353"/>
      <c r="D84" s="354"/>
      <c r="E84" s="353" t="s">
        <v>1887</v>
      </c>
      <c r="F84" s="353" t="s">
        <v>235</v>
      </c>
    </row>
    <row r="85" spans="1:6" ht="15" x14ac:dyDescent="0.35">
      <c r="A85" s="353" t="s">
        <v>559</v>
      </c>
      <c r="B85" s="353" t="s">
        <v>1438</v>
      </c>
      <c r="C85" s="353"/>
      <c r="D85" s="354"/>
      <c r="E85" s="353" t="s">
        <v>1889</v>
      </c>
      <c r="F85" s="353" t="s">
        <v>236</v>
      </c>
    </row>
    <row r="86" spans="1:6" ht="15" x14ac:dyDescent="0.35">
      <c r="A86" s="353" t="s">
        <v>604</v>
      </c>
      <c r="B86" s="353" t="s">
        <v>1888</v>
      </c>
      <c r="C86" s="353"/>
      <c r="D86" s="354"/>
      <c r="E86" s="353" t="s">
        <v>1890</v>
      </c>
      <c r="F86" s="353" t="s">
        <v>237</v>
      </c>
    </row>
    <row r="87" spans="1:6" ht="15" x14ac:dyDescent="0.35">
      <c r="A87" s="353" t="s">
        <v>169</v>
      </c>
      <c r="B87" s="353" t="s">
        <v>1803</v>
      </c>
      <c r="C87" s="353"/>
      <c r="D87" s="354"/>
      <c r="E87" s="353" t="s">
        <v>1891</v>
      </c>
      <c r="F87" s="353" t="s">
        <v>238</v>
      </c>
    </row>
    <row r="88" spans="1:6" ht="15" x14ac:dyDescent="0.35">
      <c r="A88" s="353" t="s">
        <v>303</v>
      </c>
      <c r="B88" s="353" t="s">
        <v>1439</v>
      </c>
      <c r="C88" s="353"/>
      <c r="D88" s="354"/>
      <c r="E88" s="353" t="s">
        <v>1893</v>
      </c>
      <c r="F88" s="353" t="s">
        <v>239</v>
      </c>
    </row>
    <row r="89" spans="1:6" ht="15" x14ac:dyDescent="0.35">
      <c r="A89" s="353" t="s">
        <v>404</v>
      </c>
      <c r="B89" s="353" t="s">
        <v>1892</v>
      </c>
      <c r="C89" s="353"/>
      <c r="D89" s="354"/>
      <c r="E89" s="353" t="s">
        <v>1894</v>
      </c>
      <c r="F89" s="353" t="s">
        <v>240</v>
      </c>
    </row>
    <row r="90" spans="1:6" ht="15" x14ac:dyDescent="0.35">
      <c r="A90" s="353" t="s">
        <v>450</v>
      </c>
      <c r="B90" s="353" t="s">
        <v>1440</v>
      </c>
      <c r="C90" s="353"/>
      <c r="D90" s="354"/>
      <c r="E90" s="353" t="s">
        <v>1896</v>
      </c>
      <c r="F90" s="353" t="s">
        <v>241</v>
      </c>
    </row>
    <row r="91" spans="1:6" ht="15" x14ac:dyDescent="0.35">
      <c r="A91" s="353" t="s">
        <v>498</v>
      </c>
      <c r="B91" s="353" t="s">
        <v>1895</v>
      </c>
      <c r="C91" s="353"/>
      <c r="D91" s="354"/>
      <c r="E91" s="353" t="s">
        <v>1898</v>
      </c>
      <c r="F91" s="353" t="s">
        <v>242</v>
      </c>
    </row>
    <row r="92" spans="1:6" ht="15" x14ac:dyDescent="0.35">
      <c r="A92" s="353" t="s">
        <v>564</v>
      </c>
      <c r="B92" s="353" t="s">
        <v>1897</v>
      </c>
      <c r="C92" s="353"/>
      <c r="D92" s="354"/>
      <c r="E92" s="353" t="s">
        <v>1899</v>
      </c>
      <c r="F92" s="353" t="s">
        <v>243</v>
      </c>
    </row>
    <row r="93" spans="1:6" ht="15" x14ac:dyDescent="0.35">
      <c r="A93" s="353" t="s">
        <v>611</v>
      </c>
      <c r="B93" s="353" t="s">
        <v>1441</v>
      </c>
      <c r="C93" s="353"/>
      <c r="D93" s="354"/>
      <c r="E93" s="353" t="s">
        <v>1900</v>
      </c>
      <c r="F93" s="353" t="s">
        <v>244</v>
      </c>
    </row>
    <row r="94" spans="1:6" ht="15" x14ac:dyDescent="0.35">
      <c r="A94" s="353" t="s">
        <v>182</v>
      </c>
      <c r="B94" s="353" t="s">
        <v>1820</v>
      </c>
      <c r="C94" s="353"/>
      <c r="D94" s="354"/>
      <c r="E94" s="353" t="s">
        <v>1901</v>
      </c>
      <c r="F94" s="353" t="s">
        <v>245</v>
      </c>
    </row>
    <row r="95" spans="1:6" ht="15" x14ac:dyDescent="0.35">
      <c r="A95" s="353" t="s">
        <v>310</v>
      </c>
      <c r="B95" s="353" t="s">
        <v>1442</v>
      </c>
      <c r="C95" s="353"/>
      <c r="D95" s="354"/>
      <c r="E95" s="353" t="s">
        <v>1903</v>
      </c>
      <c r="F95" s="353" t="s">
        <v>246</v>
      </c>
    </row>
    <row r="96" spans="1:6" ht="15" x14ac:dyDescent="0.35">
      <c r="A96" s="353" t="s">
        <v>412</v>
      </c>
      <c r="B96" s="353" t="s">
        <v>1902</v>
      </c>
      <c r="C96" s="353"/>
      <c r="D96" s="354"/>
      <c r="E96" s="353" t="s">
        <v>1905</v>
      </c>
      <c r="F96" s="353" t="s">
        <v>247</v>
      </c>
    </row>
    <row r="97" spans="1:6" ht="15" x14ac:dyDescent="0.35">
      <c r="A97" s="353" t="s">
        <v>458</v>
      </c>
      <c r="B97" s="353" t="s">
        <v>1904</v>
      </c>
      <c r="C97" s="353"/>
      <c r="D97" s="354"/>
      <c r="E97" s="353" t="s">
        <v>1906</v>
      </c>
      <c r="F97" s="353" t="s">
        <v>248</v>
      </c>
    </row>
    <row r="98" spans="1:6" ht="15" x14ac:dyDescent="0.35">
      <c r="A98" s="353" t="s">
        <v>507</v>
      </c>
      <c r="B98" s="353" t="s">
        <v>1443</v>
      </c>
      <c r="C98" s="353"/>
      <c r="D98" s="354"/>
      <c r="E98" s="353" t="s">
        <v>1908</v>
      </c>
      <c r="F98" s="353" t="s">
        <v>249</v>
      </c>
    </row>
    <row r="99" spans="1:6" ht="15" x14ac:dyDescent="0.35">
      <c r="A99" s="353" t="s">
        <v>573</v>
      </c>
      <c r="B99" s="353" t="s">
        <v>1907</v>
      </c>
      <c r="C99" s="353"/>
      <c r="D99" s="354"/>
      <c r="E99" s="353" t="s">
        <v>1909</v>
      </c>
      <c r="F99" s="353" t="s">
        <v>250</v>
      </c>
    </row>
    <row r="100" spans="1:6" ht="15" x14ac:dyDescent="0.35">
      <c r="A100" s="353" t="s">
        <v>617</v>
      </c>
      <c r="B100" s="353" t="s">
        <v>1444</v>
      </c>
      <c r="C100" s="353"/>
      <c r="D100" s="354"/>
      <c r="E100" s="353" t="s">
        <v>1910</v>
      </c>
      <c r="F100" s="353" t="s">
        <v>251</v>
      </c>
    </row>
    <row r="101" spans="1:6" ht="15" x14ac:dyDescent="0.35">
      <c r="A101" s="353" t="s">
        <v>191</v>
      </c>
      <c r="B101" s="353" t="s">
        <v>1830</v>
      </c>
      <c r="C101" s="353"/>
      <c r="D101" s="354"/>
      <c r="E101" s="353" t="s">
        <v>1912</v>
      </c>
      <c r="F101" s="353" t="s">
        <v>252</v>
      </c>
    </row>
    <row r="102" spans="1:6" ht="15" x14ac:dyDescent="0.35">
      <c r="A102" s="353" t="s">
        <v>314</v>
      </c>
      <c r="B102" s="353" t="s">
        <v>1911</v>
      </c>
      <c r="C102" s="353"/>
      <c r="D102" s="354"/>
      <c r="E102" s="353" t="s">
        <v>1913</v>
      </c>
      <c r="F102" s="353" t="s">
        <v>253</v>
      </c>
    </row>
    <row r="103" spans="1:6" ht="15" x14ac:dyDescent="0.35">
      <c r="A103" s="353" t="s">
        <v>415</v>
      </c>
      <c r="B103" s="353" t="s">
        <v>1445</v>
      </c>
      <c r="C103" s="353"/>
      <c r="D103" s="354"/>
      <c r="E103" s="353" t="s">
        <v>1914</v>
      </c>
      <c r="F103" s="353" t="s">
        <v>254</v>
      </c>
    </row>
    <row r="104" spans="1:6" ht="15" x14ac:dyDescent="0.35">
      <c r="A104" s="353" t="s">
        <v>464</v>
      </c>
      <c r="B104" s="353" t="s">
        <v>1446</v>
      </c>
      <c r="C104" s="353"/>
      <c r="D104" s="354"/>
      <c r="E104" s="353" t="s">
        <v>1915</v>
      </c>
      <c r="F104" s="353" t="s">
        <v>255</v>
      </c>
    </row>
    <row r="105" spans="1:6" ht="15" x14ac:dyDescent="0.35">
      <c r="A105" s="353" t="s">
        <v>511</v>
      </c>
      <c r="B105" s="353" t="s">
        <v>1447</v>
      </c>
      <c r="C105" s="353"/>
      <c r="D105" s="354"/>
      <c r="E105" s="353" t="s">
        <v>1916</v>
      </c>
      <c r="F105" s="353" t="s">
        <v>256</v>
      </c>
    </row>
    <row r="106" spans="1:6" ht="15" x14ac:dyDescent="0.35">
      <c r="A106" s="353" t="s">
        <v>576</v>
      </c>
      <c r="B106" s="353" t="s">
        <v>1448</v>
      </c>
      <c r="C106" s="353"/>
      <c r="D106" s="354"/>
      <c r="E106" s="353" t="s">
        <v>1918</v>
      </c>
      <c r="F106" s="353" t="s">
        <v>257</v>
      </c>
    </row>
    <row r="107" spans="1:6" ht="15" x14ac:dyDescent="0.35">
      <c r="A107" s="353" t="s">
        <v>621</v>
      </c>
      <c r="B107" s="353" t="s">
        <v>1917</v>
      </c>
      <c r="C107" s="353"/>
      <c r="D107" s="354"/>
      <c r="E107" s="353" t="s">
        <v>1919</v>
      </c>
      <c r="F107" s="353" t="s">
        <v>258</v>
      </c>
    </row>
    <row r="108" spans="1:6" ht="15" x14ac:dyDescent="0.35">
      <c r="A108" s="353" t="s">
        <v>194</v>
      </c>
      <c r="B108" s="353" t="s">
        <v>1832</v>
      </c>
      <c r="C108" s="353"/>
      <c r="D108" s="354"/>
      <c r="E108" s="353" t="s">
        <v>1920</v>
      </c>
      <c r="F108" s="353" t="s">
        <v>259</v>
      </c>
    </row>
    <row r="109" spans="1:6" ht="15" x14ac:dyDescent="0.35">
      <c r="A109" s="353" t="s">
        <v>322</v>
      </c>
      <c r="B109" s="353" t="s">
        <v>1449</v>
      </c>
      <c r="C109" s="353"/>
      <c r="D109" s="354"/>
      <c r="E109" s="353" t="s">
        <v>1921</v>
      </c>
      <c r="F109" s="353" t="s">
        <v>260</v>
      </c>
    </row>
    <row r="110" spans="1:6" ht="15" x14ac:dyDescent="0.35">
      <c r="A110" s="353" t="s">
        <v>427</v>
      </c>
      <c r="B110" s="353" t="s">
        <v>1450</v>
      </c>
      <c r="C110" s="353"/>
      <c r="D110" s="354"/>
      <c r="E110" s="353" t="s">
        <v>1923</v>
      </c>
      <c r="F110" s="353" t="s">
        <v>261</v>
      </c>
    </row>
    <row r="111" spans="1:6" ht="15" x14ac:dyDescent="0.35">
      <c r="A111" s="353" t="s">
        <v>469</v>
      </c>
      <c r="B111" s="353" t="s">
        <v>1922</v>
      </c>
      <c r="C111" s="353"/>
      <c r="D111" s="354"/>
      <c r="E111" s="353" t="s">
        <v>1924</v>
      </c>
      <c r="F111" s="353" t="s">
        <v>262</v>
      </c>
    </row>
    <row r="112" spans="1:6" ht="15" x14ac:dyDescent="0.35">
      <c r="A112" s="353" t="s">
        <v>515</v>
      </c>
      <c r="B112" s="353" t="s">
        <v>1451</v>
      </c>
      <c r="C112" s="353"/>
      <c r="D112" s="354"/>
      <c r="E112" s="353" t="s">
        <v>1925</v>
      </c>
      <c r="F112" s="353" t="s">
        <v>263</v>
      </c>
    </row>
    <row r="113" spans="1:6" ht="15" x14ac:dyDescent="0.35">
      <c r="A113" s="353" t="s">
        <v>582</v>
      </c>
      <c r="B113" s="353" t="s">
        <v>1452</v>
      </c>
      <c r="C113" s="353"/>
      <c r="D113" s="354"/>
      <c r="E113" s="353" t="s">
        <v>1927</v>
      </c>
      <c r="F113" s="353" t="s">
        <v>264</v>
      </c>
    </row>
    <row r="114" spans="1:6" ht="15" x14ac:dyDescent="0.35">
      <c r="A114" s="353" t="s">
        <v>624</v>
      </c>
      <c r="B114" s="353" t="s">
        <v>1926</v>
      </c>
      <c r="C114" s="353"/>
      <c r="D114" s="354"/>
      <c r="E114" s="353" t="s">
        <v>1928</v>
      </c>
      <c r="F114" s="353" t="s">
        <v>265</v>
      </c>
    </row>
    <row r="115" spans="1:6" ht="15" x14ac:dyDescent="0.35">
      <c r="A115" s="353" t="s">
        <v>201</v>
      </c>
      <c r="B115" s="353" t="s">
        <v>1841</v>
      </c>
      <c r="C115" s="353"/>
      <c r="D115" s="354"/>
      <c r="E115" s="353" t="s">
        <v>1929</v>
      </c>
      <c r="F115" s="353" t="s">
        <v>266</v>
      </c>
    </row>
    <row r="116" spans="1:6" ht="15" x14ac:dyDescent="0.35">
      <c r="A116" s="353" t="s">
        <v>330</v>
      </c>
      <c r="B116" s="353" t="s">
        <v>1453</v>
      </c>
      <c r="C116" s="353"/>
      <c r="D116" s="354"/>
      <c r="E116" s="353" t="s">
        <v>1930</v>
      </c>
      <c r="F116" s="353" t="s">
        <v>267</v>
      </c>
    </row>
    <row r="117" spans="1:6" ht="15" x14ac:dyDescent="0.35">
      <c r="A117" s="353" t="s">
        <v>430</v>
      </c>
      <c r="B117" s="353" t="s">
        <v>1454</v>
      </c>
      <c r="C117" s="353"/>
      <c r="D117" s="354"/>
      <c r="E117" s="353" t="s">
        <v>1932</v>
      </c>
      <c r="F117" s="353" t="s">
        <v>268</v>
      </c>
    </row>
    <row r="118" spans="1:6" ht="15" x14ac:dyDescent="0.35">
      <c r="A118" s="353" t="s">
        <v>473</v>
      </c>
      <c r="B118" s="353" t="s">
        <v>1931</v>
      </c>
      <c r="C118" s="353"/>
      <c r="D118" s="354"/>
      <c r="E118" s="353" t="s">
        <v>1933</v>
      </c>
      <c r="F118" s="353" t="s">
        <v>1226</v>
      </c>
    </row>
    <row r="119" spans="1:6" ht="15" x14ac:dyDescent="0.35">
      <c r="A119" s="353" t="s">
        <v>520</v>
      </c>
      <c r="B119" s="353" t="s">
        <v>1455</v>
      </c>
      <c r="C119" s="353"/>
      <c r="D119" s="354"/>
      <c r="E119" s="353" t="s">
        <v>1934</v>
      </c>
      <c r="F119" s="353" t="s">
        <v>269</v>
      </c>
    </row>
    <row r="120" spans="1:6" ht="15" x14ac:dyDescent="0.35">
      <c r="A120" s="353" t="s">
        <v>207</v>
      </c>
      <c r="B120" s="353" t="s">
        <v>1852</v>
      </c>
      <c r="C120" s="353"/>
      <c r="D120" s="354"/>
      <c r="E120" s="353" t="s">
        <v>1935</v>
      </c>
      <c r="F120" s="353" t="s">
        <v>270</v>
      </c>
    </row>
    <row r="121" spans="1:6" ht="15" x14ac:dyDescent="0.35">
      <c r="A121" s="353" t="s">
        <v>337</v>
      </c>
      <c r="B121" s="353" t="s">
        <v>1936</v>
      </c>
      <c r="C121" s="353"/>
      <c r="D121" s="354"/>
      <c r="E121" s="353" t="s">
        <v>1937</v>
      </c>
      <c r="F121" s="353" t="s">
        <v>271</v>
      </c>
    </row>
    <row r="122" spans="1:6" ht="15" x14ac:dyDescent="0.35">
      <c r="A122" s="353" t="s">
        <v>435</v>
      </c>
      <c r="B122" s="353" t="s">
        <v>1456</v>
      </c>
      <c r="C122" s="353"/>
      <c r="D122" s="354"/>
      <c r="E122" s="353" t="s">
        <v>1938</v>
      </c>
      <c r="F122" s="353" t="s">
        <v>272</v>
      </c>
    </row>
    <row r="123" spans="1:6" ht="15" x14ac:dyDescent="0.35">
      <c r="A123" s="353" t="s">
        <v>476</v>
      </c>
      <c r="B123" s="353" t="s">
        <v>1457</v>
      </c>
      <c r="C123" s="353"/>
      <c r="D123" s="354"/>
      <c r="E123" s="353" t="s">
        <v>1939</v>
      </c>
      <c r="F123" s="353" t="s">
        <v>273</v>
      </c>
    </row>
    <row r="124" spans="1:6" ht="15" x14ac:dyDescent="0.35">
      <c r="A124" s="353" t="s">
        <v>524</v>
      </c>
      <c r="B124" s="353" t="s">
        <v>1940</v>
      </c>
      <c r="C124" s="353"/>
      <c r="D124" s="354"/>
      <c r="E124" s="353" t="s">
        <v>1941</v>
      </c>
      <c r="F124" s="353" t="s">
        <v>274</v>
      </c>
    </row>
    <row r="125" spans="1:6" ht="15" x14ac:dyDescent="0.35">
      <c r="A125" s="353" t="s">
        <v>588</v>
      </c>
      <c r="B125" s="353" t="s">
        <v>1458</v>
      </c>
      <c r="C125" s="353"/>
      <c r="D125" s="354"/>
      <c r="E125" s="353" t="s">
        <v>1392</v>
      </c>
      <c r="F125" s="353" t="s">
        <v>275</v>
      </c>
    </row>
    <row r="126" spans="1:6" ht="15" x14ac:dyDescent="0.35">
      <c r="A126" s="353" t="s">
        <v>214</v>
      </c>
      <c r="B126" s="353" t="s">
        <v>1860</v>
      </c>
      <c r="C126" s="353"/>
      <c r="D126" s="354"/>
      <c r="E126" s="353" t="s">
        <v>1873</v>
      </c>
      <c r="F126" s="353" t="s">
        <v>276</v>
      </c>
    </row>
    <row r="127" spans="1:6" ht="15" x14ac:dyDescent="0.35">
      <c r="A127" s="353" t="s">
        <v>342</v>
      </c>
      <c r="B127" s="353" t="s">
        <v>1459</v>
      </c>
      <c r="C127" s="353"/>
      <c r="D127" s="354"/>
      <c r="E127" s="353" t="s">
        <v>1460</v>
      </c>
      <c r="F127" s="353" t="s">
        <v>277</v>
      </c>
    </row>
    <row r="128" spans="1:6" ht="15" x14ac:dyDescent="0.35">
      <c r="A128" s="353" t="s">
        <v>479</v>
      </c>
      <c r="B128" s="353" t="s">
        <v>1942</v>
      </c>
      <c r="C128" s="353"/>
      <c r="D128" s="354"/>
      <c r="E128" s="353" t="s">
        <v>1461</v>
      </c>
      <c r="F128" s="353" t="s">
        <v>278</v>
      </c>
    </row>
    <row r="129" spans="1:6" ht="15" x14ac:dyDescent="0.35">
      <c r="A129" s="353" t="s">
        <v>531</v>
      </c>
      <c r="B129" s="353" t="s">
        <v>1462</v>
      </c>
      <c r="C129" s="353"/>
      <c r="D129" s="354"/>
      <c r="E129" s="353" t="s">
        <v>1943</v>
      </c>
      <c r="F129" s="353" t="s">
        <v>279</v>
      </c>
    </row>
    <row r="130" spans="1:6" ht="15" x14ac:dyDescent="0.35">
      <c r="A130" s="353" t="s">
        <v>220</v>
      </c>
      <c r="B130" s="353" t="s">
        <v>1867</v>
      </c>
      <c r="C130" s="353"/>
      <c r="D130" s="354"/>
      <c r="E130" s="353" t="s">
        <v>1463</v>
      </c>
      <c r="F130" s="353" t="s">
        <v>280</v>
      </c>
    </row>
    <row r="131" spans="1:6" ht="15" x14ac:dyDescent="0.35">
      <c r="A131" s="353" t="s">
        <v>347</v>
      </c>
      <c r="B131" s="353" t="s">
        <v>1464</v>
      </c>
      <c r="C131" s="353"/>
      <c r="D131" s="354"/>
      <c r="E131" s="353" t="s">
        <v>1465</v>
      </c>
      <c r="F131" s="353" t="s">
        <v>281</v>
      </c>
    </row>
    <row r="132" spans="1:6" ht="15" x14ac:dyDescent="0.35">
      <c r="A132" s="353" t="s">
        <v>481</v>
      </c>
      <c r="B132" s="353" t="s">
        <v>1944</v>
      </c>
      <c r="C132" s="353"/>
      <c r="D132" s="354"/>
      <c r="E132" s="353" t="s">
        <v>1466</v>
      </c>
      <c r="F132" s="353" t="s">
        <v>282</v>
      </c>
    </row>
    <row r="133" spans="1:6" ht="15" x14ac:dyDescent="0.35">
      <c r="A133" s="353" t="s">
        <v>537</v>
      </c>
      <c r="B133" s="353" t="s">
        <v>1467</v>
      </c>
      <c r="C133" s="353"/>
      <c r="D133" s="354"/>
      <c r="E133" s="353" t="s">
        <v>1945</v>
      </c>
      <c r="F133" s="353" t="s">
        <v>283</v>
      </c>
    </row>
    <row r="134" spans="1:6" ht="15" x14ac:dyDescent="0.35">
      <c r="A134" s="353" t="s">
        <v>594</v>
      </c>
      <c r="B134" s="353" t="s">
        <v>1468</v>
      </c>
      <c r="C134" s="353"/>
      <c r="D134" s="354"/>
      <c r="E134" s="353" t="s">
        <v>1469</v>
      </c>
      <c r="F134" s="353" t="s">
        <v>284</v>
      </c>
    </row>
    <row r="135" spans="1:6" ht="15" x14ac:dyDescent="0.35">
      <c r="A135" s="353" t="s">
        <v>225</v>
      </c>
      <c r="B135" s="353" t="s">
        <v>1874</v>
      </c>
      <c r="C135" s="353"/>
      <c r="D135" s="354"/>
      <c r="E135" s="353" t="s">
        <v>1946</v>
      </c>
      <c r="F135" s="353" t="s">
        <v>285</v>
      </c>
    </row>
    <row r="136" spans="1:6" ht="15" x14ac:dyDescent="0.35">
      <c r="A136" s="353" t="s">
        <v>360</v>
      </c>
      <c r="B136" s="353" t="s">
        <v>1470</v>
      </c>
      <c r="C136" s="353"/>
      <c r="D136" s="354"/>
      <c r="E136" s="353" t="s">
        <v>1471</v>
      </c>
      <c r="F136" s="353" t="s">
        <v>286</v>
      </c>
    </row>
    <row r="137" spans="1:6" ht="15" x14ac:dyDescent="0.35">
      <c r="A137" s="353" t="s">
        <v>541</v>
      </c>
      <c r="B137" s="353" t="s">
        <v>1472</v>
      </c>
      <c r="C137" s="353"/>
      <c r="D137" s="354"/>
      <c r="E137" s="353" t="s">
        <v>1473</v>
      </c>
      <c r="F137" s="353" t="s">
        <v>287</v>
      </c>
    </row>
    <row r="138" spans="1:6" ht="15" x14ac:dyDescent="0.35">
      <c r="A138" s="353" t="s">
        <v>598</v>
      </c>
      <c r="B138" s="353" t="s">
        <v>1947</v>
      </c>
      <c r="C138" s="353"/>
      <c r="D138" s="354"/>
      <c r="E138" s="353" t="s">
        <v>1948</v>
      </c>
      <c r="F138" s="353" t="s">
        <v>288</v>
      </c>
    </row>
    <row r="139" spans="1:6" ht="15" x14ac:dyDescent="0.35">
      <c r="A139" s="353" t="s">
        <v>230</v>
      </c>
      <c r="B139" s="353" t="s">
        <v>1879</v>
      </c>
      <c r="C139" s="353"/>
      <c r="D139" s="354"/>
      <c r="E139" s="353" t="s">
        <v>1793</v>
      </c>
      <c r="F139" s="353" t="s">
        <v>289</v>
      </c>
    </row>
    <row r="140" spans="1:6" ht="15" x14ac:dyDescent="0.35">
      <c r="A140" s="353" t="s">
        <v>367</v>
      </c>
      <c r="B140" s="353" t="s">
        <v>1949</v>
      </c>
      <c r="C140" s="353"/>
      <c r="D140" s="354"/>
      <c r="E140" s="353" t="s">
        <v>1880</v>
      </c>
      <c r="F140" s="353" t="s">
        <v>290</v>
      </c>
    </row>
    <row r="141" spans="1:6" ht="15" x14ac:dyDescent="0.35">
      <c r="A141" s="353" t="s">
        <v>156</v>
      </c>
      <c r="B141" s="353" t="s">
        <v>1785</v>
      </c>
      <c r="C141" s="353"/>
      <c r="D141" s="354"/>
      <c r="E141" s="353" t="s">
        <v>1950</v>
      </c>
      <c r="F141" s="353" t="s">
        <v>291</v>
      </c>
    </row>
    <row r="142" spans="1:6" ht="15" x14ac:dyDescent="0.35">
      <c r="A142" s="353" t="s">
        <v>277</v>
      </c>
      <c r="B142" s="353" t="s">
        <v>1460</v>
      </c>
      <c r="C142" s="353"/>
      <c r="D142" s="354"/>
      <c r="E142" s="353" t="s">
        <v>1951</v>
      </c>
      <c r="F142" s="353" t="s">
        <v>292</v>
      </c>
    </row>
    <row r="143" spans="1:6" ht="15" x14ac:dyDescent="0.35">
      <c r="A143" s="353" t="s">
        <v>389</v>
      </c>
      <c r="B143" s="353" t="s">
        <v>1474</v>
      </c>
      <c r="C143" s="353"/>
      <c r="D143" s="354"/>
      <c r="E143" s="353" t="s">
        <v>1952</v>
      </c>
      <c r="F143" s="353" t="s">
        <v>293</v>
      </c>
    </row>
    <row r="144" spans="1:6" ht="15" x14ac:dyDescent="0.35">
      <c r="A144" s="353" t="s">
        <v>440</v>
      </c>
      <c r="B144" s="353" t="s">
        <v>1475</v>
      </c>
      <c r="C144" s="353"/>
      <c r="D144" s="354"/>
      <c r="E144" s="353" t="s">
        <v>1953</v>
      </c>
      <c r="F144" s="353" t="s">
        <v>294</v>
      </c>
    </row>
    <row r="145" spans="1:6" ht="15" x14ac:dyDescent="0.35">
      <c r="A145" s="353" t="s">
        <v>487</v>
      </c>
      <c r="B145" s="353" t="s">
        <v>1476</v>
      </c>
      <c r="C145" s="353"/>
      <c r="D145" s="354"/>
      <c r="E145" s="353" t="s">
        <v>1954</v>
      </c>
      <c r="F145" s="353" t="s">
        <v>295</v>
      </c>
    </row>
    <row r="146" spans="1:6" ht="15" x14ac:dyDescent="0.35">
      <c r="A146" s="353" t="s">
        <v>546</v>
      </c>
      <c r="B146" s="353" t="s">
        <v>1477</v>
      </c>
      <c r="C146" s="353"/>
      <c r="D146" s="354"/>
      <c r="E146" s="353" t="s">
        <v>1955</v>
      </c>
      <c r="F146" s="353" t="s">
        <v>296</v>
      </c>
    </row>
    <row r="147" spans="1:6" ht="15" x14ac:dyDescent="0.35">
      <c r="A147" s="353" t="s">
        <v>601</v>
      </c>
      <c r="B147" s="353" t="s">
        <v>1956</v>
      </c>
      <c r="C147" s="353"/>
      <c r="D147" s="354"/>
      <c r="E147" s="353" t="s">
        <v>1957</v>
      </c>
      <c r="F147" s="353" t="s">
        <v>297</v>
      </c>
    </row>
    <row r="148" spans="1:6" ht="15" x14ac:dyDescent="0.35">
      <c r="A148" s="353" t="s">
        <v>167</v>
      </c>
      <c r="B148" s="353" t="s">
        <v>1801</v>
      </c>
      <c r="C148" s="353"/>
      <c r="D148" s="354"/>
      <c r="E148" s="353" t="s">
        <v>1958</v>
      </c>
      <c r="F148" s="353" t="s">
        <v>298</v>
      </c>
    </row>
    <row r="149" spans="1:6" ht="15" x14ac:dyDescent="0.35">
      <c r="A149" s="353" t="s">
        <v>291</v>
      </c>
      <c r="B149" s="353" t="s">
        <v>1950</v>
      </c>
      <c r="C149" s="353"/>
      <c r="D149" s="354"/>
      <c r="E149" s="353" t="s">
        <v>1959</v>
      </c>
      <c r="F149" s="353" t="s">
        <v>299</v>
      </c>
    </row>
    <row r="150" spans="1:6" ht="15" x14ac:dyDescent="0.35">
      <c r="A150" s="353" t="s">
        <v>400</v>
      </c>
      <c r="B150" s="353" t="s">
        <v>1960</v>
      </c>
      <c r="C150" s="353"/>
      <c r="D150" s="354"/>
      <c r="E150" s="353" t="s">
        <v>1961</v>
      </c>
      <c r="F150" s="353" t="s">
        <v>300</v>
      </c>
    </row>
    <row r="151" spans="1:6" ht="15" x14ac:dyDescent="0.35">
      <c r="A151" s="353" t="s">
        <v>445</v>
      </c>
      <c r="B151" s="353" t="s">
        <v>1478</v>
      </c>
      <c r="C151" s="353"/>
      <c r="D151" s="354"/>
      <c r="E151" s="353" t="s">
        <v>1962</v>
      </c>
      <c r="F151" s="353" t="s">
        <v>301</v>
      </c>
    </row>
    <row r="152" spans="1:6" ht="15" x14ac:dyDescent="0.35">
      <c r="A152" s="353" t="s">
        <v>492</v>
      </c>
      <c r="B152" s="353" t="s">
        <v>1479</v>
      </c>
      <c r="C152" s="353"/>
      <c r="D152" s="354"/>
      <c r="E152" s="353" t="s">
        <v>1963</v>
      </c>
      <c r="F152" s="353" t="s">
        <v>1227</v>
      </c>
    </row>
    <row r="153" spans="1:6" ht="15" x14ac:dyDescent="0.35">
      <c r="A153" s="353" t="s">
        <v>560</v>
      </c>
      <c r="B153" s="353" t="s">
        <v>1480</v>
      </c>
      <c r="C153" s="353"/>
      <c r="D153" s="354"/>
      <c r="E153" s="353" t="s">
        <v>1399</v>
      </c>
      <c r="F153" s="353" t="s">
        <v>302</v>
      </c>
    </row>
    <row r="154" spans="1:6" ht="15" x14ac:dyDescent="0.35">
      <c r="A154" s="353" t="s">
        <v>605</v>
      </c>
      <c r="B154" s="353" t="s">
        <v>1964</v>
      </c>
      <c r="C154" s="353"/>
      <c r="D154" s="354"/>
      <c r="E154" s="353" t="s">
        <v>1439</v>
      </c>
      <c r="F154" s="353" t="s">
        <v>303</v>
      </c>
    </row>
    <row r="155" spans="1:6" ht="15" x14ac:dyDescent="0.35">
      <c r="A155" s="353" t="s">
        <v>170</v>
      </c>
      <c r="B155" s="353" t="s">
        <v>1805</v>
      </c>
      <c r="C155" s="353"/>
      <c r="D155" s="354"/>
      <c r="E155" s="353" t="s">
        <v>1965</v>
      </c>
      <c r="F155" s="353" t="s">
        <v>304</v>
      </c>
    </row>
    <row r="156" spans="1:6" ht="15" x14ac:dyDescent="0.35">
      <c r="A156" s="353" t="s">
        <v>304</v>
      </c>
      <c r="B156" s="353" t="s">
        <v>1965</v>
      </c>
      <c r="C156" s="353"/>
      <c r="D156" s="354"/>
      <c r="E156" s="353" t="s">
        <v>1481</v>
      </c>
      <c r="F156" s="353" t="s">
        <v>305</v>
      </c>
    </row>
    <row r="157" spans="1:6" ht="15" x14ac:dyDescent="0.35">
      <c r="A157" s="353" t="s">
        <v>405</v>
      </c>
      <c r="B157" s="353" t="s">
        <v>1966</v>
      </c>
      <c r="C157" s="353"/>
      <c r="D157" s="354"/>
      <c r="E157" s="353" t="s">
        <v>1482</v>
      </c>
      <c r="F157" s="353" t="s">
        <v>306</v>
      </c>
    </row>
    <row r="158" spans="1:6" ht="15" x14ac:dyDescent="0.35">
      <c r="A158" s="353" t="s">
        <v>451</v>
      </c>
      <c r="B158" s="353" t="s">
        <v>1483</v>
      </c>
      <c r="C158" s="353"/>
      <c r="D158" s="354"/>
      <c r="E158" s="353" t="s">
        <v>1484</v>
      </c>
      <c r="F158" s="353" t="s">
        <v>307</v>
      </c>
    </row>
    <row r="159" spans="1:6" ht="15" x14ac:dyDescent="0.35">
      <c r="A159" s="353" t="s">
        <v>499</v>
      </c>
      <c r="B159" s="353" t="s">
        <v>1485</v>
      </c>
      <c r="C159" s="353"/>
      <c r="D159" s="354"/>
      <c r="E159" s="353" t="s">
        <v>1486</v>
      </c>
      <c r="F159" s="353" t="s">
        <v>308</v>
      </c>
    </row>
    <row r="160" spans="1:6" ht="15" x14ac:dyDescent="0.35">
      <c r="A160" s="353" t="s">
        <v>565</v>
      </c>
      <c r="B160" s="353" t="s">
        <v>1487</v>
      </c>
      <c r="C160" s="353"/>
      <c r="D160" s="354"/>
      <c r="E160" s="353" t="s">
        <v>1404</v>
      </c>
      <c r="F160" s="353" t="s">
        <v>309</v>
      </c>
    </row>
    <row r="161" spans="1:6" ht="15" x14ac:dyDescent="0.35">
      <c r="A161" s="353" t="s">
        <v>612</v>
      </c>
      <c r="B161" s="353" t="s">
        <v>1488</v>
      </c>
      <c r="C161" s="353"/>
      <c r="D161" s="354"/>
      <c r="E161" s="353" t="s">
        <v>1442</v>
      </c>
      <c r="F161" s="353" t="s">
        <v>310</v>
      </c>
    </row>
    <row r="162" spans="1:6" ht="15" x14ac:dyDescent="0.35">
      <c r="A162" s="353" t="s">
        <v>183</v>
      </c>
      <c r="B162" s="353" t="s">
        <v>1821</v>
      </c>
      <c r="C162" s="353"/>
      <c r="D162" s="354"/>
      <c r="E162" s="353" t="s">
        <v>1967</v>
      </c>
      <c r="F162" s="353" t="s">
        <v>311</v>
      </c>
    </row>
    <row r="163" spans="1:6" ht="15" x14ac:dyDescent="0.35">
      <c r="A163" s="353" t="s">
        <v>311</v>
      </c>
      <c r="B163" s="353" t="s">
        <v>1967</v>
      </c>
      <c r="C163" s="353"/>
      <c r="D163" s="354"/>
      <c r="E163" s="353" t="s">
        <v>1489</v>
      </c>
      <c r="F163" s="353" t="s">
        <v>312</v>
      </c>
    </row>
    <row r="164" spans="1:6" ht="15" x14ac:dyDescent="0.35">
      <c r="A164" s="353" t="s">
        <v>413</v>
      </c>
      <c r="B164" s="353" t="s">
        <v>1968</v>
      </c>
      <c r="C164" s="353"/>
      <c r="D164" s="354"/>
      <c r="E164" s="353" t="s">
        <v>1408</v>
      </c>
      <c r="F164" s="353" t="s">
        <v>313</v>
      </c>
    </row>
    <row r="165" spans="1:6" ht="15" x14ac:dyDescent="0.35">
      <c r="A165" s="353" t="s">
        <v>459</v>
      </c>
      <c r="B165" s="353" t="s">
        <v>1969</v>
      </c>
      <c r="C165" s="353"/>
      <c r="D165" s="354"/>
      <c r="E165" s="353" t="s">
        <v>1911</v>
      </c>
      <c r="F165" s="353" t="s">
        <v>314</v>
      </c>
    </row>
    <row r="166" spans="1:6" ht="15" x14ac:dyDescent="0.35">
      <c r="A166" s="353" t="s">
        <v>508</v>
      </c>
      <c r="B166" s="353" t="s">
        <v>1490</v>
      </c>
      <c r="C166" s="353"/>
      <c r="D166" s="354"/>
      <c r="E166" s="353" t="s">
        <v>1491</v>
      </c>
      <c r="F166" s="353" t="s">
        <v>315</v>
      </c>
    </row>
    <row r="167" spans="1:6" ht="15" x14ac:dyDescent="0.35">
      <c r="A167" s="353" t="s">
        <v>574</v>
      </c>
      <c r="B167" s="353" t="s">
        <v>1492</v>
      </c>
      <c r="C167" s="353"/>
      <c r="D167" s="354"/>
      <c r="E167" s="353" t="s">
        <v>1493</v>
      </c>
      <c r="F167" s="353" t="s">
        <v>316</v>
      </c>
    </row>
    <row r="168" spans="1:6" ht="15" x14ac:dyDescent="0.35">
      <c r="A168" s="353" t="s">
        <v>618</v>
      </c>
      <c r="B168" s="353" t="s">
        <v>1494</v>
      </c>
      <c r="C168" s="353"/>
      <c r="D168" s="354"/>
      <c r="E168" s="353" t="s">
        <v>1970</v>
      </c>
      <c r="F168" s="353" t="s">
        <v>317</v>
      </c>
    </row>
    <row r="169" spans="1:6" ht="15" x14ac:dyDescent="0.35">
      <c r="A169" s="353" t="s">
        <v>192</v>
      </c>
      <c r="B169" s="353" t="s">
        <v>1831</v>
      </c>
      <c r="C169" s="353"/>
      <c r="D169" s="354"/>
      <c r="E169" s="353" t="s">
        <v>1971</v>
      </c>
      <c r="F169" s="353" t="s">
        <v>318</v>
      </c>
    </row>
    <row r="170" spans="1:6" ht="15" x14ac:dyDescent="0.35">
      <c r="A170" s="353" t="s">
        <v>315</v>
      </c>
      <c r="B170" s="353" t="s">
        <v>1491</v>
      </c>
      <c r="C170" s="353"/>
      <c r="D170" s="354"/>
      <c r="E170" s="353" t="s">
        <v>1495</v>
      </c>
      <c r="F170" s="353" t="s">
        <v>319</v>
      </c>
    </row>
    <row r="171" spans="1:6" ht="15" x14ac:dyDescent="0.35">
      <c r="A171" s="353" t="s">
        <v>416</v>
      </c>
      <c r="B171" s="353" t="s">
        <v>1496</v>
      </c>
      <c r="C171" s="353"/>
      <c r="D171" s="354"/>
      <c r="E171" s="353" t="s">
        <v>1497</v>
      </c>
      <c r="F171" s="353" t="s">
        <v>320</v>
      </c>
    </row>
    <row r="172" spans="1:6" ht="15" x14ac:dyDescent="0.35">
      <c r="A172" s="353" t="s">
        <v>465</v>
      </c>
      <c r="B172" s="353" t="s">
        <v>1498</v>
      </c>
      <c r="C172" s="353"/>
      <c r="D172" s="354"/>
      <c r="E172" s="353" t="s">
        <v>1413</v>
      </c>
      <c r="F172" s="353" t="s">
        <v>321</v>
      </c>
    </row>
    <row r="173" spans="1:6" ht="15" x14ac:dyDescent="0.35">
      <c r="A173" s="353" t="s">
        <v>512</v>
      </c>
      <c r="B173" s="353" t="s">
        <v>1499</v>
      </c>
      <c r="C173" s="353"/>
      <c r="D173" s="354"/>
      <c r="E173" s="353" t="s">
        <v>1449</v>
      </c>
      <c r="F173" s="353" t="s">
        <v>322</v>
      </c>
    </row>
    <row r="174" spans="1:6" ht="15" x14ac:dyDescent="0.35">
      <c r="A174" s="353" t="s">
        <v>577</v>
      </c>
      <c r="B174" s="353" t="s">
        <v>1500</v>
      </c>
      <c r="C174" s="353"/>
      <c r="D174" s="354"/>
      <c r="E174" s="353" t="s">
        <v>1972</v>
      </c>
      <c r="F174" s="353" t="s">
        <v>323</v>
      </c>
    </row>
    <row r="175" spans="1:6" ht="15" x14ac:dyDescent="0.35">
      <c r="A175" s="353" t="s">
        <v>622</v>
      </c>
      <c r="B175" s="353" t="s">
        <v>1501</v>
      </c>
      <c r="C175" s="353"/>
      <c r="D175" s="354"/>
      <c r="E175" s="353" t="s">
        <v>1502</v>
      </c>
      <c r="F175" s="353" t="s">
        <v>324</v>
      </c>
    </row>
    <row r="176" spans="1:6" ht="15" x14ac:dyDescent="0.35">
      <c r="A176" s="353" t="s">
        <v>195</v>
      </c>
      <c r="B176" s="353" t="s">
        <v>1834</v>
      </c>
      <c r="C176" s="353"/>
      <c r="D176" s="354"/>
      <c r="E176" s="353" t="s">
        <v>1973</v>
      </c>
      <c r="F176" s="353" t="s">
        <v>325</v>
      </c>
    </row>
    <row r="177" spans="1:6" ht="15" x14ac:dyDescent="0.35">
      <c r="A177" s="353" t="s">
        <v>323</v>
      </c>
      <c r="B177" s="353" t="s">
        <v>1972</v>
      </c>
      <c r="C177" s="353"/>
      <c r="D177" s="354"/>
      <c r="E177" s="353" t="s">
        <v>1503</v>
      </c>
      <c r="F177" s="353" t="s">
        <v>326</v>
      </c>
    </row>
    <row r="178" spans="1:6" ht="15" x14ac:dyDescent="0.35">
      <c r="A178" s="353" t="s">
        <v>428</v>
      </c>
      <c r="B178" s="353" t="s">
        <v>1504</v>
      </c>
      <c r="C178" s="353"/>
      <c r="D178" s="354"/>
      <c r="E178" s="353" t="s">
        <v>1505</v>
      </c>
      <c r="F178" s="353" t="s">
        <v>327</v>
      </c>
    </row>
    <row r="179" spans="1:6" ht="15" x14ac:dyDescent="0.35">
      <c r="A179" s="353" t="s">
        <v>470</v>
      </c>
      <c r="B179" s="353" t="s">
        <v>1974</v>
      </c>
      <c r="C179" s="353"/>
      <c r="D179" s="354"/>
      <c r="E179" s="353" t="s">
        <v>1506</v>
      </c>
      <c r="F179" s="353" t="s">
        <v>328</v>
      </c>
    </row>
    <row r="180" spans="1:6" ht="15" x14ac:dyDescent="0.35">
      <c r="A180" s="353" t="s">
        <v>516</v>
      </c>
      <c r="B180" s="353" t="s">
        <v>1507</v>
      </c>
      <c r="C180" s="353"/>
      <c r="D180" s="354"/>
      <c r="E180" s="353" t="s">
        <v>1418</v>
      </c>
      <c r="F180" s="353" t="s">
        <v>329</v>
      </c>
    </row>
    <row r="181" spans="1:6" ht="15" x14ac:dyDescent="0.35">
      <c r="A181" s="353" t="s">
        <v>583</v>
      </c>
      <c r="B181" s="353" t="s">
        <v>1508</v>
      </c>
      <c r="C181" s="353"/>
      <c r="D181" s="354"/>
      <c r="E181" s="353" t="s">
        <v>1453</v>
      </c>
      <c r="F181" s="353" t="s">
        <v>330</v>
      </c>
    </row>
    <row r="182" spans="1:6" ht="15" x14ac:dyDescent="0.35">
      <c r="A182" s="353" t="s">
        <v>625</v>
      </c>
      <c r="B182" s="353" t="s">
        <v>1975</v>
      </c>
      <c r="C182" s="353"/>
      <c r="D182" s="354"/>
      <c r="E182" s="353" t="s">
        <v>1509</v>
      </c>
      <c r="F182" s="353" t="s">
        <v>331</v>
      </c>
    </row>
    <row r="183" spans="1:6" ht="15" x14ac:dyDescent="0.35">
      <c r="A183" s="353" t="s">
        <v>202</v>
      </c>
      <c r="B183" s="353" t="s">
        <v>1843</v>
      </c>
      <c r="C183" s="353"/>
      <c r="D183" s="354"/>
      <c r="E183" s="353" t="s">
        <v>1510</v>
      </c>
      <c r="F183" s="353" t="s">
        <v>332</v>
      </c>
    </row>
    <row r="184" spans="1:6" ht="15" x14ac:dyDescent="0.35">
      <c r="A184" s="353" t="s">
        <v>331</v>
      </c>
      <c r="B184" s="353" t="s">
        <v>1509</v>
      </c>
      <c r="C184" s="353"/>
      <c r="D184" s="354"/>
      <c r="E184" s="353" t="s">
        <v>1511</v>
      </c>
      <c r="F184" s="353" t="s">
        <v>333</v>
      </c>
    </row>
    <row r="185" spans="1:6" ht="15" x14ac:dyDescent="0.35">
      <c r="A185" s="353" t="s">
        <v>431</v>
      </c>
      <c r="B185" s="353" t="s">
        <v>1512</v>
      </c>
      <c r="C185" s="353"/>
      <c r="D185" s="354"/>
      <c r="E185" s="353" t="s">
        <v>1976</v>
      </c>
      <c r="F185" s="353" t="s">
        <v>334</v>
      </c>
    </row>
    <row r="186" spans="1:6" ht="15" x14ac:dyDescent="0.35">
      <c r="A186" s="353" t="s">
        <v>474</v>
      </c>
      <c r="B186" s="353" t="s">
        <v>1977</v>
      </c>
      <c r="C186" s="353"/>
      <c r="D186" s="354"/>
      <c r="E186" s="353" t="s">
        <v>1978</v>
      </c>
      <c r="F186" s="353" t="s">
        <v>335</v>
      </c>
    </row>
    <row r="187" spans="1:6" ht="15" x14ac:dyDescent="0.35">
      <c r="A187" s="353" t="s">
        <v>521</v>
      </c>
      <c r="B187" s="353" t="s">
        <v>1513</v>
      </c>
      <c r="C187" s="353"/>
      <c r="D187" s="354"/>
      <c r="E187" s="353" t="s">
        <v>1844</v>
      </c>
      <c r="F187" s="353" t="s">
        <v>336</v>
      </c>
    </row>
    <row r="188" spans="1:6" ht="15" x14ac:dyDescent="0.35">
      <c r="A188" s="353" t="s">
        <v>585</v>
      </c>
      <c r="B188" s="353" t="s">
        <v>1979</v>
      </c>
      <c r="C188" s="353"/>
      <c r="D188" s="354"/>
      <c r="E188" s="353" t="s">
        <v>1936</v>
      </c>
      <c r="F188" s="353" t="s">
        <v>337</v>
      </c>
    </row>
    <row r="189" spans="1:6" ht="15" x14ac:dyDescent="0.35">
      <c r="A189" s="353" t="s">
        <v>208</v>
      </c>
      <c r="B189" s="353" t="s">
        <v>1853</v>
      </c>
      <c r="C189" s="353"/>
      <c r="D189" s="354"/>
      <c r="E189" s="353" t="s">
        <v>1980</v>
      </c>
      <c r="F189" s="353" t="s">
        <v>338</v>
      </c>
    </row>
    <row r="190" spans="1:6" ht="15" x14ac:dyDescent="0.35">
      <c r="A190" s="353" t="s">
        <v>338</v>
      </c>
      <c r="B190" s="353" t="s">
        <v>1980</v>
      </c>
      <c r="C190" s="353"/>
      <c r="D190" s="354"/>
      <c r="E190" s="353" t="s">
        <v>1981</v>
      </c>
      <c r="F190" s="353" t="s">
        <v>339</v>
      </c>
    </row>
    <row r="191" spans="1:6" ht="15" x14ac:dyDescent="0.35">
      <c r="A191" s="353" t="s">
        <v>436</v>
      </c>
      <c r="B191" s="353" t="s">
        <v>1514</v>
      </c>
      <c r="C191" s="353"/>
      <c r="D191" s="354"/>
      <c r="E191" s="353" t="s">
        <v>1982</v>
      </c>
      <c r="F191" s="353" t="s">
        <v>340</v>
      </c>
    </row>
    <row r="192" spans="1:6" ht="15" x14ac:dyDescent="0.35">
      <c r="A192" s="353" t="s">
        <v>477</v>
      </c>
      <c r="B192" s="353" t="s">
        <v>1515</v>
      </c>
      <c r="C192" s="353"/>
      <c r="D192" s="354"/>
      <c r="E192" s="353" t="s">
        <v>1424</v>
      </c>
      <c r="F192" s="353" t="s">
        <v>341</v>
      </c>
    </row>
    <row r="193" spans="1:6" ht="15" x14ac:dyDescent="0.35">
      <c r="A193" s="353" t="s">
        <v>525</v>
      </c>
      <c r="B193" s="353" t="s">
        <v>1983</v>
      </c>
      <c r="C193" s="353"/>
      <c r="D193" s="354"/>
      <c r="E193" s="353" t="s">
        <v>1459</v>
      </c>
      <c r="F193" s="353" t="s">
        <v>342</v>
      </c>
    </row>
    <row r="194" spans="1:6" ht="15" x14ac:dyDescent="0.35">
      <c r="A194" s="353" t="s">
        <v>589</v>
      </c>
      <c r="B194" s="353" t="s">
        <v>1516</v>
      </c>
      <c r="C194" s="353"/>
      <c r="D194" s="354"/>
      <c r="E194" s="353" t="s">
        <v>1517</v>
      </c>
      <c r="F194" s="353" t="s">
        <v>343</v>
      </c>
    </row>
    <row r="195" spans="1:6" ht="15" x14ac:dyDescent="0.35">
      <c r="A195" s="353" t="s">
        <v>215</v>
      </c>
      <c r="B195" s="353" t="s">
        <v>1861</v>
      </c>
      <c r="C195" s="353"/>
      <c r="D195" s="354"/>
      <c r="E195" s="353" t="s">
        <v>1518</v>
      </c>
      <c r="F195" s="353" t="s">
        <v>344</v>
      </c>
    </row>
    <row r="196" spans="1:6" ht="15" x14ac:dyDescent="0.35">
      <c r="A196" s="353" t="s">
        <v>343</v>
      </c>
      <c r="B196" s="353" t="s">
        <v>1517</v>
      </c>
      <c r="C196" s="353"/>
      <c r="D196" s="354"/>
      <c r="E196" s="353" t="s">
        <v>1519</v>
      </c>
      <c r="F196" s="353" t="s">
        <v>345</v>
      </c>
    </row>
    <row r="197" spans="1:6" ht="15" x14ac:dyDescent="0.35">
      <c r="A197" s="353" t="s">
        <v>532</v>
      </c>
      <c r="B197" s="353" t="s">
        <v>1520</v>
      </c>
      <c r="C197" s="353"/>
      <c r="D197" s="354"/>
      <c r="E197" s="353" t="s">
        <v>1428</v>
      </c>
      <c r="F197" s="353" t="s">
        <v>346</v>
      </c>
    </row>
    <row r="198" spans="1:6" ht="15" x14ac:dyDescent="0.35">
      <c r="A198" s="353" t="s">
        <v>221</v>
      </c>
      <c r="B198" s="353" t="s">
        <v>1869</v>
      </c>
      <c r="C198" s="353"/>
      <c r="D198" s="354"/>
      <c r="E198" s="353" t="s">
        <v>1464</v>
      </c>
      <c r="F198" s="353" t="s">
        <v>347</v>
      </c>
    </row>
    <row r="199" spans="1:6" ht="15" x14ac:dyDescent="0.35">
      <c r="A199" s="353" t="s">
        <v>348</v>
      </c>
      <c r="B199" s="353" t="s">
        <v>1521</v>
      </c>
      <c r="C199" s="353"/>
      <c r="D199" s="354"/>
      <c r="E199" s="353" t="s">
        <v>1521</v>
      </c>
      <c r="F199" s="353" t="s">
        <v>348</v>
      </c>
    </row>
    <row r="200" spans="1:6" ht="15" x14ac:dyDescent="0.35">
      <c r="A200" s="353" t="s">
        <v>482</v>
      </c>
      <c r="B200" s="353" t="s">
        <v>1984</v>
      </c>
      <c r="C200" s="353"/>
      <c r="D200" s="354"/>
      <c r="E200" s="353" t="s">
        <v>1522</v>
      </c>
      <c r="F200" s="353" t="s">
        <v>349</v>
      </c>
    </row>
    <row r="201" spans="1:6" ht="15" x14ac:dyDescent="0.35">
      <c r="A201" s="353" t="s">
        <v>538</v>
      </c>
      <c r="B201" s="353" t="s">
        <v>1523</v>
      </c>
      <c r="C201" s="353"/>
      <c r="D201" s="354"/>
      <c r="E201" s="353" t="s">
        <v>1524</v>
      </c>
      <c r="F201" s="353" t="s">
        <v>350</v>
      </c>
    </row>
    <row r="202" spans="1:6" ht="15" x14ac:dyDescent="0.35">
      <c r="A202" s="353" t="s">
        <v>595</v>
      </c>
      <c r="B202" s="353" t="s">
        <v>1525</v>
      </c>
      <c r="C202" s="353"/>
      <c r="D202" s="354"/>
      <c r="E202" s="353" t="s">
        <v>1526</v>
      </c>
      <c r="F202" s="353" t="s">
        <v>351</v>
      </c>
    </row>
    <row r="203" spans="1:6" ht="15" x14ac:dyDescent="0.35">
      <c r="A203" s="353" t="s">
        <v>226</v>
      </c>
      <c r="B203" s="353" t="s">
        <v>1875</v>
      </c>
      <c r="C203" s="353"/>
      <c r="D203" s="354"/>
      <c r="E203" s="353" t="s">
        <v>1527</v>
      </c>
      <c r="F203" s="353" t="s">
        <v>352</v>
      </c>
    </row>
    <row r="204" spans="1:6" ht="15" x14ac:dyDescent="0.35">
      <c r="A204" s="353" t="s">
        <v>361</v>
      </c>
      <c r="B204" s="353" t="s">
        <v>1528</v>
      </c>
      <c r="C204" s="353"/>
      <c r="D204" s="354"/>
      <c r="E204" s="353" t="s">
        <v>1529</v>
      </c>
      <c r="F204" s="353" t="s">
        <v>353</v>
      </c>
    </row>
    <row r="205" spans="1:6" ht="15" x14ac:dyDescent="0.35">
      <c r="A205" s="353" t="s">
        <v>542</v>
      </c>
      <c r="B205" s="353" t="s">
        <v>1530</v>
      </c>
      <c r="C205" s="353"/>
      <c r="D205" s="354"/>
      <c r="E205" s="353" t="s">
        <v>1531</v>
      </c>
      <c r="F205" s="353" t="s">
        <v>354</v>
      </c>
    </row>
    <row r="206" spans="1:6" ht="15" x14ac:dyDescent="0.35">
      <c r="A206" s="353" t="s">
        <v>2166</v>
      </c>
      <c r="B206" s="353" t="s">
        <v>2167</v>
      </c>
      <c r="C206" s="353"/>
      <c r="D206" s="354"/>
      <c r="E206" s="353" t="s">
        <v>1532</v>
      </c>
      <c r="F206" s="353" t="s">
        <v>355</v>
      </c>
    </row>
    <row r="207" spans="1:6" ht="15" x14ac:dyDescent="0.35">
      <c r="A207" s="353" t="s">
        <v>231</v>
      </c>
      <c r="B207" s="353" t="s">
        <v>1881</v>
      </c>
      <c r="C207" s="353"/>
      <c r="D207" s="354"/>
      <c r="E207" s="353" t="s">
        <v>1533</v>
      </c>
      <c r="F207" s="353" t="s">
        <v>356</v>
      </c>
    </row>
    <row r="208" spans="1:6" ht="15" x14ac:dyDescent="0.35">
      <c r="A208" s="353" t="s">
        <v>368</v>
      </c>
      <c r="B208" s="353" t="s">
        <v>1985</v>
      </c>
      <c r="C208" s="353"/>
      <c r="D208" s="354"/>
      <c r="E208" s="353" t="s">
        <v>1534</v>
      </c>
      <c r="F208" s="353" t="s">
        <v>357</v>
      </c>
    </row>
    <row r="209" spans="1:6" ht="15" x14ac:dyDescent="0.35">
      <c r="A209" s="353" t="s">
        <v>157</v>
      </c>
      <c r="B209" s="353" t="s">
        <v>1786</v>
      </c>
      <c r="C209" s="353"/>
      <c r="D209" s="354"/>
      <c r="E209" s="353" t="s">
        <v>1535</v>
      </c>
      <c r="F209" s="353" t="s">
        <v>358</v>
      </c>
    </row>
    <row r="210" spans="1:6" ht="15" x14ac:dyDescent="0.35">
      <c r="A210" s="353" t="s">
        <v>278</v>
      </c>
      <c r="B210" s="353" t="s">
        <v>1461</v>
      </c>
      <c r="C210" s="353"/>
      <c r="D210" s="354"/>
      <c r="E210" s="353" t="s">
        <v>1431</v>
      </c>
      <c r="F210" s="353" t="s">
        <v>359</v>
      </c>
    </row>
    <row r="211" spans="1:6" ht="15" x14ac:dyDescent="0.35">
      <c r="A211" s="353" t="s">
        <v>390</v>
      </c>
      <c r="B211" s="353" t="s">
        <v>1986</v>
      </c>
      <c r="C211" s="353"/>
      <c r="D211" s="354"/>
      <c r="E211" s="353" t="s">
        <v>1470</v>
      </c>
      <c r="F211" s="353" t="s">
        <v>360</v>
      </c>
    </row>
    <row r="212" spans="1:6" ht="15" x14ac:dyDescent="0.35">
      <c r="A212" s="353" t="s">
        <v>441</v>
      </c>
      <c r="B212" s="353" t="s">
        <v>1536</v>
      </c>
      <c r="C212" s="353"/>
      <c r="D212" s="354"/>
      <c r="E212" s="353" t="s">
        <v>1528</v>
      </c>
      <c r="F212" s="353" t="s">
        <v>361</v>
      </c>
    </row>
    <row r="213" spans="1:6" ht="15" x14ac:dyDescent="0.35">
      <c r="A213" s="353" t="s">
        <v>488</v>
      </c>
      <c r="B213" s="353" t="s">
        <v>1537</v>
      </c>
      <c r="C213" s="353"/>
      <c r="D213" s="354"/>
      <c r="E213" s="353" t="s">
        <v>1539</v>
      </c>
      <c r="F213" s="353" t="s">
        <v>362</v>
      </c>
    </row>
    <row r="214" spans="1:6" ht="15" x14ac:dyDescent="0.35">
      <c r="A214" s="353" t="s">
        <v>547</v>
      </c>
      <c r="B214" s="353" t="s">
        <v>1538</v>
      </c>
      <c r="C214" s="353"/>
      <c r="D214" s="354"/>
      <c r="E214" s="353" t="s">
        <v>1540</v>
      </c>
      <c r="F214" s="353" t="s">
        <v>363</v>
      </c>
    </row>
    <row r="215" spans="1:6" ht="15" x14ac:dyDescent="0.35">
      <c r="A215" s="353" t="s">
        <v>602</v>
      </c>
      <c r="B215" s="353" t="s">
        <v>1987</v>
      </c>
      <c r="C215" s="353"/>
      <c r="D215" s="354"/>
      <c r="E215" s="353" t="s">
        <v>1541</v>
      </c>
      <c r="F215" s="353" t="s">
        <v>364</v>
      </c>
    </row>
    <row r="216" spans="1:6" ht="15" x14ac:dyDescent="0.35">
      <c r="A216" s="353" t="s">
        <v>292</v>
      </c>
      <c r="B216" s="353" t="s">
        <v>1951</v>
      </c>
      <c r="C216" s="353"/>
      <c r="D216" s="354"/>
      <c r="E216" s="353" t="s">
        <v>1542</v>
      </c>
      <c r="F216" s="353" t="s">
        <v>365</v>
      </c>
    </row>
    <row r="217" spans="1:6" ht="15" x14ac:dyDescent="0.35">
      <c r="A217" s="353" t="s">
        <v>401</v>
      </c>
      <c r="B217" s="353" t="s">
        <v>1988</v>
      </c>
      <c r="C217" s="353"/>
      <c r="D217" s="354"/>
      <c r="E217" s="353" t="s">
        <v>1870</v>
      </c>
      <c r="F217" s="353" t="s">
        <v>366</v>
      </c>
    </row>
    <row r="218" spans="1:6" ht="15" x14ac:dyDescent="0.35">
      <c r="A218" s="353" t="s">
        <v>446</v>
      </c>
      <c r="B218" s="353" t="s">
        <v>1543</v>
      </c>
      <c r="C218" s="353"/>
      <c r="D218" s="354"/>
      <c r="E218" s="353" t="s">
        <v>1949</v>
      </c>
      <c r="F218" s="353" t="s">
        <v>367</v>
      </c>
    </row>
    <row r="219" spans="1:6" ht="15" x14ac:dyDescent="0.35">
      <c r="A219" s="353" t="s">
        <v>493</v>
      </c>
      <c r="B219" s="353" t="s">
        <v>1544</v>
      </c>
      <c r="C219" s="353"/>
      <c r="D219" s="354"/>
      <c r="E219" s="353" t="s">
        <v>1985</v>
      </c>
      <c r="F219" s="353" t="s">
        <v>368</v>
      </c>
    </row>
    <row r="220" spans="1:6" ht="15" x14ac:dyDescent="0.35">
      <c r="A220" s="353" t="s">
        <v>561</v>
      </c>
      <c r="B220" s="353" t="s">
        <v>1545</v>
      </c>
      <c r="C220" s="353"/>
      <c r="D220" s="354"/>
      <c r="E220" s="353" t="s">
        <v>1990</v>
      </c>
      <c r="F220" s="353" t="s">
        <v>369</v>
      </c>
    </row>
    <row r="221" spans="1:6" ht="15" x14ac:dyDescent="0.35">
      <c r="A221" s="353" t="s">
        <v>606</v>
      </c>
      <c r="B221" s="353" t="s">
        <v>1989</v>
      </c>
      <c r="C221" s="353"/>
      <c r="D221" s="354"/>
      <c r="E221" s="353" t="s">
        <v>1991</v>
      </c>
      <c r="F221" s="353" t="s">
        <v>370</v>
      </c>
    </row>
    <row r="222" spans="1:6" ht="15" x14ac:dyDescent="0.35">
      <c r="A222" s="353" t="s">
        <v>171</v>
      </c>
      <c r="B222" s="353" t="s">
        <v>1806</v>
      </c>
      <c r="C222" s="353"/>
      <c r="D222" s="354"/>
      <c r="E222" s="353" t="s">
        <v>1546</v>
      </c>
      <c r="F222" s="353" t="s">
        <v>371</v>
      </c>
    </row>
    <row r="223" spans="1:6" ht="15" x14ac:dyDescent="0.35">
      <c r="A223" s="353" t="s">
        <v>305</v>
      </c>
      <c r="B223" s="353" t="s">
        <v>1481</v>
      </c>
      <c r="C223" s="353"/>
      <c r="D223" s="354"/>
      <c r="E223" s="353" t="s">
        <v>1547</v>
      </c>
      <c r="F223" s="353" t="s">
        <v>372</v>
      </c>
    </row>
    <row r="224" spans="1:6" ht="15" x14ac:dyDescent="0.35">
      <c r="A224" s="353" t="s">
        <v>406</v>
      </c>
      <c r="B224" s="353" t="s">
        <v>1992</v>
      </c>
      <c r="C224" s="353"/>
      <c r="D224" s="354"/>
      <c r="E224" s="353" t="s">
        <v>1993</v>
      </c>
      <c r="F224" s="353" t="s">
        <v>373</v>
      </c>
    </row>
    <row r="225" spans="1:6" ht="15" x14ac:dyDescent="0.35">
      <c r="A225" s="353" t="s">
        <v>452</v>
      </c>
      <c r="B225" s="353" t="s">
        <v>1548</v>
      </c>
      <c r="C225" s="353"/>
      <c r="D225" s="354"/>
      <c r="E225" s="353" t="s">
        <v>1550</v>
      </c>
      <c r="F225" s="353" t="s">
        <v>374</v>
      </c>
    </row>
    <row r="226" spans="1:6" ht="15" x14ac:dyDescent="0.35">
      <c r="A226" s="353" t="s">
        <v>500</v>
      </c>
      <c r="B226" s="353" t="s">
        <v>1549</v>
      </c>
      <c r="C226" s="353"/>
      <c r="D226" s="354"/>
      <c r="E226" s="353" t="s">
        <v>1552</v>
      </c>
      <c r="F226" s="353" t="s">
        <v>375</v>
      </c>
    </row>
    <row r="227" spans="1:6" ht="15" x14ac:dyDescent="0.35">
      <c r="A227" s="353" t="s">
        <v>566</v>
      </c>
      <c r="B227" s="353" t="s">
        <v>1551</v>
      </c>
      <c r="C227" s="353"/>
      <c r="D227" s="354"/>
      <c r="E227" s="353" t="s">
        <v>1994</v>
      </c>
      <c r="F227" s="353" t="s">
        <v>376</v>
      </c>
    </row>
    <row r="228" spans="1:6" ht="15" x14ac:dyDescent="0.35">
      <c r="A228" s="353" t="s">
        <v>613</v>
      </c>
      <c r="B228" s="353" t="s">
        <v>1553</v>
      </c>
      <c r="C228" s="353"/>
      <c r="D228" s="354"/>
      <c r="E228" s="353" t="s">
        <v>1554</v>
      </c>
      <c r="F228" s="353" t="s">
        <v>377</v>
      </c>
    </row>
    <row r="229" spans="1:6" ht="15" x14ac:dyDescent="0.35">
      <c r="A229" s="353" t="s">
        <v>184</v>
      </c>
      <c r="B229" s="353" t="s">
        <v>1822</v>
      </c>
      <c r="C229" s="353"/>
      <c r="D229" s="354"/>
      <c r="E229" s="353" t="s">
        <v>1555</v>
      </c>
      <c r="F229" s="353" t="s">
        <v>378</v>
      </c>
    </row>
    <row r="230" spans="1:6" ht="15" x14ac:dyDescent="0.35">
      <c r="A230" s="353" t="s">
        <v>312</v>
      </c>
      <c r="B230" s="353" t="s">
        <v>1489</v>
      </c>
      <c r="C230" s="353"/>
      <c r="D230" s="354"/>
      <c r="E230" s="353" t="s">
        <v>1556</v>
      </c>
      <c r="F230" s="353" t="s">
        <v>379</v>
      </c>
    </row>
    <row r="231" spans="1:6" ht="15" x14ac:dyDescent="0.35">
      <c r="A231" s="356" t="s">
        <v>2168</v>
      </c>
      <c r="B231" s="353" t="s">
        <v>2169</v>
      </c>
      <c r="C231" s="353"/>
      <c r="D231" s="354"/>
      <c r="E231" s="353" t="s">
        <v>1557</v>
      </c>
      <c r="F231" s="353" t="s">
        <v>380</v>
      </c>
    </row>
    <row r="232" spans="1:6" ht="15" x14ac:dyDescent="0.35">
      <c r="A232" s="353" t="s">
        <v>460</v>
      </c>
      <c r="B232" s="353" t="s">
        <v>1995</v>
      </c>
      <c r="C232" s="353"/>
      <c r="D232" s="354"/>
      <c r="E232" s="353" t="s">
        <v>1559</v>
      </c>
      <c r="F232" s="353" t="s">
        <v>381</v>
      </c>
    </row>
    <row r="233" spans="1:6" ht="15" x14ac:dyDescent="0.35">
      <c r="A233" s="353" t="s">
        <v>509</v>
      </c>
      <c r="B233" s="353" t="s">
        <v>1996</v>
      </c>
      <c r="C233" s="353"/>
      <c r="D233" s="354"/>
      <c r="E233" s="353" t="s">
        <v>1560</v>
      </c>
      <c r="F233" s="353" t="s">
        <v>382</v>
      </c>
    </row>
    <row r="234" spans="1:6" ht="15" x14ac:dyDescent="0.35">
      <c r="A234" s="353" t="s">
        <v>619</v>
      </c>
      <c r="B234" s="353" t="s">
        <v>1558</v>
      </c>
      <c r="C234" s="353"/>
      <c r="D234" s="354"/>
      <c r="E234" s="353" t="s">
        <v>1562</v>
      </c>
      <c r="F234" s="353" t="s">
        <v>383</v>
      </c>
    </row>
    <row r="235" spans="1:6" ht="15" x14ac:dyDescent="0.35">
      <c r="A235" s="353" t="s">
        <v>316</v>
      </c>
      <c r="B235" s="353" t="s">
        <v>1493</v>
      </c>
      <c r="C235" s="353"/>
      <c r="D235" s="354"/>
      <c r="E235" s="353" t="s">
        <v>1563</v>
      </c>
      <c r="F235" s="353" t="s">
        <v>384</v>
      </c>
    </row>
    <row r="236" spans="1:6" ht="15" x14ac:dyDescent="0.35">
      <c r="A236" s="353" t="s">
        <v>417</v>
      </c>
      <c r="B236" s="353" t="s">
        <v>1561</v>
      </c>
      <c r="C236" s="353"/>
      <c r="D236" s="354"/>
      <c r="E236" s="353" t="s">
        <v>1564</v>
      </c>
      <c r="F236" s="353" t="s">
        <v>385</v>
      </c>
    </row>
    <row r="237" spans="1:6" ht="15" x14ac:dyDescent="0.35">
      <c r="A237" s="353" t="s">
        <v>466</v>
      </c>
      <c r="B237" s="353" t="s">
        <v>1997</v>
      </c>
      <c r="C237" s="353"/>
      <c r="D237" s="354"/>
      <c r="E237" s="353" t="s">
        <v>1565</v>
      </c>
      <c r="F237" s="353" t="s">
        <v>386</v>
      </c>
    </row>
    <row r="238" spans="1:6" ht="15" x14ac:dyDescent="0.35">
      <c r="A238" s="353" t="s">
        <v>513</v>
      </c>
      <c r="B238" s="353" t="s">
        <v>1998</v>
      </c>
      <c r="C238" s="353"/>
      <c r="D238" s="354"/>
      <c r="E238" s="353" t="s">
        <v>2000</v>
      </c>
      <c r="F238" s="353" t="s">
        <v>1228</v>
      </c>
    </row>
    <row r="239" spans="1:6" ht="15" x14ac:dyDescent="0.35">
      <c r="A239" s="353" t="s">
        <v>578</v>
      </c>
      <c r="B239" s="353" t="s">
        <v>1999</v>
      </c>
      <c r="C239" s="353"/>
      <c r="D239" s="354"/>
      <c r="E239" s="353" t="s">
        <v>2001</v>
      </c>
      <c r="F239" s="353" t="s">
        <v>1359</v>
      </c>
    </row>
    <row r="240" spans="1:6" ht="15" x14ac:dyDescent="0.35">
      <c r="A240" s="353" t="s">
        <v>196</v>
      </c>
      <c r="B240" s="353" t="s">
        <v>1836</v>
      </c>
      <c r="C240" s="353"/>
      <c r="D240" s="354"/>
      <c r="E240" s="353" t="s">
        <v>2002</v>
      </c>
      <c r="F240" s="353" t="s">
        <v>1360</v>
      </c>
    </row>
    <row r="241" spans="1:6" ht="15" x14ac:dyDescent="0.35">
      <c r="A241" s="353" t="s">
        <v>324</v>
      </c>
      <c r="B241" s="353" t="s">
        <v>1502</v>
      </c>
      <c r="C241" s="353"/>
      <c r="D241" s="354"/>
      <c r="E241" s="353" t="s">
        <v>1393</v>
      </c>
      <c r="F241" s="353" t="s">
        <v>387</v>
      </c>
    </row>
    <row r="242" spans="1:6" ht="15" x14ac:dyDescent="0.35">
      <c r="A242" s="353" t="s">
        <v>471</v>
      </c>
      <c r="B242" s="353" t="s">
        <v>1566</v>
      </c>
      <c r="C242" s="353"/>
      <c r="D242" s="354"/>
      <c r="E242" s="353" t="s">
        <v>1433</v>
      </c>
      <c r="F242" s="353" t="s">
        <v>388</v>
      </c>
    </row>
    <row r="243" spans="1:6" ht="15" x14ac:dyDescent="0.35">
      <c r="A243" s="353" t="s">
        <v>517</v>
      </c>
      <c r="B243" s="353" t="s">
        <v>1567</v>
      </c>
      <c r="C243" s="353"/>
      <c r="D243" s="354"/>
      <c r="E243" s="353" t="s">
        <v>1474</v>
      </c>
      <c r="F243" s="353" t="s">
        <v>389</v>
      </c>
    </row>
    <row r="244" spans="1:6" ht="15" x14ac:dyDescent="0.35">
      <c r="A244" s="353" t="s">
        <v>626</v>
      </c>
      <c r="B244" s="353" t="s">
        <v>2003</v>
      </c>
      <c r="C244" s="353"/>
      <c r="D244" s="354"/>
      <c r="E244" s="353" t="s">
        <v>1986</v>
      </c>
      <c r="F244" s="353" t="s">
        <v>390</v>
      </c>
    </row>
    <row r="245" spans="1:6" ht="15" x14ac:dyDescent="0.35">
      <c r="A245" s="353" t="s">
        <v>203</v>
      </c>
      <c r="B245" s="353" t="s">
        <v>1845</v>
      </c>
      <c r="C245" s="353"/>
      <c r="D245" s="354"/>
      <c r="E245" s="353" t="s">
        <v>1569</v>
      </c>
      <c r="F245" s="353" t="s">
        <v>391</v>
      </c>
    </row>
    <row r="246" spans="1:6" ht="15" x14ac:dyDescent="0.35">
      <c r="A246" s="353" t="s">
        <v>332</v>
      </c>
      <c r="B246" s="353" t="s">
        <v>1510</v>
      </c>
      <c r="C246" s="353"/>
      <c r="D246" s="354"/>
      <c r="E246" s="353" t="s">
        <v>1571</v>
      </c>
      <c r="F246" s="353" t="s">
        <v>392</v>
      </c>
    </row>
    <row r="247" spans="1:6" ht="15" x14ac:dyDescent="0.35">
      <c r="A247" s="353" t="s">
        <v>432</v>
      </c>
      <c r="B247" s="353" t="s">
        <v>1568</v>
      </c>
      <c r="C247" s="353"/>
      <c r="D247" s="354"/>
      <c r="E247" s="353" t="s">
        <v>1572</v>
      </c>
      <c r="F247" s="353" t="s">
        <v>393</v>
      </c>
    </row>
    <row r="248" spans="1:6" ht="15" x14ac:dyDescent="0.35">
      <c r="A248" s="353" t="s">
        <v>522</v>
      </c>
      <c r="B248" s="353" t="s">
        <v>1570</v>
      </c>
      <c r="C248" s="353"/>
      <c r="D248" s="354"/>
      <c r="E248" s="353" t="s">
        <v>1573</v>
      </c>
      <c r="F248" s="353" t="s">
        <v>394</v>
      </c>
    </row>
    <row r="249" spans="1:6" ht="15" x14ac:dyDescent="0.35">
      <c r="A249" s="353" t="s">
        <v>586</v>
      </c>
      <c r="B249" s="353" t="s">
        <v>2004</v>
      </c>
      <c r="C249" s="353"/>
      <c r="D249" s="354"/>
      <c r="E249" s="353" t="s">
        <v>1574</v>
      </c>
      <c r="F249" s="353" t="s">
        <v>395</v>
      </c>
    </row>
    <row r="250" spans="1:6" ht="15" x14ac:dyDescent="0.35">
      <c r="A250" s="353" t="s">
        <v>209</v>
      </c>
      <c r="B250" s="353" t="s">
        <v>1854</v>
      </c>
      <c r="C250" s="353"/>
      <c r="D250" s="354"/>
      <c r="E250" s="353" t="s">
        <v>1576</v>
      </c>
      <c r="F250" s="353" t="s">
        <v>396</v>
      </c>
    </row>
    <row r="251" spans="1:6" ht="15" x14ac:dyDescent="0.35">
      <c r="A251" s="353" t="s">
        <v>339</v>
      </c>
      <c r="B251" s="353" t="s">
        <v>1981</v>
      </c>
      <c r="C251" s="353"/>
      <c r="D251" s="354"/>
      <c r="E251" s="353" t="s">
        <v>1577</v>
      </c>
      <c r="F251" s="353" t="s">
        <v>397</v>
      </c>
    </row>
    <row r="252" spans="1:6" ht="15" x14ac:dyDescent="0.35">
      <c r="A252" s="353" t="s">
        <v>437</v>
      </c>
      <c r="B252" s="353" t="s">
        <v>1575</v>
      </c>
      <c r="C252" s="353"/>
      <c r="D252" s="354"/>
      <c r="E252" s="353" t="s">
        <v>1795</v>
      </c>
      <c r="F252" s="353" t="s">
        <v>398</v>
      </c>
    </row>
    <row r="253" spans="1:6" ht="15" x14ac:dyDescent="0.35">
      <c r="A253" s="353" t="s">
        <v>526</v>
      </c>
      <c r="B253" s="353" t="s">
        <v>2005</v>
      </c>
      <c r="C253" s="353"/>
      <c r="D253" s="354"/>
      <c r="E253" s="353" t="s">
        <v>1882</v>
      </c>
      <c r="F253" s="353" t="s">
        <v>399</v>
      </c>
    </row>
    <row r="254" spans="1:6" ht="15" x14ac:dyDescent="0.35">
      <c r="A254" s="353" t="s">
        <v>590</v>
      </c>
      <c r="B254" s="353" t="s">
        <v>1578</v>
      </c>
      <c r="C254" s="353"/>
      <c r="D254" s="354"/>
      <c r="E254" s="353" t="s">
        <v>1960</v>
      </c>
      <c r="F254" s="353" t="s">
        <v>400</v>
      </c>
    </row>
    <row r="255" spans="1:6" ht="15" x14ac:dyDescent="0.35">
      <c r="A255" s="353" t="s">
        <v>216</v>
      </c>
      <c r="B255" s="353" t="s">
        <v>1862</v>
      </c>
      <c r="C255" s="353"/>
      <c r="D255" s="354"/>
      <c r="E255" s="353" t="s">
        <v>1988</v>
      </c>
      <c r="F255" s="353" t="s">
        <v>401</v>
      </c>
    </row>
    <row r="256" spans="1:6" ht="15" x14ac:dyDescent="0.35">
      <c r="A256" s="353" t="s">
        <v>344</v>
      </c>
      <c r="B256" s="353" t="s">
        <v>1518</v>
      </c>
      <c r="C256" s="353"/>
      <c r="D256" s="354"/>
      <c r="E256" s="353" t="s">
        <v>2006</v>
      </c>
      <c r="F256" s="353" t="s">
        <v>402</v>
      </c>
    </row>
    <row r="257" spans="1:6" ht="15" x14ac:dyDescent="0.35">
      <c r="A257" s="353" t="s">
        <v>533</v>
      </c>
      <c r="B257" s="353" t="s">
        <v>1579</v>
      </c>
      <c r="C257" s="353"/>
      <c r="D257" s="354"/>
      <c r="E257" s="353" t="s">
        <v>2170</v>
      </c>
      <c r="F257" s="357" t="s">
        <v>2171</v>
      </c>
    </row>
    <row r="258" spans="1:6" ht="15" x14ac:dyDescent="0.35">
      <c r="A258" s="353" t="s">
        <v>222</v>
      </c>
      <c r="B258" s="353" t="s">
        <v>1871</v>
      </c>
      <c r="C258" s="353"/>
      <c r="D258" s="354"/>
      <c r="E258" s="353" t="s">
        <v>1804</v>
      </c>
      <c r="F258" s="353" t="s">
        <v>403</v>
      </c>
    </row>
    <row r="259" spans="1:6" ht="15" x14ac:dyDescent="0.35">
      <c r="A259" s="353" t="s">
        <v>349</v>
      </c>
      <c r="B259" s="353" t="s">
        <v>1522</v>
      </c>
      <c r="C259" s="353"/>
      <c r="D259" s="354"/>
      <c r="E259" s="353" t="s">
        <v>1892</v>
      </c>
      <c r="F259" s="353" t="s">
        <v>404</v>
      </c>
    </row>
    <row r="260" spans="1:6" ht="15" x14ac:dyDescent="0.35">
      <c r="A260" s="353" t="s">
        <v>483</v>
      </c>
      <c r="B260" s="353" t="s">
        <v>2007</v>
      </c>
      <c r="C260" s="353"/>
      <c r="D260" s="354"/>
      <c r="E260" s="353" t="s">
        <v>1966</v>
      </c>
      <c r="F260" s="353" t="s">
        <v>405</v>
      </c>
    </row>
    <row r="261" spans="1:6" ht="15" x14ac:dyDescent="0.35">
      <c r="A261" s="353" t="s">
        <v>539</v>
      </c>
      <c r="B261" s="353" t="s">
        <v>1580</v>
      </c>
      <c r="C261" s="353"/>
      <c r="D261" s="354"/>
      <c r="E261" s="353" t="s">
        <v>1992</v>
      </c>
      <c r="F261" s="353" t="s">
        <v>406</v>
      </c>
    </row>
    <row r="262" spans="1:6" ht="15" x14ac:dyDescent="0.35">
      <c r="A262" s="353" t="s">
        <v>596</v>
      </c>
      <c r="B262" s="353" t="s">
        <v>1581</v>
      </c>
      <c r="C262" s="353"/>
      <c r="D262" s="354"/>
      <c r="E262" s="353" t="s">
        <v>2008</v>
      </c>
      <c r="F262" s="353" t="s">
        <v>407</v>
      </c>
    </row>
    <row r="263" spans="1:6" ht="15" x14ac:dyDescent="0.35">
      <c r="A263" s="353" t="s">
        <v>227</v>
      </c>
      <c r="B263" s="353" t="s">
        <v>1876</v>
      </c>
      <c r="C263" s="353"/>
      <c r="D263" s="354"/>
      <c r="E263" s="353" t="s">
        <v>2009</v>
      </c>
      <c r="F263" s="353" t="s">
        <v>408</v>
      </c>
    </row>
    <row r="264" spans="1:6" ht="15" x14ac:dyDescent="0.35">
      <c r="A264" s="353" t="s">
        <v>362</v>
      </c>
      <c r="B264" s="353" t="s">
        <v>1539</v>
      </c>
      <c r="C264" s="353"/>
      <c r="D264" s="354"/>
      <c r="E264" s="353" t="s">
        <v>2010</v>
      </c>
      <c r="F264" s="353" t="s">
        <v>409</v>
      </c>
    </row>
    <row r="265" spans="1:6" ht="15" x14ac:dyDescent="0.35">
      <c r="A265" s="353" t="s">
        <v>543</v>
      </c>
      <c r="B265" s="353" t="s">
        <v>1582</v>
      </c>
      <c r="C265" s="353"/>
      <c r="D265" s="354"/>
      <c r="E265" s="353" t="s">
        <v>2011</v>
      </c>
      <c r="F265" s="353" t="s">
        <v>410</v>
      </c>
    </row>
    <row r="266" spans="1:6" ht="15" x14ac:dyDescent="0.35">
      <c r="A266" s="353" t="s">
        <v>232</v>
      </c>
      <c r="B266" s="353" t="s">
        <v>1883</v>
      </c>
      <c r="C266" s="353"/>
      <c r="D266" s="354"/>
      <c r="E266" s="353" t="s">
        <v>1813</v>
      </c>
      <c r="F266" s="353" t="s">
        <v>411</v>
      </c>
    </row>
    <row r="267" spans="1:6" ht="15" x14ac:dyDescent="0.35">
      <c r="A267" s="353" t="s">
        <v>369</v>
      </c>
      <c r="B267" s="353" t="s">
        <v>1990</v>
      </c>
      <c r="C267" s="353"/>
      <c r="D267" s="354"/>
      <c r="E267" s="353" t="s">
        <v>1902</v>
      </c>
      <c r="F267" s="353" t="s">
        <v>412</v>
      </c>
    </row>
    <row r="268" spans="1:6" ht="15" x14ac:dyDescent="0.35">
      <c r="A268" s="353" t="s">
        <v>158</v>
      </c>
      <c r="B268" s="353" t="s">
        <v>1787</v>
      </c>
      <c r="C268" s="353"/>
      <c r="D268" s="354"/>
      <c r="E268" s="353" t="s">
        <v>1968</v>
      </c>
      <c r="F268" s="353" t="s">
        <v>413</v>
      </c>
    </row>
    <row r="269" spans="1:6" ht="15" x14ac:dyDescent="0.35">
      <c r="A269" s="353" t="s">
        <v>279</v>
      </c>
      <c r="B269" s="353" t="s">
        <v>1943</v>
      </c>
      <c r="C269" s="353"/>
      <c r="D269" s="354"/>
      <c r="E269" s="353" t="s">
        <v>2169</v>
      </c>
      <c r="F269" s="356" t="s">
        <v>2168</v>
      </c>
    </row>
    <row r="270" spans="1:6" ht="15" x14ac:dyDescent="0.35">
      <c r="A270" s="353" t="s">
        <v>391</v>
      </c>
      <c r="B270" s="353" t="s">
        <v>1569</v>
      </c>
      <c r="C270" s="353"/>
      <c r="D270" s="354"/>
      <c r="E270" s="353" t="s">
        <v>1409</v>
      </c>
      <c r="F270" s="353" t="s">
        <v>414</v>
      </c>
    </row>
    <row r="271" spans="1:6" ht="15" x14ac:dyDescent="0.35">
      <c r="A271" s="353" t="s">
        <v>442</v>
      </c>
      <c r="B271" s="353" t="s">
        <v>1583</v>
      </c>
      <c r="C271" s="353"/>
      <c r="D271" s="354"/>
      <c r="E271" s="353" t="s">
        <v>1445</v>
      </c>
      <c r="F271" s="353" t="s">
        <v>415</v>
      </c>
    </row>
    <row r="272" spans="1:6" ht="15" x14ac:dyDescent="0.35">
      <c r="A272" s="353" t="s">
        <v>489</v>
      </c>
      <c r="B272" s="353" t="s">
        <v>2012</v>
      </c>
      <c r="C272" s="353"/>
      <c r="D272" s="354"/>
      <c r="E272" s="353" t="s">
        <v>1496</v>
      </c>
      <c r="F272" s="353" t="s">
        <v>416</v>
      </c>
    </row>
    <row r="273" spans="1:6" ht="15" x14ac:dyDescent="0.35">
      <c r="A273" s="353" t="s">
        <v>548</v>
      </c>
      <c r="B273" s="353" t="s">
        <v>1584</v>
      </c>
      <c r="C273" s="353"/>
      <c r="D273" s="354"/>
      <c r="E273" s="353" t="s">
        <v>1561</v>
      </c>
      <c r="F273" s="353" t="s">
        <v>417</v>
      </c>
    </row>
    <row r="274" spans="1:6" ht="15" x14ac:dyDescent="0.35">
      <c r="A274" s="353" t="s">
        <v>293</v>
      </c>
      <c r="B274" s="353" t="s">
        <v>1952</v>
      </c>
      <c r="C274" s="353"/>
      <c r="D274" s="354"/>
      <c r="E274" s="353" t="s">
        <v>1585</v>
      </c>
      <c r="F274" s="353" t="s">
        <v>418</v>
      </c>
    </row>
    <row r="275" spans="1:6" ht="15" x14ac:dyDescent="0.35">
      <c r="A275" s="353" t="s">
        <v>402</v>
      </c>
      <c r="B275" s="353" t="s">
        <v>2006</v>
      </c>
      <c r="C275" s="353"/>
      <c r="D275" s="354"/>
      <c r="E275" s="353" t="s">
        <v>1586</v>
      </c>
      <c r="F275" s="353" t="s">
        <v>419</v>
      </c>
    </row>
    <row r="276" spans="1:6" ht="15" x14ac:dyDescent="0.35">
      <c r="A276" s="353" t="s">
        <v>447</v>
      </c>
      <c r="B276" s="353" t="s">
        <v>2013</v>
      </c>
      <c r="C276" s="353"/>
      <c r="D276" s="354"/>
      <c r="E276" s="353" t="s">
        <v>1587</v>
      </c>
      <c r="F276" s="353" t="s">
        <v>420</v>
      </c>
    </row>
    <row r="277" spans="1:6" ht="15" x14ac:dyDescent="0.35">
      <c r="A277" s="353" t="s">
        <v>494</v>
      </c>
      <c r="B277" s="353" t="s">
        <v>2014</v>
      </c>
      <c r="C277" s="353"/>
      <c r="D277" s="354"/>
      <c r="E277" s="353" t="s">
        <v>1588</v>
      </c>
      <c r="F277" s="353" t="s">
        <v>421</v>
      </c>
    </row>
    <row r="278" spans="1:6" ht="15" x14ac:dyDescent="0.35">
      <c r="A278" s="353" t="s">
        <v>562</v>
      </c>
      <c r="B278" s="353" t="s">
        <v>2015</v>
      </c>
      <c r="C278" s="353"/>
      <c r="D278" s="354"/>
      <c r="E278" s="353" t="s">
        <v>1589</v>
      </c>
      <c r="F278" s="353" t="s">
        <v>422</v>
      </c>
    </row>
    <row r="279" spans="1:6" ht="15" x14ac:dyDescent="0.35">
      <c r="A279" s="353" t="s">
        <v>607</v>
      </c>
      <c r="B279" s="353" t="s">
        <v>2016</v>
      </c>
      <c r="C279" s="353"/>
      <c r="D279" s="354"/>
      <c r="E279" s="353" t="s">
        <v>1590</v>
      </c>
      <c r="F279" s="353" t="s">
        <v>423</v>
      </c>
    </row>
    <row r="280" spans="1:6" ht="15" x14ac:dyDescent="0.35">
      <c r="A280" s="353" t="s">
        <v>172</v>
      </c>
      <c r="B280" s="353" t="s">
        <v>1807</v>
      </c>
      <c r="C280" s="353"/>
      <c r="D280" s="354"/>
      <c r="E280" s="353" t="s">
        <v>1591</v>
      </c>
      <c r="F280" s="353" t="s">
        <v>424</v>
      </c>
    </row>
    <row r="281" spans="1:6" ht="15" x14ac:dyDescent="0.35">
      <c r="A281" s="353" t="s">
        <v>306</v>
      </c>
      <c r="B281" s="353" t="s">
        <v>1482</v>
      </c>
      <c r="C281" s="353"/>
      <c r="D281" s="354"/>
      <c r="E281" s="353" t="s">
        <v>2017</v>
      </c>
      <c r="F281" s="353" t="s">
        <v>425</v>
      </c>
    </row>
    <row r="282" spans="1:6" ht="15" x14ac:dyDescent="0.35">
      <c r="A282" s="353" t="s">
        <v>407</v>
      </c>
      <c r="B282" s="353" t="s">
        <v>2008</v>
      </c>
      <c r="C282" s="353"/>
      <c r="D282" s="354"/>
      <c r="E282" s="353" t="s">
        <v>1414</v>
      </c>
      <c r="F282" s="353" t="s">
        <v>426</v>
      </c>
    </row>
    <row r="283" spans="1:6" ht="15" x14ac:dyDescent="0.35">
      <c r="A283" s="353" t="s">
        <v>453</v>
      </c>
      <c r="B283" s="353" t="s">
        <v>2018</v>
      </c>
      <c r="C283" s="353"/>
      <c r="D283" s="354"/>
      <c r="E283" s="353" t="s">
        <v>1450</v>
      </c>
      <c r="F283" s="353" t="s">
        <v>427</v>
      </c>
    </row>
    <row r="284" spans="1:6" ht="15" x14ac:dyDescent="0.35">
      <c r="A284" s="353" t="s">
        <v>501</v>
      </c>
      <c r="B284" s="353" t="s">
        <v>1592</v>
      </c>
      <c r="C284" s="353"/>
      <c r="D284" s="354"/>
      <c r="E284" s="353" t="s">
        <v>1504</v>
      </c>
      <c r="F284" s="353" t="s">
        <v>428</v>
      </c>
    </row>
    <row r="285" spans="1:6" ht="15" x14ac:dyDescent="0.35">
      <c r="A285" s="353" t="s">
        <v>567</v>
      </c>
      <c r="B285" s="353" t="s">
        <v>1593</v>
      </c>
      <c r="C285" s="353"/>
      <c r="D285" s="354"/>
      <c r="E285" s="353" t="s">
        <v>1419</v>
      </c>
      <c r="F285" s="353" t="s">
        <v>429</v>
      </c>
    </row>
    <row r="286" spans="1:6" ht="15" x14ac:dyDescent="0.35">
      <c r="A286" s="353" t="s">
        <v>614</v>
      </c>
      <c r="B286" s="353" t="s">
        <v>1594</v>
      </c>
      <c r="C286" s="353"/>
      <c r="D286" s="354"/>
      <c r="E286" s="353" t="s">
        <v>1454</v>
      </c>
      <c r="F286" s="353" t="s">
        <v>430</v>
      </c>
    </row>
    <row r="287" spans="1:6" ht="15" x14ac:dyDescent="0.35">
      <c r="A287" s="353" t="s">
        <v>185</v>
      </c>
      <c r="B287" s="353" t="s">
        <v>1823</v>
      </c>
      <c r="C287" s="353"/>
      <c r="D287" s="354"/>
      <c r="E287" s="353" t="s">
        <v>1512</v>
      </c>
      <c r="F287" s="353" t="s">
        <v>431</v>
      </c>
    </row>
    <row r="288" spans="1:6" ht="15" x14ac:dyDescent="0.35">
      <c r="A288" s="353" t="s">
        <v>461</v>
      </c>
      <c r="B288" s="353" t="s">
        <v>2019</v>
      </c>
      <c r="C288" s="353"/>
      <c r="D288" s="354"/>
      <c r="E288" s="353" t="s">
        <v>1568</v>
      </c>
      <c r="F288" s="353" t="s">
        <v>432</v>
      </c>
    </row>
    <row r="289" spans="1:6" ht="15" x14ac:dyDescent="0.35">
      <c r="A289" s="353" t="s">
        <v>317</v>
      </c>
      <c r="B289" s="353" t="s">
        <v>1970</v>
      </c>
      <c r="C289" s="353"/>
      <c r="D289" s="354"/>
      <c r="E289" s="353" t="s">
        <v>1595</v>
      </c>
      <c r="F289" s="353" t="s">
        <v>433</v>
      </c>
    </row>
    <row r="290" spans="1:6" ht="15" x14ac:dyDescent="0.35">
      <c r="A290" s="353" t="s">
        <v>418</v>
      </c>
      <c r="B290" s="353" t="s">
        <v>1585</v>
      </c>
      <c r="C290" s="353"/>
      <c r="D290" s="354"/>
      <c r="E290" s="353" t="s">
        <v>1422</v>
      </c>
      <c r="F290" s="353" t="s">
        <v>434</v>
      </c>
    </row>
    <row r="291" spans="1:6" ht="15" x14ac:dyDescent="0.35">
      <c r="A291" s="353" t="s">
        <v>467</v>
      </c>
      <c r="B291" s="353" t="s">
        <v>2020</v>
      </c>
      <c r="C291" s="353"/>
      <c r="D291" s="354"/>
      <c r="E291" s="353" t="s">
        <v>1456</v>
      </c>
      <c r="F291" s="353" t="s">
        <v>435</v>
      </c>
    </row>
    <row r="292" spans="1:6" ht="15" x14ac:dyDescent="0.35">
      <c r="A292" s="353" t="s">
        <v>579</v>
      </c>
      <c r="B292" s="353" t="s">
        <v>1596</v>
      </c>
      <c r="C292" s="353"/>
      <c r="D292" s="354"/>
      <c r="E292" s="353" t="s">
        <v>1514</v>
      </c>
      <c r="F292" s="353" t="s">
        <v>436</v>
      </c>
    </row>
    <row r="293" spans="1:6" ht="15" x14ac:dyDescent="0.35">
      <c r="A293" s="353" t="s">
        <v>197</v>
      </c>
      <c r="B293" s="353" t="s">
        <v>1837</v>
      </c>
      <c r="C293" s="353"/>
      <c r="D293" s="354"/>
      <c r="E293" s="353" t="s">
        <v>1575</v>
      </c>
      <c r="F293" s="353" t="s">
        <v>437</v>
      </c>
    </row>
    <row r="294" spans="1:6" ht="15" x14ac:dyDescent="0.35">
      <c r="A294" s="353" t="s">
        <v>325</v>
      </c>
      <c r="B294" s="353" t="s">
        <v>1973</v>
      </c>
      <c r="C294" s="353"/>
      <c r="D294" s="354"/>
      <c r="E294" s="353" t="s">
        <v>1394</v>
      </c>
      <c r="F294" s="353" t="s">
        <v>438</v>
      </c>
    </row>
    <row r="295" spans="1:6" ht="15" x14ac:dyDescent="0.35">
      <c r="A295" s="353" t="s">
        <v>518</v>
      </c>
      <c r="B295" s="353" t="s">
        <v>1597</v>
      </c>
      <c r="C295" s="353"/>
      <c r="D295" s="354"/>
      <c r="E295" s="353" t="s">
        <v>1434</v>
      </c>
      <c r="F295" s="353" t="s">
        <v>439</v>
      </c>
    </row>
    <row r="296" spans="1:6" ht="15" x14ac:dyDescent="0.35">
      <c r="A296" s="353" t="s">
        <v>627</v>
      </c>
      <c r="B296" s="353" t="s">
        <v>2021</v>
      </c>
      <c r="C296" s="353"/>
      <c r="D296" s="354"/>
      <c r="E296" s="353" t="s">
        <v>1475</v>
      </c>
      <c r="F296" s="353" t="s">
        <v>440</v>
      </c>
    </row>
    <row r="297" spans="1:6" ht="15" x14ac:dyDescent="0.35">
      <c r="A297" s="353" t="s">
        <v>204</v>
      </c>
      <c r="B297" s="353" t="s">
        <v>1846</v>
      </c>
      <c r="C297" s="353"/>
      <c r="D297" s="354"/>
      <c r="E297" s="353" t="s">
        <v>1536</v>
      </c>
      <c r="F297" s="353" t="s">
        <v>441</v>
      </c>
    </row>
    <row r="298" spans="1:6" ht="15" x14ac:dyDescent="0.35">
      <c r="A298" s="353" t="s">
        <v>333</v>
      </c>
      <c r="B298" s="353" t="s">
        <v>1511</v>
      </c>
      <c r="C298" s="353"/>
      <c r="D298" s="354"/>
      <c r="E298" s="353" t="s">
        <v>1583</v>
      </c>
      <c r="F298" s="353" t="s">
        <v>442</v>
      </c>
    </row>
    <row r="299" spans="1:6" ht="15" x14ac:dyDescent="0.35">
      <c r="A299" s="353" t="s">
        <v>433</v>
      </c>
      <c r="B299" s="353" t="s">
        <v>1595</v>
      </c>
      <c r="C299" s="353"/>
      <c r="D299" s="354"/>
      <c r="E299" s="353" t="s">
        <v>1397</v>
      </c>
      <c r="F299" s="353" t="s">
        <v>443</v>
      </c>
    </row>
    <row r="300" spans="1:6" ht="15" x14ac:dyDescent="0.35">
      <c r="A300" s="353" t="s">
        <v>210</v>
      </c>
      <c r="B300" s="353" t="s">
        <v>1855</v>
      </c>
      <c r="C300" s="353"/>
      <c r="D300" s="354"/>
      <c r="E300" s="353" t="s">
        <v>1437</v>
      </c>
      <c r="F300" s="353" t="s">
        <v>444</v>
      </c>
    </row>
    <row r="301" spans="1:6" ht="15" x14ac:dyDescent="0.35">
      <c r="A301" s="353" t="s">
        <v>340</v>
      </c>
      <c r="B301" s="353" t="s">
        <v>1982</v>
      </c>
      <c r="C301" s="353"/>
      <c r="D301" s="354"/>
      <c r="E301" s="353" t="s">
        <v>1478</v>
      </c>
      <c r="F301" s="353" t="s">
        <v>445</v>
      </c>
    </row>
    <row r="302" spans="1:6" ht="15" x14ac:dyDescent="0.35">
      <c r="A302" s="353" t="s">
        <v>527</v>
      </c>
      <c r="B302" s="353" t="s">
        <v>2022</v>
      </c>
      <c r="C302" s="353"/>
      <c r="D302" s="354"/>
      <c r="E302" s="353" t="s">
        <v>1543</v>
      </c>
      <c r="F302" s="353" t="s">
        <v>446</v>
      </c>
    </row>
    <row r="303" spans="1:6" ht="15" x14ac:dyDescent="0.35">
      <c r="A303" s="353" t="s">
        <v>591</v>
      </c>
      <c r="B303" s="353" t="s">
        <v>1598</v>
      </c>
      <c r="C303" s="353"/>
      <c r="D303" s="354"/>
      <c r="E303" s="353" t="s">
        <v>2013</v>
      </c>
      <c r="F303" s="353" t="s">
        <v>447</v>
      </c>
    </row>
    <row r="304" spans="1:6" ht="15" x14ac:dyDescent="0.35">
      <c r="A304" s="353" t="s">
        <v>217</v>
      </c>
      <c r="B304" s="353" t="s">
        <v>1864</v>
      </c>
      <c r="C304" s="353"/>
      <c r="D304" s="354"/>
      <c r="E304" s="353" t="s">
        <v>2023</v>
      </c>
      <c r="F304" s="353" t="s">
        <v>448</v>
      </c>
    </row>
    <row r="305" spans="1:6" ht="15" x14ac:dyDescent="0.35">
      <c r="A305" s="353" t="s">
        <v>345</v>
      </c>
      <c r="B305" s="353" t="s">
        <v>1519</v>
      </c>
      <c r="C305" s="353"/>
      <c r="D305" s="354"/>
      <c r="E305" s="353" t="s">
        <v>1400</v>
      </c>
      <c r="F305" s="353" t="s">
        <v>449</v>
      </c>
    </row>
    <row r="306" spans="1:6" ht="15" x14ac:dyDescent="0.35">
      <c r="A306" s="353" t="s">
        <v>534</v>
      </c>
      <c r="B306" s="353" t="s">
        <v>1599</v>
      </c>
      <c r="C306" s="353"/>
      <c r="D306" s="354"/>
      <c r="E306" s="353" t="s">
        <v>1440</v>
      </c>
      <c r="F306" s="353" t="s">
        <v>450</v>
      </c>
    </row>
    <row r="307" spans="1:6" ht="15" x14ac:dyDescent="0.35">
      <c r="A307" s="353" t="s">
        <v>223</v>
      </c>
      <c r="B307" s="353" t="s">
        <v>1872</v>
      </c>
      <c r="C307" s="353"/>
      <c r="D307" s="354"/>
      <c r="E307" s="353" t="s">
        <v>1483</v>
      </c>
      <c r="F307" s="353" t="s">
        <v>451</v>
      </c>
    </row>
    <row r="308" spans="1:6" ht="15" x14ac:dyDescent="0.35">
      <c r="A308" s="353" t="s">
        <v>350</v>
      </c>
      <c r="B308" s="353" t="s">
        <v>1524</v>
      </c>
      <c r="C308" s="353"/>
      <c r="D308" s="354"/>
      <c r="E308" s="353" t="s">
        <v>1548</v>
      </c>
      <c r="F308" s="353" t="s">
        <v>452</v>
      </c>
    </row>
    <row r="309" spans="1:6" ht="15" x14ac:dyDescent="0.35">
      <c r="A309" s="353" t="s">
        <v>484</v>
      </c>
      <c r="B309" s="353" t="s">
        <v>2024</v>
      </c>
      <c r="C309" s="353"/>
      <c r="D309" s="354"/>
      <c r="E309" s="353" t="s">
        <v>2018</v>
      </c>
      <c r="F309" s="353" t="s">
        <v>453</v>
      </c>
    </row>
    <row r="310" spans="1:6" ht="15" x14ac:dyDescent="0.35">
      <c r="A310" s="353" t="s">
        <v>228</v>
      </c>
      <c r="B310" s="353" t="s">
        <v>1877</v>
      </c>
      <c r="C310" s="353"/>
      <c r="D310" s="354"/>
      <c r="E310" s="353" t="s">
        <v>1600</v>
      </c>
      <c r="F310" s="353" t="s">
        <v>454</v>
      </c>
    </row>
    <row r="311" spans="1:6" ht="15" x14ac:dyDescent="0.35">
      <c r="A311" s="353" t="s">
        <v>363</v>
      </c>
      <c r="B311" s="353" t="s">
        <v>1540</v>
      </c>
      <c r="C311" s="353"/>
      <c r="D311" s="354"/>
      <c r="E311" s="353" t="s">
        <v>1601</v>
      </c>
      <c r="F311" s="353" t="s">
        <v>455</v>
      </c>
    </row>
    <row r="312" spans="1:6" ht="15" x14ac:dyDescent="0.35">
      <c r="A312" s="353" t="s">
        <v>1248</v>
      </c>
      <c r="B312" s="353" t="s">
        <v>1602</v>
      </c>
      <c r="C312" s="353"/>
      <c r="D312" s="354"/>
      <c r="E312" s="353" t="s">
        <v>2025</v>
      </c>
      <c r="F312" s="353" t="s">
        <v>456</v>
      </c>
    </row>
    <row r="313" spans="1:6" ht="15" x14ac:dyDescent="0.35">
      <c r="A313" s="353" t="s">
        <v>233</v>
      </c>
      <c r="B313" s="353" t="s">
        <v>1884</v>
      </c>
      <c r="C313" s="353"/>
      <c r="D313" s="354"/>
      <c r="E313" s="353" t="s">
        <v>1815</v>
      </c>
      <c r="F313" s="353" t="s">
        <v>457</v>
      </c>
    </row>
    <row r="314" spans="1:6" ht="15" x14ac:dyDescent="0.35">
      <c r="A314" s="353" t="s">
        <v>370</v>
      </c>
      <c r="B314" s="353" t="s">
        <v>1991</v>
      </c>
      <c r="C314" s="353"/>
      <c r="D314" s="354"/>
      <c r="E314" s="353" t="s">
        <v>1904</v>
      </c>
      <c r="F314" s="353" t="s">
        <v>458</v>
      </c>
    </row>
    <row r="315" spans="1:6" ht="15" x14ac:dyDescent="0.35">
      <c r="A315" s="353" t="s">
        <v>159</v>
      </c>
      <c r="B315" s="353" t="s">
        <v>1788</v>
      </c>
      <c r="C315" s="353"/>
      <c r="D315" s="354"/>
      <c r="E315" s="353" t="s">
        <v>1969</v>
      </c>
      <c r="F315" s="353" t="s">
        <v>459</v>
      </c>
    </row>
    <row r="316" spans="1:6" ht="15" x14ac:dyDescent="0.35">
      <c r="A316" s="353" t="s">
        <v>280</v>
      </c>
      <c r="B316" s="353" t="s">
        <v>1463</v>
      </c>
      <c r="C316" s="353"/>
      <c r="D316" s="354"/>
      <c r="E316" s="353" t="s">
        <v>1995</v>
      </c>
      <c r="F316" s="353" t="s">
        <v>460</v>
      </c>
    </row>
    <row r="317" spans="1:6" ht="15" x14ac:dyDescent="0.35">
      <c r="A317" s="353" t="s">
        <v>392</v>
      </c>
      <c r="B317" s="353" t="s">
        <v>1571</v>
      </c>
      <c r="C317" s="353"/>
      <c r="D317" s="354"/>
      <c r="E317" s="353" t="s">
        <v>2019</v>
      </c>
      <c r="F317" s="353" t="s">
        <v>461</v>
      </c>
    </row>
    <row r="318" spans="1:6" ht="15" x14ac:dyDescent="0.35">
      <c r="A318" s="353" t="s">
        <v>549</v>
      </c>
      <c r="B318" s="353" t="s">
        <v>1603</v>
      </c>
      <c r="C318" s="353"/>
      <c r="D318" s="354"/>
      <c r="E318" s="353" t="s">
        <v>2026</v>
      </c>
      <c r="F318" s="353" t="s">
        <v>462</v>
      </c>
    </row>
    <row r="319" spans="1:6" ht="15" x14ac:dyDescent="0.35">
      <c r="A319" s="353" t="s">
        <v>294</v>
      </c>
      <c r="B319" s="353" t="s">
        <v>1953</v>
      </c>
      <c r="C319" s="353"/>
      <c r="D319" s="354"/>
      <c r="E319" s="353" t="s">
        <v>1410</v>
      </c>
      <c r="F319" s="353" t="s">
        <v>463</v>
      </c>
    </row>
    <row r="320" spans="1:6" ht="15" x14ac:dyDescent="0.35">
      <c r="A320" s="357" t="s">
        <v>2171</v>
      </c>
      <c r="B320" s="353" t="s">
        <v>2170</v>
      </c>
      <c r="C320" s="353"/>
      <c r="D320" s="354"/>
      <c r="E320" s="353" t="s">
        <v>1446</v>
      </c>
      <c r="F320" s="353" t="s">
        <v>464</v>
      </c>
    </row>
    <row r="321" spans="1:6" ht="15" x14ac:dyDescent="0.35">
      <c r="A321" s="353" t="s">
        <v>448</v>
      </c>
      <c r="B321" s="353" t="s">
        <v>2023</v>
      </c>
      <c r="C321" s="353"/>
      <c r="D321" s="354"/>
      <c r="E321" s="353" t="s">
        <v>1498</v>
      </c>
      <c r="F321" s="353" t="s">
        <v>465</v>
      </c>
    </row>
    <row r="322" spans="1:6" ht="15" x14ac:dyDescent="0.35">
      <c r="A322" s="353" t="s">
        <v>495</v>
      </c>
      <c r="B322" s="353" t="s">
        <v>1604</v>
      </c>
      <c r="C322" s="353"/>
      <c r="D322" s="354"/>
      <c r="E322" s="353" t="s">
        <v>1997</v>
      </c>
      <c r="F322" s="353" t="s">
        <v>466</v>
      </c>
    </row>
    <row r="323" spans="1:6" ht="15" x14ac:dyDescent="0.35">
      <c r="A323" s="353" t="s">
        <v>634</v>
      </c>
      <c r="B323" s="353" t="s">
        <v>1605</v>
      </c>
      <c r="C323" s="353"/>
      <c r="D323" s="354"/>
      <c r="E323" s="353" t="s">
        <v>2020</v>
      </c>
      <c r="F323" s="353" t="s">
        <v>467</v>
      </c>
    </row>
    <row r="324" spans="1:6" ht="15" x14ac:dyDescent="0.35">
      <c r="A324" s="353" t="s">
        <v>608</v>
      </c>
      <c r="B324" s="353" t="s">
        <v>2027</v>
      </c>
      <c r="C324" s="353"/>
      <c r="D324" s="354"/>
      <c r="E324" s="353" t="s">
        <v>1415</v>
      </c>
      <c r="F324" s="353" t="s">
        <v>468</v>
      </c>
    </row>
    <row r="325" spans="1:6" ht="15" x14ac:dyDescent="0.35">
      <c r="A325" s="353" t="s">
        <v>173</v>
      </c>
      <c r="B325" s="353" t="s">
        <v>1808</v>
      </c>
      <c r="C325" s="353"/>
      <c r="D325" s="354"/>
      <c r="E325" s="353" t="s">
        <v>1922</v>
      </c>
      <c r="F325" s="353" t="s">
        <v>469</v>
      </c>
    </row>
    <row r="326" spans="1:6" ht="15" x14ac:dyDescent="0.35">
      <c r="A326" s="353" t="s">
        <v>408</v>
      </c>
      <c r="B326" s="353" t="s">
        <v>2009</v>
      </c>
      <c r="C326" s="353"/>
      <c r="D326" s="354"/>
      <c r="E326" s="353" t="s">
        <v>1974</v>
      </c>
      <c r="F326" s="353" t="s">
        <v>470</v>
      </c>
    </row>
    <row r="327" spans="1:6" ht="15" x14ac:dyDescent="0.35">
      <c r="A327" s="353" t="s">
        <v>454</v>
      </c>
      <c r="B327" s="353" t="s">
        <v>1600</v>
      </c>
      <c r="C327" s="353"/>
      <c r="D327" s="354"/>
      <c r="E327" s="353" t="s">
        <v>1566</v>
      </c>
      <c r="F327" s="353" t="s">
        <v>471</v>
      </c>
    </row>
    <row r="328" spans="1:6" ht="15" x14ac:dyDescent="0.35">
      <c r="A328" s="353" t="s">
        <v>502</v>
      </c>
      <c r="B328" s="353" t="s">
        <v>1606</v>
      </c>
      <c r="C328" s="353"/>
      <c r="D328" s="354"/>
      <c r="E328" s="353" t="s">
        <v>1839</v>
      </c>
      <c r="F328" s="353" t="s">
        <v>472</v>
      </c>
    </row>
    <row r="329" spans="1:6" ht="15" x14ac:dyDescent="0.35">
      <c r="A329" s="353" t="s">
        <v>568</v>
      </c>
      <c r="B329" s="353" t="s">
        <v>1607</v>
      </c>
      <c r="C329" s="353"/>
      <c r="D329" s="354"/>
      <c r="E329" s="353" t="s">
        <v>1931</v>
      </c>
      <c r="F329" s="353" t="s">
        <v>473</v>
      </c>
    </row>
    <row r="330" spans="1:6" ht="15" x14ac:dyDescent="0.35">
      <c r="A330" s="353" t="s">
        <v>615</v>
      </c>
      <c r="B330" s="353" t="s">
        <v>2028</v>
      </c>
      <c r="C330" s="353"/>
      <c r="D330" s="354"/>
      <c r="E330" s="353" t="s">
        <v>1977</v>
      </c>
      <c r="F330" s="353" t="s">
        <v>474</v>
      </c>
    </row>
    <row r="331" spans="1:6" ht="15" x14ac:dyDescent="0.35">
      <c r="A331" s="353" t="s">
        <v>186</v>
      </c>
      <c r="B331" s="353" t="s">
        <v>1824</v>
      </c>
      <c r="C331" s="353"/>
      <c r="D331" s="354"/>
      <c r="E331" s="353" t="s">
        <v>1847</v>
      </c>
      <c r="F331" s="353" t="s">
        <v>475</v>
      </c>
    </row>
    <row r="332" spans="1:6" ht="15" x14ac:dyDescent="0.35">
      <c r="A332" s="353" t="s">
        <v>462</v>
      </c>
      <c r="B332" s="353" t="s">
        <v>2026</v>
      </c>
      <c r="C332" s="353"/>
      <c r="D332" s="354"/>
      <c r="E332" s="353" t="s">
        <v>1457</v>
      </c>
      <c r="F332" s="353" t="s">
        <v>476</v>
      </c>
    </row>
    <row r="333" spans="1:6" ht="15" x14ac:dyDescent="0.35">
      <c r="A333" s="353" t="s">
        <v>318</v>
      </c>
      <c r="B333" s="353" t="s">
        <v>1971</v>
      </c>
      <c r="C333" s="353"/>
      <c r="D333" s="354"/>
      <c r="E333" s="353" t="s">
        <v>1515</v>
      </c>
      <c r="F333" s="353" t="s">
        <v>477</v>
      </c>
    </row>
    <row r="334" spans="1:6" ht="15" x14ac:dyDescent="0.35">
      <c r="A334" s="353" t="s">
        <v>419</v>
      </c>
      <c r="B334" s="353" t="s">
        <v>1586</v>
      </c>
      <c r="C334" s="353"/>
      <c r="D334" s="354"/>
      <c r="E334" s="353" t="s">
        <v>1425</v>
      </c>
      <c r="F334" s="353" t="s">
        <v>478</v>
      </c>
    </row>
    <row r="335" spans="1:6" ht="15" x14ac:dyDescent="0.35">
      <c r="A335" s="353" t="s">
        <v>580</v>
      </c>
      <c r="B335" s="353" t="s">
        <v>2029</v>
      </c>
      <c r="C335" s="353"/>
      <c r="D335" s="354"/>
      <c r="E335" s="353" t="s">
        <v>1942</v>
      </c>
      <c r="F335" s="353" t="s">
        <v>479</v>
      </c>
    </row>
    <row r="336" spans="1:6" ht="15" x14ac:dyDescent="0.35">
      <c r="A336" s="353" t="s">
        <v>198</v>
      </c>
      <c r="B336" s="353" t="s">
        <v>1838</v>
      </c>
      <c r="C336" s="353"/>
      <c r="D336" s="354"/>
      <c r="E336" s="353" t="s">
        <v>1859</v>
      </c>
      <c r="F336" s="353" t="s">
        <v>480</v>
      </c>
    </row>
    <row r="337" spans="1:6" ht="15" x14ac:dyDescent="0.35">
      <c r="A337" s="353" t="s">
        <v>326</v>
      </c>
      <c r="B337" s="353" t="s">
        <v>1503</v>
      </c>
      <c r="C337" s="353"/>
      <c r="D337" s="354"/>
      <c r="E337" s="353" t="s">
        <v>1944</v>
      </c>
      <c r="F337" s="353" t="s">
        <v>481</v>
      </c>
    </row>
    <row r="338" spans="1:6" ht="15" x14ac:dyDescent="0.35">
      <c r="A338" s="353" t="s">
        <v>205</v>
      </c>
      <c r="B338" s="353" t="s">
        <v>1848</v>
      </c>
      <c r="C338" s="353"/>
      <c r="D338" s="354"/>
      <c r="E338" s="353" t="s">
        <v>1984</v>
      </c>
      <c r="F338" s="353" t="s">
        <v>482</v>
      </c>
    </row>
    <row r="339" spans="1:6" ht="15" x14ac:dyDescent="0.35">
      <c r="A339" s="353" t="s">
        <v>334</v>
      </c>
      <c r="B339" s="353" t="s">
        <v>1976</v>
      </c>
      <c r="C339" s="353"/>
      <c r="D339" s="354"/>
      <c r="E339" s="353" t="s">
        <v>2007</v>
      </c>
      <c r="F339" s="353" t="s">
        <v>483</v>
      </c>
    </row>
    <row r="340" spans="1:6" ht="15" x14ac:dyDescent="0.35">
      <c r="A340" s="353" t="s">
        <v>211</v>
      </c>
      <c r="B340" s="353" t="s">
        <v>1856</v>
      </c>
      <c r="C340" s="353"/>
      <c r="D340" s="354"/>
      <c r="E340" s="353" t="s">
        <v>2024</v>
      </c>
      <c r="F340" s="353" t="s">
        <v>484</v>
      </c>
    </row>
    <row r="341" spans="1:6" ht="15" x14ac:dyDescent="0.35">
      <c r="A341" s="353" t="s">
        <v>528</v>
      </c>
      <c r="B341" s="353" t="s">
        <v>2030</v>
      </c>
      <c r="C341" s="353"/>
      <c r="D341" s="354"/>
      <c r="E341" s="353" t="s">
        <v>1395</v>
      </c>
      <c r="F341" s="353" t="s">
        <v>485</v>
      </c>
    </row>
    <row r="342" spans="1:6" ht="15" x14ac:dyDescent="0.35">
      <c r="A342" s="353" t="s">
        <v>635</v>
      </c>
      <c r="B342" s="353" t="s">
        <v>2031</v>
      </c>
      <c r="C342" s="353"/>
      <c r="D342" s="354"/>
      <c r="E342" s="353" t="s">
        <v>1435</v>
      </c>
      <c r="F342" s="353" t="s">
        <v>486</v>
      </c>
    </row>
    <row r="343" spans="1:6" ht="15" x14ac:dyDescent="0.35">
      <c r="A343" s="353" t="s">
        <v>218</v>
      </c>
      <c r="B343" s="353" t="s">
        <v>1865</v>
      </c>
      <c r="C343" s="353"/>
      <c r="D343" s="354"/>
      <c r="E343" s="353" t="s">
        <v>1476</v>
      </c>
      <c r="F343" s="353" t="s">
        <v>487</v>
      </c>
    </row>
    <row r="344" spans="1:6" ht="15" x14ac:dyDescent="0.35">
      <c r="A344" s="353" t="s">
        <v>535</v>
      </c>
      <c r="B344" s="353" t="s">
        <v>1608</v>
      </c>
      <c r="C344" s="353"/>
      <c r="D344" s="354"/>
      <c r="E344" s="353" t="s">
        <v>1537</v>
      </c>
      <c r="F344" s="353" t="s">
        <v>488</v>
      </c>
    </row>
    <row r="345" spans="1:6" ht="15" x14ac:dyDescent="0.35">
      <c r="A345" s="353" t="s">
        <v>351</v>
      </c>
      <c r="B345" s="353" t="s">
        <v>1526</v>
      </c>
      <c r="C345" s="353"/>
      <c r="D345" s="354"/>
      <c r="E345" s="353" t="s">
        <v>2012</v>
      </c>
      <c r="F345" s="353" t="s">
        <v>489</v>
      </c>
    </row>
    <row r="346" spans="1:6" ht="15" x14ac:dyDescent="0.35">
      <c r="A346" s="353" t="s">
        <v>364</v>
      </c>
      <c r="B346" s="353" t="s">
        <v>1541</v>
      </c>
      <c r="C346" s="353"/>
      <c r="D346" s="354"/>
      <c r="E346" s="353" t="s">
        <v>1398</v>
      </c>
      <c r="F346" s="353" t="s">
        <v>490</v>
      </c>
    </row>
    <row r="347" spans="1:6" ht="15" x14ac:dyDescent="0.35">
      <c r="A347" s="353" t="s">
        <v>160</v>
      </c>
      <c r="B347" s="353" t="s">
        <v>1790</v>
      </c>
      <c r="C347" s="353"/>
      <c r="D347" s="354"/>
      <c r="E347" s="353" t="s">
        <v>1885</v>
      </c>
      <c r="F347" s="353" t="s">
        <v>491</v>
      </c>
    </row>
    <row r="348" spans="1:6" ht="15" x14ac:dyDescent="0.35">
      <c r="A348" s="353" t="s">
        <v>281</v>
      </c>
      <c r="B348" s="353" t="s">
        <v>1465</v>
      </c>
      <c r="C348" s="353"/>
      <c r="D348" s="354"/>
      <c r="E348" s="353" t="s">
        <v>1479</v>
      </c>
      <c r="F348" s="353" t="s">
        <v>492</v>
      </c>
    </row>
    <row r="349" spans="1:6" ht="15" x14ac:dyDescent="0.35">
      <c r="A349" s="353" t="s">
        <v>393</v>
      </c>
      <c r="B349" s="353" t="s">
        <v>1572</v>
      </c>
      <c r="C349" s="353"/>
      <c r="D349" s="354"/>
      <c r="E349" s="353" t="s">
        <v>1544</v>
      </c>
      <c r="F349" s="353" t="s">
        <v>493</v>
      </c>
    </row>
    <row r="350" spans="1:6" ht="15" x14ac:dyDescent="0.35">
      <c r="A350" s="353" t="s">
        <v>550</v>
      </c>
      <c r="B350" s="353" t="s">
        <v>1609</v>
      </c>
      <c r="C350" s="353"/>
      <c r="D350" s="354"/>
      <c r="E350" s="353" t="s">
        <v>2014</v>
      </c>
      <c r="F350" s="353" t="s">
        <v>494</v>
      </c>
    </row>
    <row r="351" spans="1:6" ht="15" x14ac:dyDescent="0.35">
      <c r="A351" s="353" t="s">
        <v>295</v>
      </c>
      <c r="B351" s="353" t="s">
        <v>1954</v>
      </c>
      <c r="C351" s="353"/>
      <c r="D351" s="354"/>
      <c r="E351" s="353" t="s">
        <v>1604</v>
      </c>
      <c r="F351" s="353" t="s">
        <v>495</v>
      </c>
    </row>
    <row r="352" spans="1:6" ht="15" x14ac:dyDescent="0.35">
      <c r="A352" s="353" t="s">
        <v>496</v>
      </c>
      <c r="B352" s="353" t="s">
        <v>2032</v>
      </c>
      <c r="C352" s="353"/>
      <c r="D352" s="354"/>
      <c r="E352" s="353" t="s">
        <v>2032</v>
      </c>
      <c r="F352" s="353" t="s">
        <v>496</v>
      </c>
    </row>
    <row r="353" spans="1:6" ht="15" x14ac:dyDescent="0.35">
      <c r="A353" s="353" t="s">
        <v>609</v>
      </c>
      <c r="B353" s="353" t="s">
        <v>2033</v>
      </c>
      <c r="C353" s="353"/>
      <c r="D353" s="354"/>
      <c r="E353" s="353" t="s">
        <v>1401</v>
      </c>
      <c r="F353" s="353" t="s">
        <v>497</v>
      </c>
    </row>
    <row r="354" spans="1:6" ht="15" x14ac:dyDescent="0.35">
      <c r="A354" s="353" t="s">
        <v>174</v>
      </c>
      <c r="B354" s="353" t="s">
        <v>1809</v>
      </c>
      <c r="C354" s="353"/>
      <c r="D354" s="354"/>
      <c r="E354" s="353" t="s">
        <v>1895</v>
      </c>
      <c r="F354" s="353" t="s">
        <v>498</v>
      </c>
    </row>
    <row r="355" spans="1:6" ht="15" x14ac:dyDescent="0.35">
      <c r="A355" s="353" t="s">
        <v>307</v>
      </c>
      <c r="B355" s="353" t="s">
        <v>1484</v>
      </c>
      <c r="C355" s="353"/>
      <c r="D355" s="354"/>
      <c r="E355" s="353" t="s">
        <v>1485</v>
      </c>
      <c r="F355" s="353" t="s">
        <v>499</v>
      </c>
    </row>
    <row r="356" spans="1:6" ht="15" x14ac:dyDescent="0.35">
      <c r="A356" s="353" t="s">
        <v>409</v>
      </c>
      <c r="B356" s="353" t="s">
        <v>2010</v>
      </c>
      <c r="C356" s="353"/>
      <c r="D356" s="354"/>
      <c r="E356" s="353" t="s">
        <v>1549</v>
      </c>
      <c r="F356" s="353" t="s">
        <v>500</v>
      </c>
    </row>
    <row r="357" spans="1:6" ht="15" x14ac:dyDescent="0.35">
      <c r="A357" s="353" t="s">
        <v>455</v>
      </c>
      <c r="B357" s="353" t="s">
        <v>1601</v>
      </c>
      <c r="C357" s="353"/>
      <c r="D357" s="354"/>
      <c r="E357" s="353" t="s">
        <v>1592</v>
      </c>
      <c r="F357" s="353" t="s">
        <v>501</v>
      </c>
    </row>
    <row r="358" spans="1:6" ht="15" x14ac:dyDescent="0.35">
      <c r="A358" s="353" t="s">
        <v>503</v>
      </c>
      <c r="B358" s="353" t="s">
        <v>2034</v>
      </c>
      <c r="C358" s="353"/>
      <c r="D358" s="354"/>
      <c r="E358" s="353" t="s">
        <v>1606</v>
      </c>
      <c r="F358" s="353" t="s">
        <v>502</v>
      </c>
    </row>
    <row r="359" spans="1:6" ht="15" x14ac:dyDescent="0.35">
      <c r="A359" s="353" t="s">
        <v>569</v>
      </c>
      <c r="B359" s="353" t="s">
        <v>2035</v>
      </c>
      <c r="C359" s="353"/>
      <c r="D359" s="354"/>
      <c r="E359" s="353" t="s">
        <v>2034</v>
      </c>
      <c r="F359" s="353" t="s">
        <v>503</v>
      </c>
    </row>
    <row r="360" spans="1:6" ht="15" x14ac:dyDescent="0.35">
      <c r="A360" s="353" t="s">
        <v>1361</v>
      </c>
      <c r="B360" s="353" t="s">
        <v>2036</v>
      </c>
      <c r="C360" s="353"/>
      <c r="D360" s="354"/>
      <c r="E360" s="353" t="s">
        <v>1610</v>
      </c>
      <c r="F360" s="353" t="s">
        <v>504</v>
      </c>
    </row>
    <row r="361" spans="1:6" ht="15" x14ac:dyDescent="0.35">
      <c r="A361" s="353" t="s">
        <v>187</v>
      </c>
      <c r="B361" s="353" t="s">
        <v>1826</v>
      </c>
      <c r="C361" s="353"/>
      <c r="D361" s="354"/>
      <c r="E361" s="353" t="s">
        <v>1611</v>
      </c>
      <c r="F361" s="353" t="s">
        <v>505</v>
      </c>
    </row>
    <row r="362" spans="1:6" ht="15" x14ac:dyDescent="0.35">
      <c r="A362" s="353" t="s">
        <v>319</v>
      </c>
      <c r="B362" s="353" t="s">
        <v>1495</v>
      </c>
      <c r="C362" s="353"/>
      <c r="D362" s="354"/>
      <c r="E362" s="353" t="s">
        <v>1405</v>
      </c>
      <c r="F362" s="353" t="s">
        <v>506</v>
      </c>
    </row>
    <row r="363" spans="1:6" ht="15" x14ac:dyDescent="0.35">
      <c r="A363" s="353" t="s">
        <v>420</v>
      </c>
      <c r="B363" s="353" t="s">
        <v>1587</v>
      </c>
      <c r="C363" s="353"/>
      <c r="D363" s="354"/>
      <c r="E363" s="353" t="s">
        <v>1443</v>
      </c>
      <c r="F363" s="353" t="s">
        <v>507</v>
      </c>
    </row>
    <row r="364" spans="1:6" ht="15" x14ac:dyDescent="0.35">
      <c r="A364" s="353" t="s">
        <v>199</v>
      </c>
      <c r="B364" s="353" t="s">
        <v>1840</v>
      </c>
      <c r="C364" s="353"/>
      <c r="D364" s="354"/>
      <c r="E364" s="353" t="s">
        <v>1490</v>
      </c>
      <c r="F364" s="353" t="s">
        <v>508</v>
      </c>
    </row>
    <row r="365" spans="1:6" ht="15" x14ac:dyDescent="0.35">
      <c r="A365" s="353" t="s">
        <v>327</v>
      </c>
      <c r="B365" s="353" t="s">
        <v>1505</v>
      </c>
      <c r="C365" s="353"/>
      <c r="D365" s="354"/>
      <c r="E365" s="353" t="s">
        <v>1996</v>
      </c>
      <c r="F365" s="353" t="s">
        <v>509</v>
      </c>
    </row>
    <row r="366" spans="1:6" ht="15" x14ac:dyDescent="0.35">
      <c r="A366" s="353" t="s">
        <v>633</v>
      </c>
      <c r="B366" s="353" t="s">
        <v>1850</v>
      </c>
      <c r="C366" s="353"/>
      <c r="D366" s="354"/>
      <c r="E366" s="353" t="s">
        <v>1411</v>
      </c>
      <c r="F366" s="353" t="s">
        <v>510</v>
      </c>
    </row>
    <row r="367" spans="1:6" ht="15" x14ac:dyDescent="0.35">
      <c r="A367" s="353" t="s">
        <v>335</v>
      </c>
      <c r="B367" s="353" t="s">
        <v>1978</v>
      </c>
      <c r="C367" s="353"/>
      <c r="D367" s="354"/>
      <c r="E367" s="353" t="s">
        <v>1447</v>
      </c>
      <c r="F367" s="353" t="s">
        <v>511</v>
      </c>
    </row>
    <row r="368" spans="1:6" ht="15" x14ac:dyDescent="0.35">
      <c r="A368" s="353" t="s">
        <v>212</v>
      </c>
      <c r="B368" s="353" t="s">
        <v>1858</v>
      </c>
      <c r="C368" s="353"/>
      <c r="D368" s="354"/>
      <c r="E368" s="353" t="s">
        <v>1499</v>
      </c>
      <c r="F368" s="353" t="s">
        <v>512</v>
      </c>
    </row>
    <row r="369" spans="1:6" ht="15" x14ac:dyDescent="0.35">
      <c r="A369" s="353" t="s">
        <v>529</v>
      </c>
      <c r="B369" s="353" t="s">
        <v>2037</v>
      </c>
      <c r="C369" s="353"/>
      <c r="D369" s="354"/>
      <c r="E369" s="353" t="s">
        <v>1998</v>
      </c>
      <c r="F369" s="353" t="s">
        <v>513</v>
      </c>
    </row>
    <row r="370" spans="1:6" ht="15" x14ac:dyDescent="0.35">
      <c r="A370" s="353" t="s">
        <v>352</v>
      </c>
      <c r="B370" s="353" t="s">
        <v>1527</v>
      </c>
      <c r="C370" s="353"/>
      <c r="D370" s="354"/>
      <c r="E370" s="353" t="s">
        <v>1416</v>
      </c>
      <c r="F370" s="353" t="s">
        <v>514</v>
      </c>
    </row>
    <row r="371" spans="1:6" ht="15" x14ac:dyDescent="0.35">
      <c r="A371" s="353" t="s">
        <v>365</v>
      </c>
      <c r="B371" s="353" t="s">
        <v>1542</v>
      </c>
      <c r="C371" s="353"/>
      <c r="D371" s="354"/>
      <c r="E371" s="353" t="s">
        <v>1451</v>
      </c>
      <c r="F371" s="353" t="s">
        <v>515</v>
      </c>
    </row>
    <row r="372" spans="1:6" ht="15" x14ac:dyDescent="0.35">
      <c r="A372" s="353" t="s">
        <v>161</v>
      </c>
      <c r="B372" s="353" t="s">
        <v>1792</v>
      </c>
      <c r="C372" s="353"/>
      <c r="D372" s="354"/>
      <c r="E372" s="353" t="s">
        <v>1507</v>
      </c>
      <c r="F372" s="353" t="s">
        <v>516</v>
      </c>
    </row>
    <row r="373" spans="1:6" ht="15" x14ac:dyDescent="0.35">
      <c r="A373" s="353" t="s">
        <v>282</v>
      </c>
      <c r="B373" s="353" t="s">
        <v>1466</v>
      </c>
      <c r="C373" s="353"/>
      <c r="D373" s="354"/>
      <c r="E373" s="353" t="s">
        <v>1567</v>
      </c>
      <c r="F373" s="353" t="s">
        <v>517</v>
      </c>
    </row>
    <row r="374" spans="1:6" ht="15" x14ac:dyDescent="0.35">
      <c r="A374" s="353" t="s">
        <v>394</v>
      </c>
      <c r="B374" s="353" t="s">
        <v>1573</v>
      </c>
      <c r="C374" s="353"/>
      <c r="D374" s="354"/>
      <c r="E374" s="353" t="s">
        <v>1597</v>
      </c>
      <c r="F374" s="353" t="s">
        <v>518</v>
      </c>
    </row>
    <row r="375" spans="1:6" ht="15" x14ac:dyDescent="0.35">
      <c r="A375" s="353" t="s">
        <v>551</v>
      </c>
      <c r="B375" s="353" t="s">
        <v>1612</v>
      </c>
      <c r="C375" s="353"/>
      <c r="D375" s="354"/>
      <c r="E375" s="353" t="s">
        <v>1420</v>
      </c>
      <c r="F375" s="353" t="s">
        <v>519</v>
      </c>
    </row>
    <row r="376" spans="1:6" ht="15" x14ac:dyDescent="0.35">
      <c r="A376" s="353" t="s">
        <v>296</v>
      </c>
      <c r="B376" s="353" t="s">
        <v>1955</v>
      </c>
      <c r="C376" s="353"/>
      <c r="D376" s="354"/>
      <c r="E376" s="353" t="s">
        <v>1455</v>
      </c>
      <c r="F376" s="353" t="s">
        <v>520</v>
      </c>
    </row>
    <row r="377" spans="1:6" ht="15" x14ac:dyDescent="0.35">
      <c r="A377" s="353" t="s">
        <v>175</v>
      </c>
      <c r="B377" s="353" t="s">
        <v>1811</v>
      </c>
      <c r="C377" s="353"/>
      <c r="D377" s="354"/>
      <c r="E377" s="353" t="s">
        <v>1513</v>
      </c>
      <c r="F377" s="353" t="s">
        <v>521</v>
      </c>
    </row>
    <row r="378" spans="1:6" ht="15" x14ac:dyDescent="0.35">
      <c r="A378" s="353" t="s">
        <v>308</v>
      </c>
      <c r="B378" s="353" t="s">
        <v>1486</v>
      </c>
      <c r="C378" s="353"/>
      <c r="D378" s="354"/>
      <c r="E378" s="353" t="s">
        <v>1570</v>
      </c>
      <c r="F378" s="353" t="s">
        <v>522</v>
      </c>
    </row>
    <row r="379" spans="1:6" ht="15" x14ac:dyDescent="0.35">
      <c r="A379" s="353" t="s">
        <v>410</v>
      </c>
      <c r="B379" s="353" t="s">
        <v>2011</v>
      </c>
      <c r="C379" s="353"/>
      <c r="D379" s="354"/>
      <c r="E379" s="353" t="s">
        <v>1849</v>
      </c>
      <c r="F379" s="353" t="s">
        <v>523</v>
      </c>
    </row>
    <row r="380" spans="1:6" ht="15" x14ac:dyDescent="0.35">
      <c r="A380" s="353" t="s">
        <v>456</v>
      </c>
      <c r="B380" s="353" t="s">
        <v>2025</v>
      </c>
      <c r="C380" s="353"/>
      <c r="D380" s="354"/>
      <c r="E380" s="353" t="s">
        <v>1940</v>
      </c>
      <c r="F380" s="353" t="s">
        <v>524</v>
      </c>
    </row>
    <row r="381" spans="1:6" ht="15" x14ac:dyDescent="0.35">
      <c r="A381" s="353" t="s">
        <v>504</v>
      </c>
      <c r="B381" s="353" t="s">
        <v>1610</v>
      </c>
      <c r="C381" s="353"/>
      <c r="D381" s="354"/>
      <c r="E381" s="353" t="s">
        <v>1983</v>
      </c>
      <c r="F381" s="353" t="s">
        <v>525</v>
      </c>
    </row>
    <row r="382" spans="1:6" ht="15" x14ac:dyDescent="0.35">
      <c r="A382" s="353" t="s">
        <v>570</v>
      </c>
      <c r="B382" s="353" t="s">
        <v>1613</v>
      </c>
      <c r="C382" s="353"/>
      <c r="D382" s="354"/>
      <c r="E382" s="353" t="s">
        <v>2005</v>
      </c>
      <c r="F382" s="353" t="s">
        <v>526</v>
      </c>
    </row>
    <row r="383" spans="1:6" ht="15" x14ac:dyDescent="0.35">
      <c r="A383" s="353" t="s">
        <v>188</v>
      </c>
      <c r="B383" s="353" t="s">
        <v>1827</v>
      </c>
      <c r="C383" s="353"/>
      <c r="D383" s="354"/>
      <c r="E383" s="353" t="s">
        <v>2022</v>
      </c>
      <c r="F383" s="353" t="s">
        <v>527</v>
      </c>
    </row>
    <row r="384" spans="1:6" ht="15" x14ac:dyDescent="0.35">
      <c r="A384" s="353" t="s">
        <v>320</v>
      </c>
      <c r="B384" s="353" t="s">
        <v>1497</v>
      </c>
      <c r="C384" s="353"/>
      <c r="D384" s="354"/>
      <c r="E384" s="353" t="s">
        <v>2030</v>
      </c>
      <c r="F384" s="353" t="s">
        <v>528</v>
      </c>
    </row>
    <row r="385" spans="1:6" ht="15" x14ac:dyDescent="0.35">
      <c r="A385" s="353" t="s">
        <v>421</v>
      </c>
      <c r="B385" s="353" t="s">
        <v>1588</v>
      </c>
      <c r="C385" s="353"/>
      <c r="D385" s="354"/>
      <c r="E385" s="353" t="s">
        <v>2037</v>
      </c>
      <c r="F385" s="353" t="s">
        <v>529</v>
      </c>
    </row>
    <row r="386" spans="1:6" ht="15" x14ac:dyDescent="0.35">
      <c r="A386" s="353" t="s">
        <v>328</v>
      </c>
      <c r="B386" s="353" t="s">
        <v>1506</v>
      </c>
      <c r="C386" s="353"/>
      <c r="D386" s="354"/>
      <c r="E386" s="353" t="s">
        <v>2039</v>
      </c>
      <c r="F386" s="353" t="s">
        <v>2038</v>
      </c>
    </row>
    <row r="387" spans="1:6" ht="15" x14ac:dyDescent="0.35">
      <c r="A387" s="353" t="s">
        <v>2038</v>
      </c>
      <c r="B387" s="353" t="s">
        <v>2039</v>
      </c>
      <c r="C387" s="353"/>
      <c r="D387" s="354"/>
      <c r="E387" s="353" t="s">
        <v>1426</v>
      </c>
      <c r="F387" s="353" t="s">
        <v>530</v>
      </c>
    </row>
    <row r="388" spans="1:6" ht="15" x14ac:dyDescent="0.35">
      <c r="A388" s="353" t="s">
        <v>353</v>
      </c>
      <c r="B388" s="353" t="s">
        <v>1529</v>
      </c>
      <c r="C388" s="353"/>
      <c r="D388" s="354"/>
      <c r="E388" s="353" t="s">
        <v>1462</v>
      </c>
      <c r="F388" s="353" t="s">
        <v>531</v>
      </c>
    </row>
    <row r="389" spans="1:6" ht="15" x14ac:dyDescent="0.35">
      <c r="A389" s="353" t="s">
        <v>162</v>
      </c>
      <c r="B389" s="353" t="s">
        <v>1794</v>
      </c>
      <c r="C389" s="353"/>
      <c r="D389" s="354"/>
      <c r="E389" s="353" t="s">
        <v>1520</v>
      </c>
      <c r="F389" s="353" t="s">
        <v>532</v>
      </c>
    </row>
    <row r="390" spans="1:6" ht="15" x14ac:dyDescent="0.35">
      <c r="A390" s="353" t="s">
        <v>283</v>
      </c>
      <c r="B390" s="353" t="s">
        <v>1945</v>
      </c>
      <c r="C390" s="353"/>
      <c r="D390" s="354"/>
      <c r="E390" s="353" t="s">
        <v>1579</v>
      </c>
      <c r="F390" s="353" t="s">
        <v>533</v>
      </c>
    </row>
    <row r="391" spans="1:6" ht="15" x14ac:dyDescent="0.35">
      <c r="A391" s="353" t="s">
        <v>395</v>
      </c>
      <c r="B391" s="353" t="s">
        <v>1574</v>
      </c>
      <c r="C391" s="353"/>
      <c r="D391" s="354"/>
      <c r="E391" s="353" t="s">
        <v>1599</v>
      </c>
      <c r="F391" s="353" t="s">
        <v>534</v>
      </c>
    </row>
    <row r="392" spans="1:6" ht="15" x14ac:dyDescent="0.35">
      <c r="A392" s="353" t="s">
        <v>297</v>
      </c>
      <c r="B392" s="353" t="s">
        <v>1957</v>
      </c>
      <c r="C392" s="353"/>
      <c r="D392" s="354"/>
      <c r="E392" s="353" t="s">
        <v>1608</v>
      </c>
      <c r="F392" s="353" t="s">
        <v>535</v>
      </c>
    </row>
    <row r="393" spans="1:6" ht="15" x14ac:dyDescent="0.35">
      <c r="A393" s="353" t="s">
        <v>176</v>
      </c>
      <c r="B393" s="353" t="s">
        <v>1812</v>
      </c>
      <c r="C393" s="353"/>
      <c r="D393" s="354"/>
      <c r="E393" s="353" t="s">
        <v>1429</v>
      </c>
      <c r="F393" s="353" t="s">
        <v>536</v>
      </c>
    </row>
    <row r="394" spans="1:6" ht="15" x14ac:dyDescent="0.35">
      <c r="A394" s="353" t="s">
        <v>505</v>
      </c>
      <c r="B394" s="353" t="s">
        <v>1611</v>
      </c>
      <c r="C394" s="353"/>
      <c r="D394" s="354"/>
      <c r="E394" s="353" t="s">
        <v>1467</v>
      </c>
      <c r="F394" s="353" t="s">
        <v>537</v>
      </c>
    </row>
    <row r="395" spans="1:6" ht="15" x14ac:dyDescent="0.35">
      <c r="A395" s="353" t="s">
        <v>571</v>
      </c>
      <c r="B395" s="353" t="s">
        <v>1614</v>
      </c>
      <c r="C395" s="353"/>
      <c r="D395" s="354"/>
      <c r="E395" s="353" t="s">
        <v>1523</v>
      </c>
      <c r="F395" s="353" t="s">
        <v>538</v>
      </c>
    </row>
    <row r="396" spans="1:6" ht="15" x14ac:dyDescent="0.35">
      <c r="A396" s="353" t="s">
        <v>189</v>
      </c>
      <c r="B396" s="353" t="s">
        <v>1829</v>
      </c>
      <c r="C396" s="353"/>
      <c r="D396" s="354"/>
      <c r="E396" s="353" t="s">
        <v>1580</v>
      </c>
      <c r="F396" s="353" t="s">
        <v>539</v>
      </c>
    </row>
    <row r="397" spans="1:6" ht="15" x14ac:dyDescent="0.35">
      <c r="A397" s="353" t="s">
        <v>422</v>
      </c>
      <c r="B397" s="353" t="s">
        <v>1589</v>
      </c>
      <c r="C397" s="353"/>
      <c r="D397" s="354"/>
      <c r="E397" s="353" t="s">
        <v>1432</v>
      </c>
      <c r="F397" s="353" t="s">
        <v>540</v>
      </c>
    </row>
    <row r="398" spans="1:6" ht="15" x14ac:dyDescent="0.35">
      <c r="A398" s="353" t="s">
        <v>354</v>
      </c>
      <c r="B398" s="353" t="s">
        <v>1531</v>
      </c>
      <c r="C398" s="353"/>
      <c r="D398" s="354"/>
      <c r="E398" s="353" t="s">
        <v>1472</v>
      </c>
      <c r="F398" s="353" t="s">
        <v>541</v>
      </c>
    </row>
    <row r="399" spans="1:6" ht="15" x14ac:dyDescent="0.35">
      <c r="A399" s="353" t="s">
        <v>163</v>
      </c>
      <c r="B399" s="353" t="s">
        <v>1796</v>
      </c>
      <c r="C399" s="353"/>
      <c r="D399" s="354"/>
      <c r="E399" s="353" t="s">
        <v>1530</v>
      </c>
      <c r="F399" s="353" t="s">
        <v>542</v>
      </c>
    </row>
    <row r="400" spans="1:6" ht="15" x14ac:dyDescent="0.35">
      <c r="A400" s="353" t="s">
        <v>284</v>
      </c>
      <c r="B400" s="353" t="s">
        <v>1469</v>
      </c>
      <c r="C400" s="353"/>
      <c r="D400" s="354"/>
      <c r="E400" s="353" t="s">
        <v>1582</v>
      </c>
      <c r="F400" s="353" t="s">
        <v>543</v>
      </c>
    </row>
    <row r="401" spans="1:6" ht="15" x14ac:dyDescent="0.35">
      <c r="A401" s="353" t="s">
        <v>396</v>
      </c>
      <c r="B401" s="353" t="s">
        <v>1576</v>
      </c>
      <c r="C401" s="353"/>
      <c r="D401" s="354"/>
      <c r="E401" s="353" t="s">
        <v>1602</v>
      </c>
      <c r="F401" s="353" t="s">
        <v>1248</v>
      </c>
    </row>
    <row r="402" spans="1:6" ht="15" x14ac:dyDescent="0.35">
      <c r="A402" s="353" t="s">
        <v>1229</v>
      </c>
      <c r="B402" s="353" t="s">
        <v>1615</v>
      </c>
      <c r="C402" s="353"/>
      <c r="D402" s="354"/>
      <c r="E402" s="353" t="s">
        <v>1396</v>
      </c>
      <c r="F402" s="353" t="s">
        <v>544</v>
      </c>
    </row>
    <row r="403" spans="1:6" ht="15" x14ac:dyDescent="0.35">
      <c r="A403" s="353" t="s">
        <v>298</v>
      </c>
      <c r="B403" s="353" t="s">
        <v>1958</v>
      </c>
      <c r="C403" s="353"/>
      <c r="D403" s="354"/>
      <c r="E403" s="353" t="s">
        <v>1436</v>
      </c>
      <c r="F403" s="353" t="s">
        <v>545</v>
      </c>
    </row>
    <row r="404" spans="1:6" ht="15" x14ac:dyDescent="0.35">
      <c r="A404" s="353" t="s">
        <v>177</v>
      </c>
      <c r="B404" s="353" t="s">
        <v>1814</v>
      </c>
      <c r="C404" s="353"/>
      <c r="D404" s="354"/>
      <c r="E404" s="353" t="s">
        <v>1477</v>
      </c>
      <c r="F404" s="353" t="s">
        <v>546</v>
      </c>
    </row>
    <row r="405" spans="1:6" ht="15" x14ac:dyDescent="0.35">
      <c r="A405" s="353" t="s">
        <v>423</v>
      </c>
      <c r="B405" s="353" t="s">
        <v>1590</v>
      </c>
      <c r="C405" s="353"/>
      <c r="D405" s="354"/>
      <c r="E405" s="353" t="s">
        <v>1538</v>
      </c>
      <c r="F405" s="353" t="s">
        <v>547</v>
      </c>
    </row>
    <row r="406" spans="1:6" ht="15" x14ac:dyDescent="0.35">
      <c r="A406" s="353" t="s">
        <v>355</v>
      </c>
      <c r="B406" s="353" t="s">
        <v>1532</v>
      </c>
      <c r="C406" s="353"/>
      <c r="D406" s="354"/>
      <c r="E406" s="353" t="s">
        <v>1584</v>
      </c>
      <c r="F406" s="353" t="s">
        <v>548</v>
      </c>
    </row>
    <row r="407" spans="1:6" ht="15" x14ac:dyDescent="0.35">
      <c r="A407" s="353" t="s">
        <v>164</v>
      </c>
      <c r="B407" s="353" t="s">
        <v>1797</v>
      </c>
      <c r="C407" s="353"/>
      <c r="D407" s="354"/>
      <c r="E407" s="353" t="s">
        <v>1603</v>
      </c>
      <c r="F407" s="353" t="s">
        <v>549</v>
      </c>
    </row>
    <row r="408" spans="1:6" ht="15" x14ac:dyDescent="0.35">
      <c r="A408" s="353" t="s">
        <v>285</v>
      </c>
      <c r="B408" s="353" t="s">
        <v>1946</v>
      </c>
      <c r="C408" s="353"/>
      <c r="D408" s="354"/>
      <c r="E408" s="353" t="s">
        <v>1609</v>
      </c>
      <c r="F408" s="353" t="s">
        <v>550</v>
      </c>
    </row>
    <row r="409" spans="1:6" ht="15" x14ac:dyDescent="0.35">
      <c r="A409" s="353" t="s">
        <v>397</v>
      </c>
      <c r="B409" s="353" t="s">
        <v>1577</v>
      </c>
      <c r="C409" s="353"/>
      <c r="D409" s="354"/>
      <c r="E409" s="353" t="s">
        <v>1612</v>
      </c>
      <c r="F409" s="353" t="s">
        <v>551</v>
      </c>
    </row>
    <row r="410" spans="1:6" ht="15" x14ac:dyDescent="0.35">
      <c r="A410" s="353" t="s">
        <v>552</v>
      </c>
      <c r="B410" s="353" t="s">
        <v>2040</v>
      </c>
      <c r="C410" s="353"/>
      <c r="D410" s="354"/>
      <c r="E410" s="353" t="s">
        <v>1615</v>
      </c>
      <c r="F410" s="353" t="s">
        <v>1229</v>
      </c>
    </row>
    <row r="411" spans="1:6" ht="15" x14ac:dyDescent="0.35">
      <c r="A411" s="353" t="s">
        <v>299</v>
      </c>
      <c r="B411" s="353" t="s">
        <v>1959</v>
      </c>
      <c r="C411" s="353"/>
      <c r="D411" s="354"/>
      <c r="E411" s="353" t="s">
        <v>2040</v>
      </c>
      <c r="F411" s="353" t="s">
        <v>552</v>
      </c>
    </row>
    <row r="412" spans="1:6" ht="15" x14ac:dyDescent="0.35">
      <c r="A412" s="353" t="s">
        <v>178</v>
      </c>
      <c r="B412" s="353" t="s">
        <v>1816</v>
      </c>
      <c r="C412" s="353"/>
      <c r="D412" s="354"/>
      <c r="E412" s="353" t="s">
        <v>1616</v>
      </c>
      <c r="F412" s="353" t="s">
        <v>553</v>
      </c>
    </row>
    <row r="413" spans="1:6" ht="15" x14ac:dyDescent="0.35">
      <c r="A413" s="353" t="s">
        <v>424</v>
      </c>
      <c r="B413" s="353" t="s">
        <v>1591</v>
      </c>
      <c r="C413" s="353"/>
      <c r="D413" s="354"/>
      <c r="E413" s="353" t="s">
        <v>1617</v>
      </c>
      <c r="F413" s="353" t="s">
        <v>554</v>
      </c>
    </row>
    <row r="414" spans="1:6" ht="15" x14ac:dyDescent="0.35">
      <c r="A414" s="353" t="s">
        <v>356</v>
      </c>
      <c r="B414" s="353" t="s">
        <v>1533</v>
      </c>
      <c r="C414" s="353"/>
      <c r="D414" s="354"/>
      <c r="E414" s="353" t="s">
        <v>1618</v>
      </c>
      <c r="F414" s="353" t="s">
        <v>555</v>
      </c>
    </row>
    <row r="415" spans="1:6" ht="15" x14ac:dyDescent="0.35">
      <c r="A415" s="353" t="s">
        <v>286</v>
      </c>
      <c r="B415" s="353" t="s">
        <v>1471</v>
      </c>
      <c r="C415" s="353"/>
      <c r="D415" s="354"/>
      <c r="E415" s="353" t="s">
        <v>1619</v>
      </c>
      <c r="F415" s="353" t="s">
        <v>556</v>
      </c>
    </row>
    <row r="416" spans="1:6" ht="15" x14ac:dyDescent="0.35">
      <c r="A416" s="353" t="s">
        <v>553</v>
      </c>
      <c r="B416" s="353" t="s">
        <v>1616</v>
      </c>
      <c r="C416" s="353"/>
      <c r="D416" s="354"/>
      <c r="E416" s="353" t="s">
        <v>1620</v>
      </c>
      <c r="F416" s="353" t="s">
        <v>557</v>
      </c>
    </row>
    <row r="417" spans="1:6" ht="15" x14ac:dyDescent="0.35">
      <c r="A417" s="353" t="s">
        <v>300</v>
      </c>
      <c r="B417" s="353" t="s">
        <v>1961</v>
      </c>
      <c r="C417" s="353"/>
      <c r="D417" s="354"/>
      <c r="E417" s="353" t="s">
        <v>1798</v>
      </c>
      <c r="F417" s="353" t="s">
        <v>558</v>
      </c>
    </row>
    <row r="418" spans="1:6" ht="15" x14ac:dyDescent="0.35">
      <c r="A418" s="353" t="s">
        <v>179</v>
      </c>
      <c r="B418" s="353" t="s">
        <v>1817</v>
      </c>
      <c r="C418" s="353"/>
      <c r="D418" s="354"/>
      <c r="E418" s="353" t="s">
        <v>1438</v>
      </c>
      <c r="F418" s="353" t="s">
        <v>559</v>
      </c>
    </row>
    <row r="419" spans="1:6" ht="15" x14ac:dyDescent="0.35">
      <c r="A419" s="353" t="s">
        <v>425</v>
      </c>
      <c r="B419" s="353" t="s">
        <v>2017</v>
      </c>
      <c r="C419" s="353"/>
      <c r="D419" s="354"/>
      <c r="E419" s="353" t="s">
        <v>1480</v>
      </c>
      <c r="F419" s="353" t="s">
        <v>560</v>
      </c>
    </row>
    <row r="420" spans="1:6" ht="15" x14ac:dyDescent="0.35">
      <c r="A420" s="353" t="s">
        <v>357</v>
      </c>
      <c r="B420" s="353" t="s">
        <v>1534</v>
      </c>
      <c r="C420" s="353"/>
      <c r="D420" s="354"/>
      <c r="E420" s="353" t="s">
        <v>1545</v>
      </c>
      <c r="F420" s="353" t="s">
        <v>561</v>
      </c>
    </row>
    <row r="421" spans="1:6" ht="15" x14ac:dyDescent="0.35">
      <c r="A421" s="353" t="s">
        <v>287</v>
      </c>
      <c r="B421" s="353" t="s">
        <v>1473</v>
      </c>
      <c r="C421" s="353"/>
      <c r="D421" s="354"/>
      <c r="E421" s="353" t="s">
        <v>2015</v>
      </c>
      <c r="F421" s="353" t="s">
        <v>562</v>
      </c>
    </row>
    <row r="422" spans="1:6" ht="15" x14ac:dyDescent="0.35">
      <c r="A422" s="353" t="s">
        <v>554</v>
      </c>
      <c r="B422" s="353" t="s">
        <v>1617</v>
      </c>
      <c r="C422" s="353"/>
      <c r="D422" s="354"/>
      <c r="E422" s="353" t="s">
        <v>1605</v>
      </c>
      <c r="F422" s="353" t="s">
        <v>634</v>
      </c>
    </row>
    <row r="423" spans="1:6" ht="15" x14ac:dyDescent="0.35">
      <c r="A423" s="353" t="s">
        <v>301</v>
      </c>
      <c r="B423" s="353" t="s">
        <v>1962</v>
      </c>
      <c r="C423" s="353"/>
      <c r="D423" s="354"/>
      <c r="E423" s="353" t="s">
        <v>1402</v>
      </c>
      <c r="F423" s="353" t="s">
        <v>563</v>
      </c>
    </row>
    <row r="424" spans="1:6" ht="15" x14ac:dyDescent="0.35">
      <c r="A424" s="353" t="s">
        <v>180</v>
      </c>
      <c r="B424" s="353" t="s">
        <v>1818</v>
      </c>
      <c r="C424" s="353"/>
      <c r="D424" s="354"/>
      <c r="E424" s="353" t="s">
        <v>1897</v>
      </c>
      <c r="F424" s="353" t="s">
        <v>564</v>
      </c>
    </row>
    <row r="425" spans="1:6" ht="15" x14ac:dyDescent="0.35">
      <c r="A425" s="353" t="s">
        <v>358</v>
      </c>
      <c r="B425" s="353" t="s">
        <v>1535</v>
      </c>
      <c r="C425" s="353"/>
      <c r="D425" s="354"/>
      <c r="E425" s="353" t="s">
        <v>1487</v>
      </c>
      <c r="F425" s="353" t="s">
        <v>565</v>
      </c>
    </row>
    <row r="426" spans="1:6" ht="15" x14ac:dyDescent="0.35">
      <c r="A426" s="353" t="s">
        <v>288</v>
      </c>
      <c r="B426" s="353" t="s">
        <v>1948</v>
      </c>
      <c r="C426" s="353"/>
      <c r="D426" s="354"/>
      <c r="E426" s="353" t="s">
        <v>1551</v>
      </c>
      <c r="F426" s="353" t="s">
        <v>566</v>
      </c>
    </row>
    <row r="427" spans="1:6" ht="15" x14ac:dyDescent="0.35">
      <c r="A427" s="353" t="s">
        <v>555</v>
      </c>
      <c r="B427" s="353" t="s">
        <v>1618</v>
      </c>
      <c r="C427" s="353"/>
      <c r="D427" s="354"/>
      <c r="E427" s="353" t="s">
        <v>1593</v>
      </c>
      <c r="F427" s="353" t="s">
        <v>567</v>
      </c>
    </row>
    <row r="428" spans="1:6" ht="15" x14ac:dyDescent="0.35">
      <c r="A428" s="353" t="s">
        <v>1227</v>
      </c>
      <c r="B428" s="353" t="s">
        <v>1963</v>
      </c>
      <c r="C428" s="353"/>
      <c r="D428" s="354"/>
      <c r="E428" s="353" t="s">
        <v>1607</v>
      </c>
      <c r="F428" s="353" t="s">
        <v>568</v>
      </c>
    </row>
    <row r="429" spans="1:6" ht="15" x14ac:dyDescent="0.35">
      <c r="A429" s="353" t="s">
        <v>556</v>
      </c>
      <c r="B429" s="353" t="s">
        <v>1619</v>
      </c>
      <c r="C429" s="353"/>
      <c r="D429" s="354"/>
      <c r="E429" s="353" t="s">
        <v>2035</v>
      </c>
      <c r="F429" s="353" t="s">
        <v>569</v>
      </c>
    </row>
    <row r="430" spans="1:6" ht="15" x14ac:dyDescent="0.35">
      <c r="A430" s="353" t="s">
        <v>557</v>
      </c>
      <c r="B430" s="353" t="s">
        <v>1620</v>
      </c>
      <c r="C430" s="353"/>
      <c r="D430" s="354"/>
      <c r="E430" s="353" t="s">
        <v>1613</v>
      </c>
      <c r="F430" s="353" t="s">
        <v>570</v>
      </c>
    </row>
    <row r="431" spans="1:6" ht="15" x14ac:dyDescent="0.35">
      <c r="A431" s="353" t="s">
        <v>234</v>
      </c>
      <c r="B431" s="353" t="s">
        <v>1886</v>
      </c>
      <c r="C431" s="353"/>
      <c r="D431" s="354"/>
      <c r="E431" s="353" t="s">
        <v>1614</v>
      </c>
      <c r="F431" s="353" t="s">
        <v>571</v>
      </c>
    </row>
    <row r="432" spans="1:6" ht="15" x14ac:dyDescent="0.35">
      <c r="A432" s="353" t="s">
        <v>235</v>
      </c>
      <c r="B432" s="353" t="s">
        <v>1887</v>
      </c>
      <c r="C432" s="353"/>
      <c r="D432" s="354"/>
      <c r="E432" s="353" t="s">
        <v>1406</v>
      </c>
      <c r="F432" s="353" t="s">
        <v>572</v>
      </c>
    </row>
    <row r="433" spans="1:6" ht="15" x14ac:dyDescent="0.35">
      <c r="A433" s="353" t="s">
        <v>236</v>
      </c>
      <c r="B433" s="353" t="s">
        <v>1889</v>
      </c>
      <c r="C433" s="353"/>
      <c r="D433" s="354"/>
      <c r="E433" s="353" t="s">
        <v>1907</v>
      </c>
      <c r="F433" s="353" t="s">
        <v>573</v>
      </c>
    </row>
    <row r="434" spans="1:6" ht="15" x14ac:dyDescent="0.35">
      <c r="A434" s="353" t="s">
        <v>237</v>
      </c>
      <c r="B434" s="353" t="s">
        <v>1890</v>
      </c>
      <c r="C434" s="353"/>
      <c r="D434" s="354"/>
      <c r="E434" s="353" t="s">
        <v>1492</v>
      </c>
      <c r="F434" s="353" t="s">
        <v>574</v>
      </c>
    </row>
    <row r="435" spans="1:6" ht="15" x14ac:dyDescent="0.35">
      <c r="A435" s="353" t="s">
        <v>238</v>
      </c>
      <c r="B435" s="353" t="s">
        <v>1891</v>
      </c>
      <c r="C435" s="353"/>
      <c r="D435" s="354"/>
      <c r="E435" s="353" t="s">
        <v>1825</v>
      </c>
      <c r="F435" s="353" t="s">
        <v>575</v>
      </c>
    </row>
    <row r="436" spans="1:6" ht="15" x14ac:dyDescent="0.35">
      <c r="A436" s="353" t="s">
        <v>239</v>
      </c>
      <c r="B436" s="353" t="s">
        <v>1893</v>
      </c>
      <c r="C436" s="353"/>
      <c r="D436" s="354"/>
      <c r="E436" s="353" t="s">
        <v>1448</v>
      </c>
      <c r="F436" s="353" t="s">
        <v>576</v>
      </c>
    </row>
    <row r="437" spans="1:6" ht="15" x14ac:dyDescent="0.35">
      <c r="A437" s="353" t="s">
        <v>240</v>
      </c>
      <c r="B437" s="353" t="s">
        <v>1894</v>
      </c>
      <c r="C437" s="353"/>
      <c r="D437" s="354"/>
      <c r="E437" s="353" t="s">
        <v>1500</v>
      </c>
      <c r="F437" s="353" t="s">
        <v>577</v>
      </c>
    </row>
    <row r="438" spans="1:6" ht="15" x14ac:dyDescent="0.35">
      <c r="A438" s="353" t="s">
        <v>241</v>
      </c>
      <c r="B438" s="353" t="s">
        <v>1896</v>
      </c>
      <c r="C438" s="353"/>
      <c r="D438" s="354"/>
      <c r="E438" s="353" t="s">
        <v>1999</v>
      </c>
      <c r="F438" s="353" t="s">
        <v>578</v>
      </c>
    </row>
    <row r="439" spans="1:6" ht="15" x14ac:dyDescent="0.35">
      <c r="A439" s="353" t="s">
        <v>242</v>
      </c>
      <c r="B439" s="353" t="s">
        <v>1898</v>
      </c>
      <c r="C439" s="353"/>
      <c r="D439" s="354"/>
      <c r="E439" s="353" t="s">
        <v>1596</v>
      </c>
      <c r="F439" s="353" t="s">
        <v>579</v>
      </c>
    </row>
    <row r="440" spans="1:6" ht="15" x14ac:dyDescent="0.35">
      <c r="A440" s="353" t="s">
        <v>243</v>
      </c>
      <c r="B440" s="353" t="s">
        <v>1899</v>
      </c>
      <c r="C440" s="353"/>
      <c r="D440" s="354"/>
      <c r="E440" s="353" t="s">
        <v>2029</v>
      </c>
      <c r="F440" s="353" t="s">
        <v>580</v>
      </c>
    </row>
    <row r="441" spans="1:6" ht="15" x14ac:dyDescent="0.35">
      <c r="A441" s="353" t="s">
        <v>244</v>
      </c>
      <c r="B441" s="353" t="s">
        <v>1900</v>
      </c>
      <c r="C441" s="353"/>
      <c r="D441" s="354"/>
      <c r="E441" s="353" t="s">
        <v>1417</v>
      </c>
      <c r="F441" s="353" t="s">
        <v>581</v>
      </c>
    </row>
    <row r="442" spans="1:6" ht="15" x14ac:dyDescent="0.35">
      <c r="A442" s="353" t="s">
        <v>245</v>
      </c>
      <c r="B442" s="353" t="s">
        <v>1901</v>
      </c>
      <c r="C442" s="353"/>
      <c r="D442" s="354"/>
      <c r="E442" s="353" t="s">
        <v>1452</v>
      </c>
      <c r="F442" s="353" t="s">
        <v>582</v>
      </c>
    </row>
    <row r="443" spans="1:6" ht="15" x14ac:dyDescent="0.35">
      <c r="A443" s="353" t="s">
        <v>246</v>
      </c>
      <c r="B443" s="353" t="s">
        <v>1903</v>
      </c>
      <c r="C443" s="353"/>
      <c r="D443" s="354"/>
      <c r="E443" s="353" t="s">
        <v>1508</v>
      </c>
      <c r="F443" s="353" t="s">
        <v>583</v>
      </c>
    </row>
    <row r="444" spans="1:6" ht="15" x14ac:dyDescent="0.35">
      <c r="A444" s="353" t="s">
        <v>247</v>
      </c>
      <c r="B444" s="353" t="s">
        <v>1905</v>
      </c>
      <c r="C444" s="353"/>
      <c r="D444" s="354"/>
      <c r="E444" s="353" t="s">
        <v>1421</v>
      </c>
      <c r="F444" s="353" t="s">
        <v>584</v>
      </c>
    </row>
    <row r="445" spans="1:6" ht="15" x14ac:dyDescent="0.35">
      <c r="A445" s="353" t="s">
        <v>248</v>
      </c>
      <c r="B445" s="353" t="s">
        <v>1906</v>
      </c>
      <c r="C445" s="353"/>
      <c r="D445" s="354"/>
      <c r="E445" s="353" t="s">
        <v>1979</v>
      </c>
      <c r="F445" s="353" t="s">
        <v>585</v>
      </c>
    </row>
    <row r="446" spans="1:6" ht="15" x14ac:dyDescent="0.35">
      <c r="A446" s="353" t="s">
        <v>249</v>
      </c>
      <c r="B446" s="353" t="s">
        <v>1908</v>
      </c>
      <c r="C446" s="353"/>
      <c r="D446" s="354"/>
      <c r="E446" s="353" t="s">
        <v>2004</v>
      </c>
      <c r="F446" s="353" t="s">
        <v>586</v>
      </c>
    </row>
    <row r="447" spans="1:6" ht="15" x14ac:dyDescent="0.35">
      <c r="A447" s="353" t="s">
        <v>250</v>
      </c>
      <c r="B447" s="353" t="s">
        <v>1909</v>
      </c>
      <c r="C447" s="353"/>
      <c r="D447" s="354"/>
      <c r="E447" s="353" t="s">
        <v>1423</v>
      </c>
      <c r="F447" s="353" t="s">
        <v>587</v>
      </c>
    </row>
    <row r="448" spans="1:6" ht="15" x14ac:dyDescent="0.35">
      <c r="A448" s="353" t="s">
        <v>251</v>
      </c>
      <c r="B448" s="353" t="s">
        <v>1910</v>
      </c>
      <c r="C448" s="353"/>
      <c r="D448" s="354"/>
      <c r="E448" s="353" t="s">
        <v>1458</v>
      </c>
      <c r="F448" s="353" t="s">
        <v>588</v>
      </c>
    </row>
    <row r="449" spans="1:6" ht="15" x14ac:dyDescent="0.35">
      <c r="A449" s="353" t="s">
        <v>252</v>
      </c>
      <c r="B449" s="353" t="s">
        <v>1912</v>
      </c>
      <c r="C449" s="353"/>
      <c r="D449" s="354"/>
      <c r="E449" s="353" t="s">
        <v>1516</v>
      </c>
      <c r="F449" s="353" t="s">
        <v>589</v>
      </c>
    </row>
    <row r="450" spans="1:6" ht="15" x14ac:dyDescent="0.35">
      <c r="A450" s="353" t="s">
        <v>253</v>
      </c>
      <c r="B450" s="353" t="s">
        <v>1913</v>
      </c>
      <c r="C450" s="353"/>
      <c r="D450" s="354"/>
      <c r="E450" s="353" t="s">
        <v>1578</v>
      </c>
      <c r="F450" s="353" t="s">
        <v>590</v>
      </c>
    </row>
    <row r="451" spans="1:6" ht="15" x14ac:dyDescent="0.35">
      <c r="A451" s="353" t="s">
        <v>254</v>
      </c>
      <c r="B451" s="353" t="s">
        <v>1914</v>
      </c>
      <c r="C451" s="353"/>
      <c r="D451" s="354"/>
      <c r="E451" s="353" t="s">
        <v>1598</v>
      </c>
      <c r="F451" s="353" t="s">
        <v>591</v>
      </c>
    </row>
    <row r="452" spans="1:6" ht="15" x14ac:dyDescent="0.35">
      <c r="A452" s="353" t="s">
        <v>255</v>
      </c>
      <c r="B452" s="353" t="s">
        <v>1915</v>
      </c>
      <c r="C452" s="353"/>
      <c r="D452" s="354"/>
      <c r="E452" s="353" t="s">
        <v>2031</v>
      </c>
      <c r="F452" s="353" t="s">
        <v>635</v>
      </c>
    </row>
    <row r="453" spans="1:6" ht="15" x14ac:dyDescent="0.35">
      <c r="A453" s="353" t="s">
        <v>256</v>
      </c>
      <c r="B453" s="353" t="s">
        <v>1916</v>
      </c>
      <c r="C453" s="353"/>
      <c r="D453" s="354"/>
      <c r="E453" s="353" t="s">
        <v>1427</v>
      </c>
      <c r="F453" s="353" t="s">
        <v>592</v>
      </c>
    </row>
    <row r="454" spans="1:6" ht="15" x14ac:dyDescent="0.35">
      <c r="A454" s="353" t="s">
        <v>257</v>
      </c>
      <c r="B454" s="353" t="s">
        <v>1918</v>
      </c>
      <c r="C454" s="353"/>
      <c r="D454" s="354"/>
      <c r="E454" s="353" t="s">
        <v>1430</v>
      </c>
      <c r="F454" s="353" t="s">
        <v>593</v>
      </c>
    </row>
    <row r="455" spans="1:6" ht="15" x14ac:dyDescent="0.35">
      <c r="A455" s="353" t="s">
        <v>258</v>
      </c>
      <c r="B455" s="353" t="s">
        <v>1919</v>
      </c>
      <c r="C455" s="353"/>
      <c r="D455" s="354"/>
      <c r="E455" s="353" t="s">
        <v>1468</v>
      </c>
      <c r="F455" s="353" t="s">
        <v>594</v>
      </c>
    </row>
    <row r="456" spans="1:6" ht="15" x14ac:dyDescent="0.35">
      <c r="A456" s="353" t="s">
        <v>259</v>
      </c>
      <c r="B456" s="353" t="s">
        <v>1920</v>
      </c>
      <c r="C456" s="353"/>
      <c r="D456" s="354"/>
      <c r="E456" s="353" t="s">
        <v>1525</v>
      </c>
      <c r="F456" s="353" t="s">
        <v>595</v>
      </c>
    </row>
    <row r="457" spans="1:6" ht="15" x14ac:dyDescent="0.35">
      <c r="A457" s="353" t="s">
        <v>260</v>
      </c>
      <c r="B457" s="353" t="s">
        <v>1921</v>
      </c>
      <c r="C457" s="353"/>
      <c r="D457" s="354"/>
      <c r="E457" s="353" t="s">
        <v>1581</v>
      </c>
      <c r="F457" s="353" t="s">
        <v>596</v>
      </c>
    </row>
    <row r="458" spans="1:6" ht="15" x14ac:dyDescent="0.35">
      <c r="A458" s="353" t="s">
        <v>261</v>
      </c>
      <c r="B458" s="353" t="s">
        <v>1923</v>
      </c>
      <c r="C458" s="353"/>
      <c r="D458" s="354"/>
      <c r="E458" s="353" t="s">
        <v>1866</v>
      </c>
      <c r="F458" s="353" t="s">
        <v>597</v>
      </c>
    </row>
    <row r="459" spans="1:6" ht="15" x14ac:dyDescent="0.35">
      <c r="A459" s="353" t="s">
        <v>262</v>
      </c>
      <c r="B459" s="353" t="s">
        <v>1924</v>
      </c>
      <c r="C459" s="353"/>
      <c r="D459" s="354"/>
      <c r="E459" s="353" t="s">
        <v>1947</v>
      </c>
      <c r="F459" s="353" t="s">
        <v>598</v>
      </c>
    </row>
    <row r="460" spans="1:6" ht="15" x14ac:dyDescent="0.35">
      <c r="A460" s="353" t="s">
        <v>263</v>
      </c>
      <c r="B460" s="353" t="s">
        <v>1925</v>
      </c>
      <c r="C460" s="353"/>
      <c r="D460" s="354"/>
      <c r="E460" s="353" t="s">
        <v>2167</v>
      </c>
      <c r="F460" s="353" t="s">
        <v>2166</v>
      </c>
    </row>
    <row r="461" spans="1:6" ht="15" x14ac:dyDescent="0.35">
      <c r="A461" s="353" t="s">
        <v>264</v>
      </c>
      <c r="B461" s="353" t="s">
        <v>1927</v>
      </c>
      <c r="C461" s="353"/>
      <c r="D461" s="354"/>
      <c r="E461" s="353" t="s">
        <v>2165</v>
      </c>
      <c r="F461" s="356" t="s">
        <v>2164</v>
      </c>
    </row>
    <row r="462" spans="1:6" ht="15" x14ac:dyDescent="0.35">
      <c r="A462" s="353" t="s">
        <v>265</v>
      </c>
      <c r="B462" s="353" t="s">
        <v>1928</v>
      </c>
      <c r="C462" s="353"/>
      <c r="D462" s="354"/>
      <c r="E462" s="353" t="s">
        <v>2172</v>
      </c>
      <c r="F462" s="356" t="s">
        <v>2173</v>
      </c>
    </row>
    <row r="463" spans="1:6" ht="15" x14ac:dyDescent="0.35">
      <c r="A463" s="353" t="s">
        <v>266</v>
      </c>
      <c r="B463" s="353" t="s">
        <v>1929</v>
      </c>
      <c r="C463" s="353"/>
      <c r="D463" s="354"/>
      <c r="E463" s="353" t="s">
        <v>1789</v>
      </c>
      <c r="F463" s="353" t="s">
        <v>599</v>
      </c>
    </row>
    <row r="464" spans="1:6" ht="15" x14ac:dyDescent="0.35">
      <c r="A464" s="353" t="s">
        <v>267</v>
      </c>
      <c r="B464" s="353" t="s">
        <v>1930</v>
      </c>
      <c r="C464" s="353"/>
      <c r="D464" s="354"/>
      <c r="E464" s="353" t="s">
        <v>1878</v>
      </c>
      <c r="F464" s="353" t="s">
        <v>600</v>
      </c>
    </row>
    <row r="465" spans="1:6" ht="15" x14ac:dyDescent="0.35">
      <c r="A465" s="353" t="s">
        <v>268</v>
      </c>
      <c r="B465" s="353" t="s">
        <v>1932</v>
      </c>
      <c r="C465" s="353"/>
      <c r="D465" s="354"/>
      <c r="E465" s="353" t="s">
        <v>1956</v>
      </c>
      <c r="F465" s="353" t="s">
        <v>601</v>
      </c>
    </row>
    <row r="466" spans="1:6" ht="15" x14ac:dyDescent="0.35">
      <c r="A466" s="353" t="s">
        <v>1226</v>
      </c>
      <c r="B466" s="353" t="s">
        <v>1933</v>
      </c>
      <c r="C466" s="353"/>
      <c r="D466" s="354"/>
      <c r="E466" s="353" t="s">
        <v>1987</v>
      </c>
      <c r="F466" s="353" t="s">
        <v>602</v>
      </c>
    </row>
    <row r="467" spans="1:6" ht="15" x14ac:dyDescent="0.35">
      <c r="A467" s="353" t="s">
        <v>269</v>
      </c>
      <c r="B467" s="353" t="s">
        <v>1934</v>
      </c>
      <c r="C467" s="353"/>
      <c r="D467" s="354"/>
      <c r="E467" s="353" t="s">
        <v>1800</v>
      </c>
      <c r="F467" s="353" t="s">
        <v>603</v>
      </c>
    </row>
    <row r="468" spans="1:6" ht="15" x14ac:dyDescent="0.35">
      <c r="A468" s="353" t="s">
        <v>270</v>
      </c>
      <c r="B468" s="353" t="s">
        <v>1935</v>
      </c>
      <c r="C468" s="353"/>
      <c r="D468" s="354"/>
      <c r="E468" s="353" t="s">
        <v>1888</v>
      </c>
      <c r="F468" s="353" t="s">
        <v>604</v>
      </c>
    </row>
    <row r="469" spans="1:6" ht="15" x14ac:dyDescent="0.35">
      <c r="A469" s="353" t="s">
        <v>271</v>
      </c>
      <c r="B469" s="353" t="s">
        <v>1937</v>
      </c>
      <c r="C469" s="353"/>
      <c r="D469" s="354"/>
      <c r="E469" s="353" t="s">
        <v>1964</v>
      </c>
      <c r="F469" s="353" t="s">
        <v>605</v>
      </c>
    </row>
    <row r="470" spans="1:6" ht="15" x14ac:dyDescent="0.35">
      <c r="A470" s="353" t="s">
        <v>272</v>
      </c>
      <c r="B470" s="353" t="s">
        <v>1938</v>
      </c>
      <c r="C470" s="353"/>
      <c r="D470" s="354"/>
      <c r="E470" s="353" t="s">
        <v>1989</v>
      </c>
      <c r="F470" s="353" t="s">
        <v>606</v>
      </c>
    </row>
    <row r="471" spans="1:6" ht="15" x14ac:dyDescent="0.35">
      <c r="A471" s="353" t="s">
        <v>273</v>
      </c>
      <c r="B471" s="353" t="s">
        <v>1939</v>
      </c>
      <c r="C471" s="353"/>
      <c r="D471" s="354"/>
      <c r="E471" s="353" t="s">
        <v>2016</v>
      </c>
      <c r="F471" s="353" t="s">
        <v>607</v>
      </c>
    </row>
    <row r="472" spans="1:6" ht="15" x14ac:dyDescent="0.35">
      <c r="A472" s="353" t="s">
        <v>274</v>
      </c>
      <c r="B472" s="353" t="s">
        <v>1941</v>
      </c>
      <c r="C472" s="353"/>
      <c r="D472" s="354"/>
      <c r="E472" s="353" t="s">
        <v>2027</v>
      </c>
      <c r="F472" s="353" t="s">
        <v>608</v>
      </c>
    </row>
    <row r="473" spans="1:6" ht="15" x14ac:dyDescent="0.35">
      <c r="A473" s="353" t="s">
        <v>371</v>
      </c>
      <c r="B473" s="353" t="s">
        <v>1546</v>
      </c>
      <c r="C473" s="353"/>
      <c r="D473" s="354"/>
      <c r="E473" s="353" t="s">
        <v>2033</v>
      </c>
      <c r="F473" s="353" t="s">
        <v>609</v>
      </c>
    </row>
    <row r="474" spans="1:6" ht="15" x14ac:dyDescent="0.35">
      <c r="A474" s="353" t="s">
        <v>372</v>
      </c>
      <c r="B474" s="353" t="s">
        <v>1547</v>
      </c>
      <c r="C474" s="353"/>
      <c r="D474" s="354"/>
      <c r="E474" s="353" t="s">
        <v>1403</v>
      </c>
      <c r="F474" s="353" t="s">
        <v>610</v>
      </c>
    </row>
    <row r="475" spans="1:6" ht="15" x14ac:dyDescent="0.35">
      <c r="A475" s="353" t="s">
        <v>373</v>
      </c>
      <c r="B475" s="353" t="s">
        <v>1993</v>
      </c>
      <c r="C475" s="353"/>
      <c r="D475" s="354"/>
      <c r="E475" s="353" t="s">
        <v>1441</v>
      </c>
      <c r="F475" s="353" t="s">
        <v>611</v>
      </c>
    </row>
    <row r="476" spans="1:6" ht="15" x14ac:dyDescent="0.35">
      <c r="A476" s="353" t="s">
        <v>374</v>
      </c>
      <c r="B476" s="353" t="s">
        <v>1550</v>
      </c>
      <c r="C476" s="353"/>
      <c r="D476" s="354"/>
      <c r="E476" s="353" t="s">
        <v>1488</v>
      </c>
      <c r="F476" s="353" t="s">
        <v>612</v>
      </c>
    </row>
    <row r="477" spans="1:6" ht="15" x14ac:dyDescent="0.35">
      <c r="A477" s="353" t="s">
        <v>375</v>
      </c>
      <c r="B477" s="353" t="s">
        <v>1552</v>
      </c>
      <c r="C477" s="353"/>
      <c r="D477" s="354"/>
      <c r="E477" s="353" t="s">
        <v>1553</v>
      </c>
      <c r="F477" s="353" t="s">
        <v>613</v>
      </c>
    </row>
    <row r="478" spans="1:6" ht="15" x14ac:dyDescent="0.35">
      <c r="A478" s="353" t="s">
        <v>376</v>
      </c>
      <c r="B478" s="353" t="s">
        <v>1994</v>
      </c>
      <c r="C478" s="353"/>
      <c r="D478" s="354"/>
      <c r="E478" s="353" t="s">
        <v>1594</v>
      </c>
      <c r="F478" s="353" t="s">
        <v>614</v>
      </c>
    </row>
    <row r="479" spans="1:6" ht="15" x14ac:dyDescent="0.35">
      <c r="A479" s="353" t="s">
        <v>377</v>
      </c>
      <c r="B479" s="353" t="s">
        <v>1554</v>
      </c>
      <c r="C479" s="353"/>
      <c r="D479" s="354"/>
      <c r="E479" s="353" t="s">
        <v>2028</v>
      </c>
      <c r="F479" s="353" t="s">
        <v>615</v>
      </c>
    </row>
    <row r="480" spans="1:6" ht="15" x14ac:dyDescent="0.35">
      <c r="A480" s="353" t="s">
        <v>378</v>
      </c>
      <c r="B480" s="353" t="s">
        <v>1555</v>
      </c>
      <c r="C480" s="353"/>
      <c r="D480" s="354"/>
      <c r="E480" s="353" t="s">
        <v>2036</v>
      </c>
      <c r="F480" s="353" t="s">
        <v>1361</v>
      </c>
    </row>
    <row r="481" spans="1:6" ht="15" x14ac:dyDescent="0.35">
      <c r="A481" s="353" t="s">
        <v>379</v>
      </c>
      <c r="B481" s="353" t="s">
        <v>1556</v>
      </c>
      <c r="C481" s="353"/>
      <c r="D481" s="354"/>
      <c r="E481" s="353" t="s">
        <v>1407</v>
      </c>
      <c r="F481" s="353" t="s">
        <v>616</v>
      </c>
    </row>
    <row r="482" spans="1:6" ht="15" x14ac:dyDescent="0.35">
      <c r="A482" s="353" t="s">
        <v>380</v>
      </c>
      <c r="B482" s="353" t="s">
        <v>1557</v>
      </c>
      <c r="C482" s="353"/>
      <c r="D482" s="354"/>
      <c r="E482" s="353" t="s">
        <v>1444</v>
      </c>
      <c r="F482" s="353" t="s">
        <v>617</v>
      </c>
    </row>
    <row r="483" spans="1:6" ht="15" x14ac:dyDescent="0.35">
      <c r="A483" s="353" t="s">
        <v>381</v>
      </c>
      <c r="B483" s="353" t="s">
        <v>1559</v>
      </c>
      <c r="C483" s="353"/>
      <c r="D483" s="354"/>
      <c r="E483" s="353" t="s">
        <v>1494</v>
      </c>
      <c r="F483" s="353" t="s">
        <v>618</v>
      </c>
    </row>
    <row r="484" spans="1:6" ht="15" x14ac:dyDescent="0.35">
      <c r="A484" s="353" t="s">
        <v>382</v>
      </c>
      <c r="B484" s="353" t="s">
        <v>1560</v>
      </c>
      <c r="C484" s="353"/>
      <c r="D484" s="354"/>
      <c r="E484" s="353" t="s">
        <v>1558</v>
      </c>
      <c r="F484" s="353" t="s">
        <v>619</v>
      </c>
    </row>
    <row r="485" spans="1:6" ht="15" x14ac:dyDescent="0.35">
      <c r="A485" s="353" t="s">
        <v>383</v>
      </c>
      <c r="B485" s="353" t="s">
        <v>1562</v>
      </c>
      <c r="C485" s="353"/>
      <c r="D485" s="354"/>
      <c r="E485" s="353" t="s">
        <v>1412</v>
      </c>
      <c r="F485" s="353" t="s">
        <v>620</v>
      </c>
    </row>
    <row r="486" spans="1:6" ht="15" x14ac:dyDescent="0.35">
      <c r="A486" s="353" t="s">
        <v>384</v>
      </c>
      <c r="B486" s="353" t="s">
        <v>1563</v>
      </c>
      <c r="C486" s="353"/>
      <c r="D486" s="354"/>
      <c r="E486" s="353" t="s">
        <v>1917</v>
      </c>
      <c r="F486" s="353" t="s">
        <v>621</v>
      </c>
    </row>
    <row r="487" spans="1:6" ht="15" x14ac:dyDescent="0.35">
      <c r="A487" s="353" t="s">
        <v>385</v>
      </c>
      <c r="B487" s="353" t="s">
        <v>1564</v>
      </c>
      <c r="C487" s="353"/>
      <c r="D487" s="354"/>
      <c r="E487" s="353" t="s">
        <v>1501</v>
      </c>
      <c r="F487" s="353" t="s">
        <v>622</v>
      </c>
    </row>
    <row r="488" spans="1:6" ht="15" x14ac:dyDescent="0.35">
      <c r="A488" s="353" t="s">
        <v>386</v>
      </c>
      <c r="B488" s="353" t="s">
        <v>1565</v>
      </c>
      <c r="C488" s="353"/>
      <c r="D488" s="354"/>
      <c r="E488" s="353" t="s">
        <v>1833</v>
      </c>
      <c r="F488" s="353" t="s">
        <v>623</v>
      </c>
    </row>
    <row r="489" spans="1:6" ht="15" x14ac:dyDescent="0.35">
      <c r="A489" s="353" t="s">
        <v>1228</v>
      </c>
      <c r="B489" s="353" t="s">
        <v>2000</v>
      </c>
      <c r="C489" s="353"/>
      <c r="D489" s="354"/>
      <c r="E489" s="353" t="s">
        <v>1926</v>
      </c>
      <c r="F489" s="353" t="s">
        <v>624</v>
      </c>
    </row>
    <row r="490" spans="1:6" ht="15" x14ac:dyDescent="0.35">
      <c r="A490" s="353" t="s">
        <v>1359</v>
      </c>
      <c r="B490" s="353" t="s">
        <v>2001</v>
      </c>
      <c r="C490" s="353"/>
      <c r="D490" s="354"/>
      <c r="E490" s="353" t="s">
        <v>1975</v>
      </c>
      <c r="F490" s="353" t="s">
        <v>625</v>
      </c>
    </row>
    <row r="491" spans="1:6" ht="15" x14ac:dyDescent="0.35">
      <c r="A491" s="353" t="s">
        <v>1360</v>
      </c>
      <c r="B491" s="353" t="s">
        <v>2002</v>
      </c>
      <c r="C491" s="353"/>
      <c r="D491" s="354"/>
      <c r="E491" s="353" t="s">
        <v>2003</v>
      </c>
      <c r="F491" s="353" t="s">
        <v>626</v>
      </c>
    </row>
    <row r="492" spans="1:6" ht="15" x14ac:dyDescent="0.35">
      <c r="A492" s="356" t="s">
        <v>2173</v>
      </c>
      <c r="B492" s="353" t="s">
        <v>2172</v>
      </c>
      <c r="C492" s="353"/>
      <c r="D492" s="354"/>
      <c r="E492" s="353" t="s">
        <v>2021</v>
      </c>
      <c r="F492" s="353" t="s">
        <v>627</v>
      </c>
    </row>
  </sheetData>
  <sheetProtection algorithmName="SHA-512" hashValue="s6qhUwLokh5nA5E97PsrDcmj+vB5ruvBtq96USMzLLLM+yY9M4Wy+Zgj3m59vTUxfhEnB1AD9LEh1u7otV5Qmw==" saltValue="EZgmLWwU1PrFJ+W96v9b/A==" spinCount="100000" sheet="1" objects="1" scenarios="1"/>
  <pageMargins left="0.25" right="0.25" top="0.16" bottom="0.17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R199"/>
  <sheetViews>
    <sheetView topLeftCell="D1" zoomScale="80" zoomScaleNormal="80" workbookViewId="0">
      <pane ySplit="2" topLeftCell="A3" activePane="bottomLeft" state="frozen"/>
      <selection activeCell="G8" sqref="G8:N8"/>
      <selection pane="bottomLeft" activeCell="P3" sqref="P3:R199"/>
    </sheetView>
  </sheetViews>
  <sheetFormatPr baseColWidth="10" defaultColWidth="11.44140625" defaultRowHeight="14.4" x14ac:dyDescent="0.3"/>
  <cols>
    <col min="1" max="1" width="50.88671875" style="2" bestFit="1" customWidth="1"/>
    <col min="2" max="2" width="11.5546875" style="2" bestFit="1" customWidth="1"/>
    <col min="3" max="3" width="11.33203125" style="2" bestFit="1" customWidth="1"/>
    <col min="4" max="4" width="33.5546875" style="2" bestFit="1" customWidth="1"/>
    <col min="5" max="5" width="21.33203125" style="2" bestFit="1" customWidth="1"/>
    <col min="6" max="6" width="9.33203125" style="2" bestFit="1" customWidth="1"/>
    <col min="7" max="7" width="6.44140625" style="2" bestFit="1" customWidth="1"/>
    <col min="8" max="8" width="7.88671875" style="2" bestFit="1" customWidth="1"/>
    <col min="9" max="9" width="7.33203125" style="2" bestFit="1" customWidth="1"/>
    <col min="10" max="10" width="8" style="2" customWidth="1"/>
    <col min="11" max="11" width="14.33203125" style="2" bestFit="1" customWidth="1"/>
    <col min="12" max="12" width="11.6640625" style="2" bestFit="1" customWidth="1"/>
    <col min="13" max="14" width="12.88671875" style="2" bestFit="1" customWidth="1"/>
    <col min="15" max="15" width="11" style="2" bestFit="1" customWidth="1"/>
    <col min="16" max="16" width="37.109375" style="2" bestFit="1" customWidth="1"/>
    <col min="17" max="17" width="13.5546875" style="2" bestFit="1" customWidth="1"/>
    <col min="18" max="18" width="9.88671875" style="2" bestFit="1" customWidth="1"/>
    <col min="19" max="16384" width="11.44140625" style="1"/>
  </cols>
  <sheetData>
    <row r="1" spans="1:18" x14ac:dyDescent="0.3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</row>
    <row r="2" spans="1:18" s="4" customFormat="1" x14ac:dyDescent="0.3">
      <c r="A2" s="3" t="s">
        <v>31</v>
      </c>
      <c r="B2" s="3" t="s">
        <v>30</v>
      </c>
      <c r="C2" s="3" t="s">
        <v>29</v>
      </c>
      <c r="D2" s="258" t="s">
        <v>1082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629</v>
      </c>
      <c r="K2" s="3" t="s">
        <v>37</v>
      </c>
      <c r="L2" s="3" t="s">
        <v>38</v>
      </c>
      <c r="M2" s="3" t="s">
        <v>39</v>
      </c>
      <c r="N2" s="3" t="s">
        <v>40</v>
      </c>
      <c r="O2" s="3" t="s">
        <v>41</v>
      </c>
      <c r="P2" s="3" t="s">
        <v>42</v>
      </c>
      <c r="Q2" s="3" t="s">
        <v>43</v>
      </c>
      <c r="R2" s="3" t="s">
        <v>44</v>
      </c>
    </row>
    <row r="3" spans="1:18" ht="15" x14ac:dyDescent="0.35">
      <c r="A3" s="358" t="s">
        <v>777</v>
      </c>
      <c r="B3" s="322" t="s">
        <v>702</v>
      </c>
      <c r="C3" s="322" t="s">
        <v>778</v>
      </c>
      <c r="D3" s="2" t="s">
        <v>1081</v>
      </c>
      <c r="E3" s="358" t="s">
        <v>53</v>
      </c>
      <c r="F3" s="358" t="s">
        <v>14</v>
      </c>
      <c r="G3" s="358" t="s">
        <v>54</v>
      </c>
      <c r="H3" s="358" t="s">
        <v>10</v>
      </c>
      <c r="I3" s="358" t="s">
        <v>7</v>
      </c>
      <c r="J3" s="359" t="str">
        <f>CONCATENATE(G3,"-",H3,"-",I3)</f>
        <v>7-05-02</v>
      </c>
      <c r="K3" s="358" t="s">
        <v>53</v>
      </c>
      <c r="L3" s="358" t="s">
        <v>100</v>
      </c>
      <c r="M3" s="358" t="s">
        <v>2045</v>
      </c>
      <c r="N3" s="321" t="s">
        <v>1152</v>
      </c>
      <c r="O3" s="358" t="s">
        <v>2183</v>
      </c>
      <c r="P3" s="358" t="s">
        <v>1066</v>
      </c>
      <c r="Q3" s="358">
        <v>64401797</v>
      </c>
      <c r="R3" s="358">
        <v>0</v>
      </c>
    </row>
    <row r="4" spans="1:18" ht="15" x14ac:dyDescent="0.35">
      <c r="A4" s="358" t="s">
        <v>780</v>
      </c>
      <c r="B4" s="322" t="s">
        <v>702</v>
      </c>
      <c r="C4" s="322" t="s">
        <v>781</v>
      </c>
      <c r="D4" s="2" t="s">
        <v>777</v>
      </c>
      <c r="E4" s="358" t="s">
        <v>53</v>
      </c>
      <c r="F4" s="358" t="s">
        <v>14</v>
      </c>
      <c r="G4" s="358" t="s">
        <v>54</v>
      </c>
      <c r="H4" s="358" t="s">
        <v>10</v>
      </c>
      <c r="I4" s="358" t="s">
        <v>8</v>
      </c>
      <c r="J4" s="359" t="str">
        <f t="shared" ref="J4:J67" si="0">CONCATENATE(G4,"-",H4,"-",I4)</f>
        <v>7-05-03</v>
      </c>
      <c r="K4" s="358" t="s">
        <v>53</v>
      </c>
      <c r="L4" s="358" t="s">
        <v>100</v>
      </c>
      <c r="M4" s="358" t="s">
        <v>2046</v>
      </c>
      <c r="N4" s="321" t="s">
        <v>1153</v>
      </c>
      <c r="O4" s="358" t="s">
        <v>2183</v>
      </c>
      <c r="P4" s="358" t="s">
        <v>1066</v>
      </c>
      <c r="Q4" s="358">
        <v>64401797</v>
      </c>
      <c r="R4" s="358">
        <v>0</v>
      </c>
    </row>
    <row r="5" spans="1:18" ht="15" x14ac:dyDescent="0.35">
      <c r="A5" s="358" t="s">
        <v>784</v>
      </c>
      <c r="B5" s="322" t="s">
        <v>702</v>
      </c>
      <c r="C5" s="322" t="s">
        <v>785</v>
      </c>
      <c r="D5" s="2" t="s">
        <v>777</v>
      </c>
      <c r="E5" s="358" t="s">
        <v>53</v>
      </c>
      <c r="F5" s="358" t="s">
        <v>14</v>
      </c>
      <c r="G5" s="358" t="s">
        <v>54</v>
      </c>
      <c r="H5" s="358" t="s">
        <v>10</v>
      </c>
      <c r="I5" s="358" t="s">
        <v>6</v>
      </c>
      <c r="J5" s="359" t="str">
        <f t="shared" si="0"/>
        <v>7-05-01</v>
      </c>
      <c r="K5" s="358" t="s">
        <v>53</v>
      </c>
      <c r="L5" s="358" t="s">
        <v>100</v>
      </c>
      <c r="M5" s="358" t="s">
        <v>100</v>
      </c>
      <c r="N5" s="321" t="s">
        <v>1154</v>
      </c>
      <c r="O5" s="358" t="s">
        <v>2183</v>
      </c>
      <c r="P5" s="358" t="s">
        <v>1066</v>
      </c>
      <c r="Q5" s="358">
        <v>64401797</v>
      </c>
      <c r="R5" s="358">
        <v>0</v>
      </c>
    </row>
    <row r="6" spans="1:18" ht="15" x14ac:dyDescent="0.35">
      <c r="A6" s="358" t="s">
        <v>787</v>
      </c>
      <c r="B6" s="322" t="s">
        <v>702</v>
      </c>
      <c r="C6" s="322" t="s">
        <v>788</v>
      </c>
      <c r="D6" s="2" t="s">
        <v>777</v>
      </c>
      <c r="E6" s="358" t="s">
        <v>53</v>
      </c>
      <c r="F6" s="358" t="s">
        <v>14</v>
      </c>
      <c r="G6" s="358" t="s">
        <v>54</v>
      </c>
      <c r="H6" s="358" t="s">
        <v>10</v>
      </c>
      <c r="I6" s="358" t="s">
        <v>7</v>
      </c>
      <c r="J6" s="359" t="str">
        <f t="shared" si="0"/>
        <v>7-05-02</v>
      </c>
      <c r="K6" s="358" t="s">
        <v>53</v>
      </c>
      <c r="L6" s="358" t="s">
        <v>100</v>
      </c>
      <c r="M6" s="358" t="s">
        <v>2045</v>
      </c>
      <c r="N6" s="321" t="s">
        <v>1279</v>
      </c>
      <c r="O6" s="358" t="s">
        <v>2183</v>
      </c>
      <c r="P6" s="358" t="s">
        <v>1066</v>
      </c>
      <c r="Q6" s="358">
        <v>64401797</v>
      </c>
      <c r="R6" s="358">
        <v>0</v>
      </c>
    </row>
    <row r="7" spans="1:18" ht="15" x14ac:dyDescent="0.35">
      <c r="A7" s="358" t="s">
        <v>791</v>
      </c>
      <c r="B7" s="322" t="s">
        <v>702</v>
      </c>
      <c r="C7" s="322" t="s">
        <v>792</v>
      </c>
      <c r="D7" s="2" t="s">
        <v>777</v>
      </c>
      <c r="E7" s="358" t="s">
        <v>53</v>
      </c>
      <c r="F7" s="358" t="s">
        <v>14</v>
      </c>
      <c r="G7" s="358" t="s">
        <v>54</v>
      </c>
      <c r="H7" s="358" t="s">
        <v>10</v>
      </c>
      <c r="I7" s="358" t="s">
        <v>6</v>
      </c>
      <c r="J7" s="359" t="str">
        <f t="shared" si="0"/>
        <v>7-05-01</v>
      </c>
      <c r="K7" s="358" t="s">
        <v>53</v>
      </c>
      <c r="L7" s="358" t="s">
        <v>100</v>
      </c>
      <c r="M7" s="358" t="s">
        <v>100</v>
      </c>
      <c r="N7" s="321" t="s">
        <v>100</v>
      </c>
      <c r="O7" s="358" t="s">
        <v>2183</v>
      </c>
      <c r="P7" s="358" t="s">
        <v>1066</v>
      </c>
      <c r="Q7" s="358">
        <v>64401797</v>
      </c>
      <c r="R7" s="358">
        <v>0</v>
      </c>
    </row>
    <row r="8" spans="1:18" ht="15" x14ac:dyDescent="0.35">
      <c r="A8" s="358" t="s">
        <v>795</v>
      </c>
      <c r="B8" s="322" t="s">
        <v>702</v>
      </c>
      <c r="C8" s="322" t="s">
        <v>80</v>
      </c>
      <c r="D8" s="2" t="s">
        <v>777</v>
      </c>
      <c r="E8" s="358" t="s">
        <v>53</v>
      </c>
      <c r="F8" s="358" t="s">
        <v>14</v>
      </c>
      <c r="G8" s="358" t="s">
        <v>54</v>
      </c>
      <c r="H8" s="358" t="s">
        <v>10</v>
      </c>
      <c r="I8" s="358" t="s">
        <v>8</v>
      </c>
      <c r="J8" s="359" t="str">
        <f t="shared" si="0"/>
        <v>7-05-03</v>
      </c>
      <c r="K8" s="358" t="s">
        <v>53</v>
      </c>
      <c r="L8" s="358" t="s">
        <v>100</v>
      </c>
      <c r="M8" s="358" t="s">
        <v>2046</v>
      </c>
      <c r="N8" s="321" t="s">
        <v>1155</v>
      </c>
      <c r="O8" s="358" t="s">
        <v>2183</v>
      </c>
      <c r="P8" s="358" t="s">
        <v>1066</v>
      </c>
      <c r="Q8" s="358">
        <v>64401797</v>
      </c>
      <c r="R8" s="358">
        <v>0</v>
      </c>
    </row>
    <row r="9" spans="1:18" ht="15" x14ac:dyDescent="0.35">
      <c r="A9" s="358" t="s">
        <v>797</v>
      </c>
      <c r="B9" s="322" t="s">
        <v>702</v>
      </c>
      <c r="C9" s="322" t="s">
        <v>798</v>
      </c>
      <c r="D9" s="2" t="s">
        <v>777</v>
      </c>
      <c r="E9" s="358" t="s">
        <v>53</v>
      </c>
      <c r="F9" s="358" t="s">
        <v>14</v>
      </c>
      <c r="G9" s="358" t="s">
        <v>54</v>
      </c>
      <c r="H9" s="358" t="s">
        <v>10</v>
      </c>
      <c r="I9" s="358" t="s">
        <v>7</v>
      </c>
      <c r="J9" s="359" t="str">
        <f t="shared" si="0"/>
        <v>7-05-02</v>
      </c>
      <c r="K9" s="358" t="s">
        <v>53</v>
      </c>
      <c r="L9" s="358" t="s">
        <v>100</v>
      </c>
      <c r="M9" s="358" t="s">
        <v>2045</v>
      </c>
      <c r="N9" s="321" t="s">
        <v>1156</v>
      </c>
      <c r="O9" s="358" t="s">
        <v>2183</v>
      </c>
      <c r="P9" s="358" t="s">
        <v>1066</v>
      </c>
      <c r="Q9" s="358">
        <v>64401797</v>
      </c>
      <c r="R9" s="358">
        <v>0</v>
      </c>
    </row>
    <row r="10" spans="1:18" ht="15" x14ac:dyDescent="0.35">
      <c r="A10" s="358" t="s">
        <v>800</v>
      </c>
      <c r="B10" s="322" t="s">
        <v>702</v>
      </c>
      <c r="C10" s="322" t="s">
        <v>801</v>
      </c>
      <c r="D10" s="2" t="s">
        <v>777</v>
      </c>
      <c r="E10" s="358" t="s">
        <v>53</v>
      </c>
      <c r="F10" s="358" t="s">
        <v>14</v>
      </c>
      <c r="G10" s="358" t="s">
        <v>54</v>
      </c>
      <c r="H10" s="358" t="s">
        <v>10</v>
      </c>
      <c r="I10" s="358" t="s">
        <v>7</v>
      </c>
      <c r="J10" s="359" t="str">
        <f t="shared" si="0"/>
        <v>7-05-02</v>
      </c>
      <c r="K10" s="358" t="s">
        <v>53</v>
      </c>
      <c r="L10" s="358" t="s">
        <v>100</v>
      </c>
      <c r="M10" s="358" t="s">
        <v>2045</v>
      </c>
      <c r="N10" s="321" t="s">
        <v>1157</v>
      </c>
      <c r="O10" s="358" t="s">
        <v>2183</v>
      </c>
      <c r="P10" s="358" t="s">
        <v>1066</v>
      </c>
      <c r="Q10" s="358">
        <v>64401797</v>
      </c>
      <c r="R10" s="358">
        <v>0</v>
      </c>
    </row>
    <row r="11" spans="1:18" ht="15" x14ac:dyDescent="0.35">
      <c r="A11" s="358" t="s">
        <v>755</v>
      </c>
      <c r="B11" s="322" t="s">
        <v>697</v>
      </c>
      <c r="C11" s="322" t="s">
        <v>756</v>
      </c>
      <c r="D11" s="2" t="s">
        <v>1081</v>
      </c>
      <c r="E11" s="358" t="s">
        <v>91</v>
      </c>
      <c r="F11" s="358" t="s">
        <v>7</v>
      </c>
      <c r="G11" s="358" t="s">
        <v>68</v>
      </c>
      <c r="H11" s="358" t="s">
        <v>12</v>
      </c>
      <c r="I11" s="358" t="s">
        <v>6</v>
      </c>
      <c r="J11" s="359" t="str">
        <f t="shared" si="0"/>
        <v>5-07-01</v>
      </c>
      <c r="K11" s="358" t="s">
        <v>2047</v>
      </c>
      <c r="L11" s="358" t="s">
        <v>2048</v>
      </c>
      <c r="M11" s="358" t="s">
        <v>2174</v>
      </c>
      <c r="N11" s="321" t="s">
        <v>1149</v>
      </c>
      <c r="O11" s="358" t="s">
        <v>2183</v>
      </c>
      <c r="P11" s="358" t="s">
        <v>1065</v>
      </c>
      <c r="Q11" s="358">
        <v>26620810</v>
      </c>
      <c r="R11" s="358">
        <v>26620034</v>
      </c>
    </row>
    <row r="12" spans="1:18" ht="15" x14ac:dyDescent="0.35">
      <c r="A12" s="358" t="s">
        <v>761</v>
      </c>
      <c r="B12" s="322" t="s">
        <v>697</v>
      </c>
      <c r="C12" s="322" t="s">
        <v>762</v>
      </c>
      <c r="D12" s="2" t="s">
        <v>755</v>
      </c>
      <c r="E12" s="358" t="s">
        <v>91</v>
      </c>
      <c r="F12" s="358" t="s">
        <v>7</v>
      </c>
      <c r="G12" s="358" t="s">
        <v>68</v>
      </c>
      <c r="H12" s="358" t="s">
        <v>12</v>
      </c>
      <c r="I12" s="358" t="s">
        <v>6</v>
      </c>
      <c r="J12" s="359" t="str">
        <f t="shared" si="0"/>
        <v>5-07-01</v>
      </c>
      <c r="K12" s="358" t="s">
        <v>2047</v>
      </c>
      <c r="L12" s="358" t="s">
        <v>2048</v>
      </c>
      <c r="M12" s="358" t="s">
        <v>2174</v>
      </c>
      <c r="N12" s="321" t="s">
        <v>1150</v>
      </c>
      <c r="O12" s="358" t="s">
        <v>2183</v>
      </c>
      <c r="P12" s="358" t="s">
        <v>1065</v>
      </c>
      <c r="Q12" s="358">
        <v>26620810</v>
      </c>
      <c r="R12" s="358">
        <v>0</v>
      </c>
    </row>
    <row r="13" spans="1:18" ht="15" x14ac:dyDescent="0.35">
      <c r="A13" s="358" t="s">
        <v>1048</v>
      </c>
      <c r="B13" s="322" t="s">
        <v>994</v>
      </c>
      <c r="C13" s="322" t="s">
        <v>682</v>
      </c>
      <c r="D13" s="2" t="s">
        <v>1081</v>
      </c>
      <c r="E13" s="358" t="s">
        <v>1128</v>
      </c>
      <c r="F13" s="358" t="s">
        <v>7</v>
      </c>
      <c r="G13" s="358" t="s">
        <v>47</v>
      </c>
      <c r="H13" s="358" t="s">
        <v>20</v>
      </c>
      <c r="I13" s="358" t="s">
        <v>7</v>
      </c>
      <c r="J13" s="359" t="str">
        <f t="shared" si="0"/>
        <v>2-13-02</v>
      </c>
      <c r="K13" s="358" t="s">
        <v>52</v>
      </c>
      <c r="L13" s="358" t="s">
        <v>60</v>
      </c>
      <c r="M13" s="358" t="s">
        <v>108</v>
      </c>
      <c r="N13" s="321" t="s">
        <v>108</v>
      </c>
      <c r="O13" s="358" t="s">
        <v>2183</v>
      </c>
      <c r="P13" s="358" t="s">
        <v>1729</v>
      </c>
      <c r="Q13" s="358">
        <v>24660035</v>
      </c>
      <c r="R13" s="358">
        <v>24660220</v>
      </c>
    </row>
    <row r="14" spans="1:18" ht="15" x14ac:dyDescent="0.35">
      <c r="A14" s="358" t="s">
        <v>1119</v>
      </c>
      <c r="B14" s="322" t="s">
        <v>1101</v>
      </c>
      <c r="C14" s="322" t="s">
        <v>1125</v>
      </c>
      <c r="D14" s="2" t="s">
        <v>1081</v>
      </c>
      <c r="E14" s="358" t="s">
        <v>1129</v>
      </c>
      <c r="F14" s="358" t="s">
        <v>11</v>
      </c>
      <c r="G14" s="358" t="s">
        <v>45</v>
      </c>
      <c r="H14" s="358" t="s">
        <v>15</v>
      </c>
      <c r="I14" s="358" t="s">
        <v>6</v>
      </c>
      <c r="J14" s="359" t="str">
        <f t="shared" si="0"/>
        <v>1-10-01</v>
      </c>
      <c r="K14" s="358" t="s">
        <v>46</v>
      </c>
      <c r="L14" s="358" t="s">
        <v>70</v>
      </c>
      <c r="M14" s="358" t="s">
        <v>70</v>
      </c>
      <c r="N14" s="321" t="s">
        <v>70</v>
      </c>
      <c r="O14" s="358" t="s">
        <v>2183</v>
      </c>
      <c r="P14" s="358" t="s">
        <v>1725</v>
      </c>
      <c r="Q14" s="358">
        <v>22140076</v>
      </c>
      <c r="R14" s="358">
        <v>0</v>
      </c>
    </row>
    <row r="15" spans="1:18" ht="15" x14ac:dyDescent="0.35">
      <c r="A15" s="358" t="s">
        <v>655</v>
      </c>
      <c r="B15" s="322" t="s">
        <v>645</v>
      </c>
      <c r="C15" s="322" t="s">
        <v>656</v>
      </c>
      <c r="D15" s="2" t="s">
        <v>1081</v>
      </c>
      <c r="E15" s="358" t="s">
        <v>1127</v>
      </c>
      <c r="F15" s="358" t="s">
        <v>6</v>
      </c>
      <c r="G15" s="358" t="s">
        <v>45</v>
      </c>
      <c r="H15" s="358" t="s">
        <v>6</v>
      </c>
      <c r="I15" s="358" t="s">
        <v>7</v>
      </c>
      <c r="J15" s="359" t="str">
        <f t="shared" si="0"/>
        <v>1-01-02</v>
      </c>
      <c r="K15" s="358" t="s">
        <v>46</v>
      </c>
      <c r="L15" s="358" t="s">
        <v>46</v>
      </c>
      <c r="M15" s="358" t="s">
        <v>2049</v>
      </c>
      <c r="N15" s="321" t="s">
        <v>1135</v>
      </c>
      <c r="O15" s="358" t="s">
        <v>2183</v>
      </c>
      <c r="P15" s="358" t="s">
        <v>2184</v>
      </c>
      <c r="Q15" s="358">
        <v>22229282</v>
      </c>
      <c r="R15" s="358">
        <v>0</v>
      </c>
    </row>
    <row r="16" spans="1:18" ht="15" x14ac:dyDescent="0.35">
      <c r="A16" s="358" t="s">
        <v>1035</v>
      </c>
      <c r="B16" s="322" t="s">
        <v>987</v>
      </c>
      <c r="C16" s="322" t="s">
        <v>1036</v>
      </c>
      <c r="D16" s="2" t="s">
        <v>1081</v>
      </c>
      <c r="E16" s="358" t="s">
        <v>91</v>
      </c>
      <c r="F16" s="358" t="s">
        <v>6</v>
      </c>
      <c r="G16" s="358" t="s">
        <v>68</v>
      </c>
      <c r="H16" s="358" t="s">
        <v>11</v>
      </c>
      <c r="I16" s="358" t="s">
        <v>9</v>
      </c>
      <c r="J16" s="359" t="str">
        <f t="shared" si="0"/>
        <v>5-06-04</v>
      </c>
      <c r="K16" s="358" t="s">
        <v>2047</v>
      </c>
      <c r="L16" s="358" t="s">
        <v>91</v>
      </c>
      <c r="M16" s="358" t="s">
        <v>117</v>
      </c>
      <c r="N16" s="321" t="s">
        <v>117</v>
      </c>
      <c r="O16" s="358" t="s">
        <v>2183</v>
      </c>
      <c r="P16" s="358" t="s">
        <v>2185</v>
      </c>
      <c r="Q16" s="358">
        <v>26740002</v>
      </c>
      <c r="R16" s="358">
        <v>0</v>
      </c>
    </row>
    <row r="17" spans="1:18" ht="15" x14ac:dyDescent="0.35">
      <c r="A17" s="358" t="s">
        <v>1034</v>
      </c>
      <c r="B17" s="322" t="s">
        <v>986</v>
      </c>
      <c r="C17" s="322" t="s">
        <v>667</v>
      </c>
      <c r="D17" s="2" t="s">
        <v>1081</v>
      </c>
      <c r="E17" s="358" t="s">
        <v>67</v>
      </c>
      <c r="F17" s="358" t="s">
        <v>10</v>
      </c>
      <c r="G17" s="358" t="s">
        <v>68</v>
      </c>
      <c r="H17" s="358" t="s">
        <v>10</v>
      </c>
      <c r="I17" s="358" t="s">
        <v>9</v>
      </c>
      <c r="J17" s="359" t="str">
        <f t="shared" si="0"/>
        <v>5-05-04</v>
      </c>
      <c r="K17" s="358" t="s">
        <v>2047</v>
      </c>
      <c r="L17" s="358" t="s">
        <v>2050</v>
      </c>
      <c r="M17" s="358" t="s">
        <v>2051</v>
      </c>
      <c r="N17" s="321" t="s">
        <v>79</v>
      </c>
      <c r="O17" s="358" t="s">
        <v>2183</v>
      </c>
      <c r="P17" s="358" t="s">
        <v>1069</v>
      </c>
      <c r="Q17" s="358">
        <v>26511965</v>
      </c>
      <c r="R17" s="358">
        <v>0</v>
      </c>
    </row>
    <row r="18" spans="1:18" ht="15" x14ac:dyDescent="0.35">
      <c r="A18" s="358" t="s">
        <v>1051</v>
      </c>
      <c r="B18" s="322" t="s">
        <v>996</v>
      </c>
      <c r="C18" s="322" t="s">
        <v>684</v>
      </c>
      <c r="D18" s="2" t="s">
        <v>1081</v>
      </c>
      <c r="E18" s="358" t="s">
        <v>1128</v>
      </c>
      <c r="F18" s="358" t="s">
        <v>9</v>
      </c>
      <c r="G18" s="358" t="s">
        <v>47</v>
      </c>
      <c r="H18" s="358" t="s">
        <v>20</v>
      </c>
      <c r="I18" s="358" t="s">
        <v>9</v>
      </c>
      <c r="J18" s="359" t="str">
        <f t="shared" si="0"/>
        <v>2-13-04</v>
      </c>
      <c r="K18" s="358" t="s">
        <v>52</v>
      </c>
      <c r="L18" s="358" t="s">
        <v>60</v>
      </c>
      <c r="M18" s="358" t="s">
        <v>2052</v>
      </c>
      <c r="N18" s="321" t="s">
        <v>1280</v>
      </c>
      <c r="O18" s="358" t="s">
        <v>2183</v>
      </c>
      <c r="P18" s="358" t="s">
        <v>2186</v>
      </c>
      <c r="Q18" s="358">
        <v>88062266</v>
      </c>
      <c r="R18" s="358">
        <v>0</v>
      </c>
    </row>
    <row r="19" spans="1:18" ht="15" x14ac:dyDescent="0.35">
      <c r="A19" s="358" t="s">
        <v>1050</v>
      </c>
      <c r="B19" s="322" t="s">
        <v>996</v>
      </c>
      <c r="C19" s="322" t="s">
        <v>688</v>
      </c>
      <c r="D19" s="2" t="s">
        <v>1051</v>
      </c>
      <c r="E19" s="358" t="s">
        <v>1128</v>
      </c>
      <c r="F19" s="358" t="s">
        <v>9</v>
      </c>
      <c r="G19" s="358" t="s">
        <v>47</v>
      </c>
      <c r="H19" s="358" t="s">
        <v>20</v>
      </c>
      <c r="I19" s="358" t="s">
        <v>13</v>
      </c>
      <c r="J19" s="359" t="str">
        <f t="shared" si="0"/>
        <v>2-13-08</v>
      </c>
      <c r="K19" s="358" t="s">
        <v>52</v>
      </c>
      <c r="L19" s="358" t="s">
        <v>60</v>
      </c>
      <c r="M19" s="358" t="s">
        <v>2053</v>
      </c>
      <c r="N19" s="321" t="s">
        <v>1218</v>
      </c>
      <c r="O19" s="358" t="s">
        <v>2183</v>
      </c>
      <c r="P19" s="358" t="s">
        <v>2187</v>
      </c>
      <c r="Q19" s="358">
        <v>88994405</v>
      </c>
      <c r="R19" s="358">
        <v>0</v>
      </c>
    </row>
    <row r="20" spans="1:18" ht="15" x14ac:dyDescent="0.35">
      <c r="A20" s="358" t="s">
        <v>1256</v>
      </c>
      <c r="B20" s="322" t="s">
        <v>1249</v>
      </c>
      <c r="C20" s="322" t="s">
        <v>911</v>
      </c>
      <c r="D20" s="2" t="s">
        <v>1081</v>
      </c>
      <c r="E20" s="358" t="s">
        <v>65</v>
      </c>
      <c r="F20" s="358" t="s">
        <v>12</v>
      </c>
      <c r="G20" s="358" t="s">
        <v>47</v>
      </c>
      <c r="H20" s="358" t="s">
        <v>15</v>
      </c>
      <c r="I20" s="358" t="s">
        <v>18</v>
      </c>
      <c r="J20" s="359" t="str">
        <f t="shared" si="0"/>
        <v>2-10-11</v>
      </c>
      <c r="K20" s="358" t="s">
        <v>52</v>
      </c>
      <c r="L20" s="358" t="s">
        <v>65</v>
      </c>
      <c r="M20" s="358" t="s">
        <v>2054</v>
      </c>
      <c r="N20" s="321" t="s">
        <v>1185</v>
      </c>
      <c r="O20" s="358" t="s">
        <v>2183</v>
      </c>
      <c r="P20" s="358" t="s">
        <v>1281</v>
      </c>
      <c r="Q20" s="358">
        <v>24695054</v>
      </c>
      <c r="R20" s="358">
        <v>0</v>
      </c>
    </row>
    <row r="21" spans="1:18" ht="15" x14ac:dyDescent="0.35">
      <c r="A21" s="358" t="s">
        <v>1049</v>
      </c>
      <c r="B21" s="322" t="s">
        <v>995</v>
      </c>
      <c r="C21" s="322" t="s">
        <v>686</v>
      </c>
      <c r="D21" s="2" t="s">
        <v>1081</v>
      </c>
      <c r="E21" s="358" t="s">
        <v>1128</v>
      </c>
      <c r="F21" s="358" t="s">
        <v>12</v>
      </c>
      <c r="G21" s="358" t="s">
        <v>47</v>
      </c>
      <c r="H21" s="358" t="s">
        <v>20</v>
      </c>
      <c r="I21" s="358" t="s">
        <v>11</v>
      </c>
      <c r="J21" s="359" t="str">
        <f t="shared" si="0"/>
        <v>2-13-06</v>
      </c>
      <c r="K21" s="358" t="s">
        <v>52</v>
      </c>
      <c r="L21" s="358" t="s">
        <v>60</v>
      </c>
      <c r="M21" s="358" t="s">
        <v>2055</v>
      </c>
      <c r="N21" s="321" t="s">
        <v>1217</v>
      </c>
      <c r="O21" s="358" t="s">
        <v>2183</v>
      </c>
      <c r="P21" s="358" t="s">
        <v>2188</v>
      </c>
      <c r="Q21" s="358">
        <v>24700341</v>
      </c>
      <c r="R21" s="358">
        <v>0</v>
      </c>
    </row>
    <row r="22" spans="1:18" ht="15" x14ac:dyDescent="0.35">
      <c r="A22" s="358" t="s">
        <v>768</v>
      </c>
      <c r="B22" s="322" t="s">
        <v>700</v>
      </c>
      <c r="C22" s="322" t="s">
        <v>769</v>
      </c>
      <c r="D22" s="2" t="s">
        <v>1081</v>
      </c>
      <c r="E22" s="358" t="s">
        <v>1130</v>
      </c>
      <c r="F22" s="358" t="s">
        <v>6</v>
      </c>
      <c r="G22" s="358" t="s">
        <v>54</v>
      </c>
      <c r="H22" s="358" t="s">
        <v>9</v>
      </c>
      <c r="I22" s="358" t="s">
        <v>6</v>
      </c>
      <c r="J22" s="359" t="str">
        <f t="shared" si="0"/>
        <v>7-04-01</v>
      </c>
      <c r="K22" s="358" t="s">
        <v>53</v>
      </c>
      <c r="L22" s="358" t="s">
        <v>2056</v>
      </c>
      <c r="M22" s="358" t="s">
        <v>2057</v>
      </c>
      <c r="N22" s="321" t="s">
        <v>1151</v>
      </c>
      <c r="O22" s="358" t="s">
        <v>2183</v>
      </c>
      <c r="P22" s="358" t="s">
        <v>1064</v>
      </c>
      <c r="Q22" s="358">
        <v>27511158</v>
      </c>
      <c r="R22" s="358">
        <v>27511158</v>
      </c>
    </row>
    <row r="23" spans="1:18" ht="15" x14ac:dyDescent="0.35">
      <c r="A23" s="358" t="s">
        <v>771</v>
      </c>
      <c r="B23" s="322" t="s">
        <v>700</v>
      </c>
      <c r="C23" s="322" t="s">
        <v>772</v>
      </c>
      <c r="D23" s="2" t="s">
        <v>768</v>
      </c>
      <c r="E23" s="358" t="s">
        <v>1130</v>
      </c>
      <c r="F23" s="358" t="s">
        <v>6</v>
      </c>
      <c r="G23" s="358" t="s">
        <v>54</v>
      </c>
      <c r="H23" s="358" t="s">
        <v>9</v>
      </c>
      <c r="I23" s="358" t="s">
        <v>8</v>
      </c>
      <c r="J23" s="359" t="str">
        <f t="shared" si="0"/>
        <v>7-04-03</v>
      </c>
      <c r="K23" s="358" t="s">
        <v>53</v>
      </c>
      <c r="L23" s="358" t="s">
        <v>2056</v>
      </c>
      <c r="M23" s="358" t="s">
        <v>127</v>
      </c>
      <c r="N23" s="321" t="s">
        <v>127</v>
      </c>
      <c r="O23" s="358" t="s">
        <v>2183</v>
      </c>
      <c r="P23" s="358" t="s">
        <v>1076</v>
      </c>
      <c r="Q23" s="358">
        <v>27511158</v>
      </c>
      <c r="R23" s="358">
        <v>27511158</v>
      </c>
    </row>
    <row r="24" spans="1:18" ht="15" x14ac:dyDescent="0.35">
      <c r="A24" s="358" t="s">
        <v>774</v>
      </c>
      <c r="B24" s="322" t="s">
        <v>700</v>
      </c>
      <c r="C24" s="322" t="s">
        <v>775</v>
      </c>
      <c r="D24" s="2" t="s">
        <v>768</v>
      </c>
      <c r="E24" s="358" t="s">
        <v>1130</v>
      </c>
      <c r="F24" s="358" t="s">
        <v>6</v>
      </c>
      <c r="G24" s="358" t="s">
        <v>54</v>
      </c>
      <c r="H24" s="358" t="s">
        <v>9</v>
      </c>
      <c r="I24" s="358" t="s">
        <v>7</v>
      </c>
      <c r="J24" s="359" t="str">
        <f t="shared" si="0"/>
        <v>7-04-02</v>
      </c>
      <c r="K24" s="358" t="s">
        <v>53</v>
      </c>
      <c r="L24" s="358" t="s">
        <v>2056</v>
      </c>
      <c r="M24" s="358" t="s">
        <v>126</v>
      </c>
      <c r="N24" s="321" t="s">
        <v>126</v>
      </c>
      <c r="O24" s="358" t="s">
        <v>2183</v>
      </c>
      <c r="P24" s="358" t="s">
        <v>1064</v>
      </c>
      <c r="Q24" s="358">
        <v>27511158</v>
      </c>
      <c r="R24" s="358">
        <v>27511158</v>
      </c>
    </row>
    <row r="25" spans="1:18" ht="15" x14ac:dyDescent="0.35">
      <c r="A25" s="358" t="s">
        <v>1020</v>
      </c>
      <c r="B25" s="322" t="s">
        <v>982</v>
      </c>
      <c r="C25" s="322" t="s">
        <v>1021</v>
      </c>
      <c r="D25" s="2" t="s">
        <v>1081</v>
      </c>
      <c r="E25" s="358" t="s">
        <v>1131</v>
      </c>
      <c r="F25" s="358" t="s">
        <v>6</v>
      </c>
      <c r="G25" s="358" t="s">
        <v>57</v>
      </c>
      <c r="H25" s="358" t="s">
        <v>8</v>
      </c>
      <c r="I25" s="358" t="s">
        <v>6</v>
      </c>
      <c r="J25" s="359" t="str">
        <f t="shared" si="0"/>
        <v>6-03-01</v>
      </c>
      <c r="K25" s="358" t="s">
        <v>58</v>
      </c>
      <c r="L25" s="358" t="s">
        <v>2058</v>
      </c>
      <c r="M25" s="358" t="s">
        <v>2058</v>
      </c>
      <c r="N25" s="321" t="s">
        <v>1208</v>
      </c>
      <c r="O25" s="358" t="s">
        <v>2183</v>
      </c>
      <c r="P25" s="358" t="s">
        <v>1080</v>
      </c>
      <c r="Q25" s="358">
        <v>27300125</v>
      </c>
      <c r="R25" s="358">
        <v>0</v>
      </c>
    </row>
    <row r="26" spans="1:18" ht="15" x14ac:dyDescent="0.35">
      <c r="A26" s="358" t="s">
        <v>1025</v>
      </c>
      <c r="B26" s="322" t="s">
        <v>982</v>
      </c>
      <c r="C26" s="322" t="s">
        <v>1026</v>
      </c>
      <c r="D26" s="2" t="s">
        <v>1020</v>
      </c>
      <c r="E26" s="358" t="s">
        <v>1131</v>
      </c>
      <c r="F26" s="358" t="s">
        <v>6</v>
      </c>
      <c r="G26" s="358" t="s">
        <v>57</v>
      </c>
      <c r="H26" s="358" t="s">
        <v>8</v>
      </c>
      <c r="I26" s="358" t="s">
        <v>13</v>
      </c>
      <c r="J26" s="359" t="str">
        <f t="shared" si="0"/>
        <v>6-03-08</v>
      </c>
      <c r="K26" s="358" t="s">
        <v>58</v>
      </c>
      <c r="L26" s="358" t="s">
        <v>2058</v>
      </c>
      <c r="M26" s="358" t="s">
        <v>2059</v>
      </c>
      <c r="N26" s="321" t="s">
        <v>1212</v>
      </c>
      <c r="O26" s="358" t="s">
        <v>2183</v>
      </c>
      <c r="P26" s="358" t="s">
        <v>1080</v>
      </c>
      <c r="Q26" s="358">
        <v>27300125</v>
      </c>
      <c r="R26" s="358">
        <v>0</v>
      </c>
    </row>
    <row r="27" spans="1:18" ht="15" x14ac:dyDescent="0.35">
      <c r="A27" s="358" t="s">
        <v>1029</v>
      </c>
      <c r="B27" s="322" t="s">
        <v>982</v>
      </c>
      <c r="C27" s="322" t="s">
        <v>1030</v>
      </c>
      <c r="D27" s="2" t="s">
        <v>1020</v>
      </c>
      <c r="E27" s="358" t="s">
        <v>1131</v>
      </c>
      <c r="F27" s="358" t="s">
        <v>6</v>
      </c>
      <c r="G27" s="358" t="s">
        <v>57</v>
      </c>
      <c r="H27" s="358" t="s">
        <v>8</v>
      </c>
      <c r="I27" s="358" t="s">
        <v>11</v>
      </c>
      <c r="J27" s="359" t="str">
        <f t="shared" si="0"/>
        <v>6-03-06</v>
      </c>
      <c r="K27" s="358" t="s">
        <v>58</v>
      </c>
      <c r="L27" s="358" t="s">
        <v>2058</v>
      </c>
      <c r="M27" s="358" t="s">
        <v>2061</v>
      </c>
      <c r="N27" s="321" t="s">
        <v>1209</v>
      </c>
      <c r="O27" s="358" t="s">
        <v>2183</v>
      </c>
      <c r="P27" s="358" t="s">
        <v>1080</v>
      </c>
      <c r="Q27" s="358">
        <v>27300125</v>
      </c>
      <c r="R27" s="358">
        <v>0</v>
      </c>
    </row>
    <row r="28" spans="1:18" ht="15" x14ac:dyDescent="0.35">
      <c r="A28" s="358" t="s">
        <v>1023</v>
      </c>
      <c r="B28" s="322" t="s">
        <v>982</v>
      </c>
      <c r="C28" s="322" t="s">
        <v>1024</v>
      </c>
      <c r="D28" s="2" t="s">
        <v>1020</v>
      </c>
      <c r="E28" s="358" t="s">
        <v>1131</v>
      </c>
      <c r="F28" s="358" t="s">
        <v>6</v>
      </c>
      <c r="G28" s="358" t="s">
        <v>57</v>
      </c>
      <c r="H28" s="358" t="s">
        <v>8</v>
      </c>
      <c r="I28" s="358" t="s">
        <v>8</v>
      </c>
      <c r="J28" s="359" t="str">
        <f t="shared" si="0"/>
        <v>6-03-03</v>
      </c>
      <c r="K28" s="358" t="s">
        <v>58</v>
      </c>
      <c r="L28" s="358" t="s">
        <v>2058</v>
      </c>
      <c r="M28" s="358" t="s">
        <v>90</v>
      </c>
      <c r="N28" s="321" t="s">
        <v>90</v>
      </c>
      <c r="O28" s="358" t="s">
        <v>2183</v>
      </c>
      <c r="P28" s="358" t="s">
        <v>1080</v>
      </c>
      <c r="Q28" s="358">
        <v>27300125</v>
      </c>
      <c r="R28" s="358">
        <v>0</v>
      </c>
    </row>
    <row r="29" spans="1:18" ht="15" x14ac:dyDescent="0.35">
      <c r="A29" s="358" t="s">
        <v>1633</v>
      </c>
      <c r="B29" s="322" t="s">
        <v>982</v>
      </c>
      <c r="C29" s="322" t="s">
        <v>1022</v>
      </c>
      <c r="D29" s="2" t="s">
        <v>1020</v>
      </c>
      <c r="E29" s="358" t="s">
        <v>1131</v>
      </c>
      <c r="F29" s="358" t="s">
        <v>6</v>
      </c>
      <c r="G29" s="358" t="s">
        <v>57</v>
      </c>
      <c r="H29" s="358" t="s">
        <v>8</v>
      </c>
      <c r="I29" s="358" t="s">
        <v>7</v>
      </c>
      <c r="J29" s="359" t="str">
        <f t="shared" si="0"/>
        <v>6-03-02</v>
      </c>
      <c r="K29" s="358" t="s">
        <v>58</v>
      </c>
      <c r="L29" s="358" t="s">
        <v>2058</v>
      </c>
      <c r="M29" s="358" t="s">
        <v>2062</v>
      </c>
      <c r="N29" s="321" t="s">
        <v>1726</v>
      </c>
      <c r="O29" s="358" t="s">
        <v>2183</v>
      </c>
      <c r="P29" s="358" t="s">
        <v>1080</v>
      </c>
      <c r="Q29" s="358">
        <v>27300125</v>
      </c>
      <c r="R29" s="358">
        <v>0</v>
      </c>
    </row>
    <row r="30" spans="1:18" ht="15" x14ac:dyDescent="0.35">
      <c r="A30" s="358" t="s">
        <v>672</v>
      </c>
      <c r="B30" s="322" t="s">
        <v>671</v>
      </c>
      <c r="C30" s="322" t="s">
        <v>673</v>
      </c>
      <c r="D30" s="2" t="s">
        <v>1081</v>
      </c>
      <c r="E30" s="358" t="s">
        <v>103</v>
      </c>
      <c r="F30" s="358" t="s">
        <v>8</v>
      </c>
      <c r="G30" s="358" t="s">
        <v>54</v>
      </c>
      <c r="H30" s="358" t="s">
        <v>7</v>
      </c>
      <c r="I30" s="358" t="s">
        <v>10</v>
      </c>
      <c r="J30" s="359" t="str">
        <f t="shared" si="0"/>
        <v>7-02-05</v>
      </c>
      <c r="K30" s="358" t="s">
        <v>53</v>
      </c>
      <c r="L30" s="358" t="s">
        <v>2063</v>
      </c>
      <c r="M30" s="358" t="s">
        <v>2064</v>
      </c>
      <c r="N30" s="321" t="s">
        <v>1139</v>
      </c>
      <c r="O30" s="358" t="s">
        <v>2183</v>
      </c>
      <c r="P30" s="358" t="s">
        <v>1727</v>
      </c>
      <c r="Q30" s="358">
        <v>27675744</v>
      </c>
      <c r="R30" s="358">
        <v>27675744</v>
      </c>
    </row>
    <row r="31" spans="1:18" ht="15" x14ac:dyDescent="0.35">
      <c r="A31" s="358" t="s">
        <v>674</v>
      </c>
      <c r="B31" s="322" t="s">
        <v>671</v>
      </c>
      <c r="C31" s="322" t="s">
        <v>675</v>
      </c>
      <c r="D31" s="2" t="s">
        <v>672</v>
      </c>
      <c r="E31" s="358" t="s">
        <v>103</v>
      </c>
      <c r="F31" s="358" t="s">
        <v>8</v>
      </c>
      <c r="G31" s="358" t="s">
        <v>54</v>
      </c>
      <c r="H31" s="358" t="s">
        <v>7</v>
      </c>
      <c r="I31" s="358" t="s">
        <v>10</v>
      </c>
      <c r="J31" s="359" t="str">
        <f t="shared" si="0"/>
        <v>7-02-05</v>
      </c>
      <c r="K31" s="358" t="s">
        <v>53</v>
      </c>
      <c r="L31" s="358" t="s">
        <v>2063</v>
      </c>
      <c r="M31" s="358" t="s">
        <v>2064</v>
      </c>
      <c r="N31" s="321" t="s">
        <v>1140</v>
      </c>
      <c r="O31" s="358" t="s">
        <v>2183</v>
      </c>
      <c r="P31" s="358" t="s">
        <v>1727</v>
      </c>
      <c r="Q31" s="358">
        <v>27675744</v>
      </c>
      <c r="R31" s="358">
        <v>27675744</v>
      </c>
    </row>
    <row r="32" spans="1:18" ht="15" x14ac:dyDescent="0.35">
      <c r="A32" s="358" t="s">
        <v>998</v>
      </c>
      <c r="B32" s="322" t="s">
        <v>671</v>
      </c>
      <c r="C32" s="322" t="s">
        <v>999</v>
      </c>
      <c r="D32" s="2" t="s">
        <v>672</v>
      </c>
      <c r="E32" s="358" t="s">
        <v>103</v>
      </c>
      <c r="F32" s="358" t="s">
        <v>8</v>
      </c>
      <c r="G32" s="358" t="s">
        <v>54</v>
      </c>
      <c r="H32" s="358" t="s">
        <v>7</v>
      </c>
      <c r="I32" s="358" t="s">
        <v>8</v>
      </c>
      <c r="J32" s="359" t="str">
        <f t="shared" si="0"/>
        <v>7-02-03</v>
      </c>
      <c r="K32" s="358" t="s">
        <v>53</v>
      </c>
      <c r="L32" s="358" t="s">
        <v>2063</v>
      </c>
      <c r="M32" s="358" t="s">
        <v>2065</v>
      </c>
      <c r="N32" s="321" t="s">
        <v>1141</v>
      </c>
      <c r="O32" s="358" t="s">
        <v>2183</v>
      </c>
      <c r="P32" s="358" t="s">
        <v>1727</v>
      </c>
      <c r="Q32" s="358">
        <v>27675744</v>
      </c>
      <c r="R32" s="358">
        <v>0</v>
      </c>
    </row>
    <row r="33" spans="1:18" ht="15" x14ac:dyDescent="0.35">
      <c r="A33" s="358" t="s">
        <v>677</v>
      </c>
      <c r="B33" s="322" t="s">
        <v>671</v>
      </c>
      <c r="C33" s="322" t="s">
        <v>678</v>
      </c>
      <c r="D33" s="2" t="s">
        <v>672</v>
      </c>
      <c r="E33" s="358" t="s">
        <v>103</v>
      </c>
      <c r="F33" s="358" t="s">
        <v>8</v>
      </c>
      <c r="G33" s="358" t="s">
        <v>54</v>
      </c>
      <c r="H33" s="358" t="s">
        <v>7</v>
      </c>
      <c r="I33" s="358" t="s">
        <v>10</v>
      </c>
      <c r="J33" s="359" t="str">
        <f t="shared" si="0"/>
        <v>7-02-05</v>
      </c>
      <c r="K33" s="358" t="s">
        <v>53</v>
      </c>
      <c r="L33" s="358" t="s">
        <v>2063</v>
      </c>
      <c r="M33" s="358" t="s">
        <v>2064</v>
      </c>
      <c r="N33" s="321" t="s">
        <v>51</v>
      </c>
      <c r="O33" s="358" t="s">
        <v>2183</v>
      </c>
      <c r="P33" s="358" t="s">
        <v>1727</v>
      </c>
      <c r="Q33" s="358">
        <v>27675744</v>
      </c>
      <c r="R33" s="358">
        <v>27675744</v>
      </c>
    </row>
    <row r="34" spans="1:18" ht="15" x14ac:dyDescent="0.35">
      <c r="A34" s="358" t="s">
        <v>1257</v>
      </c>
      <c r="B34" s="322" t="s">
        <v>671</v>
      </c>
      <c r="C34" s="322" t="s">
        <v>1258</v>
      </c>
      <c r="D34" s="2" t="s">
        <v>672</v>
      </c>
      <c r="E34" s="358" t="s">
        <v>103</v>
      </c>
      <c r="F34" s="358" t="s">
        <v>8</v>
      </c>
      <c r="G34" s="358" t="s">
        <v>54</v>
      </c>
      <c r="H34" s="358" t="s">
        <v>7</v>
      </c>
      <c r="I34" s="358" t="s">
        <v>11</v>
      </c>
      <c r="J34" s="359" t="str">
        <f t="shared" si="0"/>
        <v>7-02-06</v>
      </c>
      <c r="K34" s="358" t="s">
        <v>53</v>
      </c>
      <c r="L34" s="358" t="s">
        <v>2063</v>
      </c>
      <c r="M34" s="358" t="s">
        <v>92</v>
      </c>
      <c r="N34" s="321" t="s">
        <v>1282</v>
      </c>
      <c r="O34" s="358" t="s">
        <v>2183</v>
      </c>
      <c r="P34" s="358" t="s">
        <v>1727</v>
      </c>
      <c r="Q34" s="358">
        <v>27675744</v>
      </c>
      <c r="R34" s="358">
        <v>27675744</v>
      </c>
    </row>
    <row r="35" spans="1:18" ht="15" x14ac:dyDescent="0.35">
      <c r="A35" s="358" t="s">
        <v>1009</v>
      </c>
      <c r="B35" s="322" t="s">
        <v>980</v>
      </c>
      <c r="C35" s="322" t="s">
        <v>1010</v>
      </c>
      <c r="D35" s="2" t="s">
        <v>1081</v>
      </c>
      <c r="E35" s="358" t="s">
        <v>1131</v>
      </c>
      <c r="F35" s="358" t="s">
        <v>11</v>
      </c>
      <c r="G35" s="358" t="s">
        <v>57</v>
      </c>
      <c r="H35" s="358" t="s">
        <v>10</v>
      </c>
      <c r="I35" s="358" t="s">
        <v>6</v>
      </c>
      <c r="J35" s="359" t="str">
        <f t="shared" si="0"/>
        <v>6-05-01</v>
      </c>
      <c r="K35" s="358" t="s">
        <v>58</v>
      </c>
      <c r="L35" s="358" t="s">
        <v>2066</v>
      </c>
      <c r="M35" s="358" t="s">
        <v>2067</v>
      </c>
      <c r="N35" s="321" t="s">
        <v>1204</v>
      </c>
      <c r="O35" s="358" t="s">
        <v>2183</v>
      </c>
      <c r="P35" s="358" t="s">
        <v>1377</v>
      </c>
      <c r="Q35" s="358">
        <v>27887067</v>
      </c>
      <c r="R35" s="358">
        <v>0</v>
      </c>
    </row>
    <row r="36" spans="1:18" ht="15" x14ac:dyDescent="0.35">
      <c r="A36" s="358" t="s">
        <v>1259</v>
      </c>
      <c r="B36" s="322" t="s">
        <v>980</v>
      </c>
      <c r="C36" s="322" t="s">
        <v>1260</v>
      </c>
      <c r="D36" s="2" t="s">
        <v>1009</v>
      </c>
      <c r="E36" s="358" t="s">
        <v>1131</v>
      </c>
      <c r="F36" s="358" t="s">
        <v>11</v>
      </c>
      <c r="G36" s="358" t="s">
        <v>57</v>
      </c>
      <c r="H36" s="358" t="s">
        <v>10</v>
      </c>
      <c r="I36" s="358" t="s">
        <v>10</v>
      </c>
      <c r="J36" s="359" t="str">
        <f t="shared" si="0"/>
        <v>6-05-05</v>
      </c>
      <c r="K36" s="358" t="s">
        <v>58</v>
      </c>
      <c r="L36" s="358" t="s">
        <v>2066</v>
      </c>
      <c r="M36" s="358" t="s">
        <v>2068</v>
      </c>
      <c r="N36" s="321" t="s">
        <v>1283</v>
      </c>
      <c r="O36" s="358" t="s">
        <v>2183</v>
      </c>
      <c r="P36" s="358" t="s">
        <v>1377</v>
      </c>
      <c r="Q36" s="358">
        <v>27887067</v>
      </c>
      <c r="R36" s="358">
        <v>0</v>
      </c>
    </row>
    <row r="37" spans="1:18" ht="15" x14ac:dyDescent="0.35">
      <c r="A37" s="358" t="s">
        <v>1011</v>
      </c>
      <c r="B37" s="322" t="s">
        <v>980</v>
      </c>
      <c r="C37" s="322" t="s">
        <v>1012</v>
      </c>
      <c r="D37" s="2" t="s">
        <v>1009</v>
      </c>
      <c r="E37" s="358" t="s">
        <v>1131</v>
      </c>
      <c r="F37" s="358" t="s">
        <v>11</v>
      </c>
      <c r="G37" s="358" t="s">
        <v>57</v>
      </c>
      <c r="H37" s="358" t="s">
        <v>10</v>
      </c>
      <c r="I37" s="358" t="s">
        <v>7</v>
      </c>
      <c r="J37" s="359" t="str">
        <f t="shared" si="0"/>
        <v>6-05-02</v>
      </c>
      <c r="K37" s="358" t="s">
        <v>58</v>
      </c>
      <c r="L37" s="358" t="s">
        <v>2066</v>
      </c>
      <c r="M37" s="358" t="s">
        <v>2069</v>
      </c>
      <c r="N37" s="321" t="s">
        <v>1728</v>
      </c>
      <c r="O37" s="358" t="s">
        <v>2183</v>
      </c>
      <c r="P37" s="358" t="s">
        <v>1377</v>
      </c>
      <c r="Q37" s="358">
        <v>27887067</v>
      </c>
      <c r="R37" s="358">
        <v>0</v>
      </c>
    </row>
    <row r="38" spans="1:18" ht="15" x14ac:dyDescent="0.35">
      <c r="A38" s="358" t="s">
        <v>669</v>
      </c>
      <c r="B38" s="322" t="s">
        <v>668</v>
      </c>
      <c r="C38" s="322" t="s">
        <v>670</v>
      </c>
      <c r="D38" s="2" t="s">
        <v>1081</v>
      </c>
      <c r="E38" s="358" t="s">
        <v>1055</v>
      </c>
      <c r="F38" s="358" t="s">
        <v>18</v>
      </c>
      <c r="G38" s="358" t="s">
        <v>57</v>
      </c>
      <c r="H38" s="358" t="s">
        <v>15</v>
      </c>
      <c r="I38" s="358" t="s">
        <v>9</v>
      </c>
      <c r="J38" s="359" t="str">
        <f t="shared" si="0"/>
        <v>6-10-04</v>
      </c>
      <c r="K38" s="358" t="s">
        <v>58</v>
      </c>
      <c r="L38" s="358" t="s">
        <v>2070</v>
      </c>
      <c r="M38" s="358" t="s">
        <v>2071</v>
      </c>
      <c r="N38" s="321" t="s">
        <v>1138</v>
      </c>
      <c r="O38" s="358" t="s">
        <v>2183</v>
      </c>
      <c r="P38" s="358" t="s">
        <v>2189</v>
      </c>
      <c r="Q38" s="358">
        <v>27766325</v>
      </c>
      <c r="R38" s="358">
        <v>0</v>
      </c>
    </row>
    <row r="39" spans="1:18" ht="15" x14ac:dyDescent="0.35">
      <c r="A39" s="358" t="s">
        <v>875</v>
      </c>
      <c r="B39" s="322" t="s">
        <v>729</v>
      </c>
      <c r="C39" s="322" t="s">
        <v>876</v>
      </c>
      <c r="D39" s="2" t="s">
        <v>1081</v>
      </c>
      <c r="E39" s="358" t="s">
        <v>1056</v>
      </c>
      <c r="F39" s="358" t="s">
        <v>7</v>
      </c>
      <c r="G39" s="358" t="s">
        <v>57</v>
      </c>
      <c r="H39" s="358" t="s">
        <v>6</v>
      </c>
      <c r="I39" s="358" t="s">
        <v>18</v>
      </c>
      <c r="J39" s="359" t="str">
        <f t="shared" si="0"/>
        <v>6-01-11</v>
      </c>
      <c r="K39" s="358" t="s">
        <v>58</v>
      </c>
      <c r="L39" s="358" t="s">
        <v>58</v>
      </c>
      <c r="M39" s="358" t="s">
        <v>102</v>
      </c>
      <c r="N39" s="321" t="s">
        <v>102</v>
      </c>
      <c r="O39" s="358" t="s">
        <v>2183</v>
      </c>
      <c r="P39" s="358" t="s">
        <v>2190</v>
      </c>
      <c r="Q39" s="358">
        <v>21018325</v>
      </c>
      <c r="R39" s="358">
        <v>0</v>
      </c>
    </row>
    <row r="40" spans="1:18" ht="15" x14ac:dyDescent="0.35">
      <c r="A40" s="358" t="s">
        <v>829</v>
      </c>
      <c r="B40" s="322" t="s">
        <v>715</v>
      </c>
      <c r="C40" s="322" t="s">
        <v>830</v>
      </c>
      <c r="D40" s="2" t="s">
        <v>1081</v>
      </c>
      <c r="E40" s="358" t="s">
        <v>1128</v>
      </c>
      <c r="F40" s="358" t="s">
        <v>13</v>
      </c>
      <c r="G40" s="358" t="s">
        <v>47</v>
      </c>
      <c r="H40" s="358" t="s">
        <v>20</v>
      </c>
      <c r="I40" s="358" t="s">
        <v>6</v>
      </c>
      <c r="J40" s="359" t="str">
        <f t="shared" si="0"/>
        <v>2-13-01</v>
      </c>
      <c r="K40" s="358" t="s">
        <v>52</v>
      </c>
      <c r="L40" s="358" t="s">
        <v>60</v>
      </c>
      <c r="M40" s="358" t="s">
        <v>60</v>
      </c>
      <c r="N40" s="321" t="s">
        <v>1166</v>
      </c>
      <c r="O40" s="358" t="s">
        <v>2183</v>
      </c>
      <c r="P40" s="358" t="s">
        <v>1074</v>
      </c>
      <c r="Q40" s="358">
        <v>24708464</v>
      </c>
      <c r="R40" s="358">
        <v>24708034</v>
      </c>
    </row>
    <row r="41" spans="1:18" ht="15" x14ac:dyDescent="0.35">
      <c r="A41" s="358" t="s">
        <v>1113</v>
      </c>
      <c r="B41" s="322" t="s">
        <v>1097</v>
      </c>
      <c r="C41" s="322" t="s">
        <v>1122</v>
      </c>
      <c r="D41" s="2" t="s">
        <v>1081</v>
      </c>
      <c r="E41" s="358" t="s">
        <v>1132</v>
      </c>
      <c r="F41" s="358" t="s">
        <v>11</v>
      </c>
      <c r="G41" s="358" t="s">
        <v>45</v>
      </c>
      <c r="H41" s="358" t="s">
        <v>18</v>
      </c>
      <c r="I41" s="358" t="s">
        <v>6</v>
      </c>
      <c r="J41" s="359" t="str">
        <f t="shared" si="0"/>
        <v>1-11-01</v>
      </c>
      <c r="K41" s="358" t="s">
        <v>46</v>
      </c>
      <c r="L41" s="358" t="s">
        <v>2072</v>
      </c>
      <c r="M41" s="358" t="s">
        <v>72</v>
      </c>
      <c r="N41" s="321" t="s">
        <v>72</v>
      </c>
      <c r="O41" s="358" t="s">
        <v>2183</v>
      </c>
      <c r="P41" s="358" t="s">
        <v>2191</v>
      </c>
      <c r="Q41" s="358">
        <v>22296620</v>
      </c>
      <c r="R41" s="358">
        <v>0</v>
      </c>
    </row>
    <row r="42" spans="1:18" ht="15" x14ac:dyDescent="0.35">
      <c r="A42" s="358" t="s">
        <v>877</v>
      </c>
      <c r="B42" s="322" t="s">
        <v>732</v>
      </c>
      <c r="C42" s="322" t="s">
        <v>878</v>
      </c>
      <c r="D42" s="2" t="s">
        <v>1081</v>
      </c>
      <c r="E42" s="358" t="s">
        <v>65</v>
      </c>
      <c r="F42" s="358" t="s">
        <v>10</v>
      </c>
      <c r="G42" s="358" t="s">
        <v>47</v>
      </c>
      <c r="H42" s="358" t="s">
        <v>15</v>
      </c>
      <c r="I42" s="358" t="s">
        <v>11</v>
      </c>
      <c r="J42" s="359" t="str">
        <f t="shared" si="0"/>
        <v>2-10-06</v>
      </c>
      <c r="K42" s="358" t="s">
        <v>52</v>
      </c>
      <c r="L42" s="358" t="s">
        <v>65</v>
      </c>
      <c r="M42" s="358" t="s">
        <v>97</v>
      </c>
      <c r="N42" s="321" t="s">
        <v>97</v>
      </c>
      <c r="O42" s="358" t="s">
        <v>2183</v>
      </c>
      <c r="P42" s="358" t="s">
        <v>1072</v>
      </c>
      <c r="Q42" s="358">
        <v>24731054</v>
      </c>
      <c r="R42" s="358">
        <v>0</v>
      </c>
    </row>
    <row r="43" spans="1:18" ht="15" x14ac:dyDescent="0.35">
      <c r="A43" s="358" t="s">
        <v>1369</v>
      </c>
      <c r="B43" s="322" t="s">
        <v>990</v>
      </c>
      <c r="C43" s="322" t="s">
        <v>708</v>
      </c>
      <c r="D43" s="2" t="s">
        <v>1081</v>
      </c>
      <c r="E43" s="358" t="s">
        <v>105</v>
      </c>
      <c r="F43" s="358" t="s">
        <v>7</v>
      </c>
      <c r="G43" s="358" t="s">
        <v>50</v>
      </c>
      <c r="H43" s="358" t="s">
        <v>10</v>
      </c>
      <c r="I43" s="358" t="s">
        <v>6</v>
      </c>
      <c r="J43" s="359" t="str">
        <f t="shared" si="0"/>
        <v>3-05-01</v>
      </c>
      <c r="K43" s="358" t="s">
        <v>2073</v>
      </c>
      <c r="L43" s="358" t="s">
        <v>105</v>
      </c>
      <c r="M43" s="358" t="s">
        <v>105</v>
      </c>
      <c r="N43" s="321" t="s">
        <v>1215</v>
      </c>
      <c r="O43" s="358" t="s">
        <v>2183</v>
      </c>
      <c r="P43" s="358" t="s">
        <v>1067</v>
      </c>
      <c r="Q43" s="358">
        <v>25560211</v>
      </c>
      <c r="R43" s="358">
        <v>25560211</v>
      </c>
    </row>
    <row r="44" spans="1:18" ht="15" x14ac:dyDescent="0.35">
      <c r="A44" s="358" t="s">
        <v>1370</v>
      </c>
      <c r="B44" s="322" t="s">
        <v>990</v>
      </c>
      <c r="C44" s="322" t="s">
        <v>716</v>
      </c>
      <c r="D44" s="2" t="s">
        <v>1369</v>
      </c>
      <c r="E44" s="358" t="s">
        <v>105</v>
      </c>
      <c r="F44" s="358" t="s">
        <v>7</v>
      </c>
      <c r="G44" s="358" t="s">
        <v>50</v>
      </c>
      <c r="H44" s="358" t="s">
        <v>10</v>
      </c>
      <c r="I44" s="358" t="s">
        <v>6</v>
      </c>
      <c r="J44" s="359" t="str">
        <f t="shared" si="0"/>
        <v>3-05-01</v>
      </c>
      <c r="K44" s="358" t="s">
        <v>2073</v>
      </c>
      <c r="L44" s="358" t="s">
        <v>105</v>
      </c>
      <c r="M44" s="358" t="s">
        <v>105</v>
      </c>
      <c r="N44" s="321" t="s">
        <v>1216</v>
      </c>
      <c r="O44" s="358" t="s">
        <v>2183</v>
      </c>
      <c r="P44" s="358" t="s">
        <v>1067</v>
      </c>
      <c r="Q44" s="358">
        <v>25562053</v>
      </c>
      <c r="R44" s="358">
        <v>0</v>
      </c>
    </row>
    <row r="45" spans="1:18" ht="15" x14ac:dyDescent="0.35">
      <c r="A45" s="358" t="s">
        <v>1371</v>
      </c>
      <c r="B45" s="322" t="s">
        <v>990</v>
      </c>
      <c r="C45" s="322" t="s">
        <v>718</v>
      </c>
      <c r="D45" s="2" t="s">
        <v>1369</v>
      </c>
      <c r="E45" s="358" t="s">
        <v>105</v>
      </c>
      <c r="F45" s="358" t="s">
        <v>7</v>
      </c>
      <c r="G45" s="358" t="s">
        <v>50</v>
      </c>
      <c r="H45" s="358" t="s">
        <v>10</v>
      </c>
      <c r="I45" s="358" t="s">
        <v>9</v>
      </c>
      <c r="J45" s="359" t="str">
        <f t="shared" si="0"/>
        <v>3-05-04</v>
      </c>
      <c r="K45" s="358" t="s">
        <v>2073</v>
      </c>
      <c r="L45" s="358" t="s">
        <v>105</v>
      </c>
      <c r="M45" s="358" t="s">
        <v>67</v>
      </c>
      <c r="N45" s="321" t="s">
        <v>67</v>
      </c>
      <c r="O45" s="358" t="s">
        <v>2183</v>
      </c>
      <c r="P45" s="358" t="s">
        <v>1067</v>
      </c>
      <c r="Q45" s="358">
        <v>25386236</v>
      </c>
      <c r="R45" s="358">
        <v>0</v>
      </c>
    </row>
    <row r="46" spans="1:18" ht="15" x14ac:dyDescent="0.35">
      <c r="A46" s="358" t="s">
        <v>1120</v>
      </c>
      <c r="B46" s="322" t="s">
        <v>1102</v>
      </c>
      <c r="C46" s="322" t="s">
        <v>1126</v>
      </c>
      <c r="D46" s="2" t="s">
        <v>1081</v>
      </c>
      <c r="E46" s="358" t="s">
        <v>53</v>
      </c>
      <c r="F46" s="358" t="s">
        <v>10</v>
      </c>
      <c r="G46" s="358" t="s">
        <v>54</v>
      </c>
      <c r="H46" s="358" t="s">
        <v>8</v>
      </c>
      <c r="I46" s="358" t="s">
        <v>6</v>
      </c>
      <c r="J46" s="359" t="str">
        <f t="shared" si="0"/>
        <v>7-03-01</v>
      </c>
      <c r="K46" s="358" t="s">
        <v>53</v>
      </c>
      <c r="L46" s="358" t="s">
        <v>2074</v>
      </c>
      <c r="M46" s="358" t="s">
        <v>2074</v>
      </c>
      <c r="N46" s="321" t="s">
        <v>1222</v>
      </c>
      <c r="O46" s="358" t="s">
        <v>2183</v>
      </c>
      <c r="P46" s="358" t="s">
        <v>1378</v>
      </c>
      <c r="Q46" s="358">
        <v>22002907</v>
      </c>
      <c r="R46" s="358">
        <v>0</v>
      </c>
    </row>
    <row r="47" spans="1:18" ht="15" x14ac:dyDescent="0.35">
      <c r="A47" s="358" t="s">
        <v>955</v>
      </c>
      <c r="B47" s="322" t="s">
        <v>782</v>
      </c>
      <c r="C47" s="322" t="s">
        <v>956</v>
      </c>
      <c r="D47" s="2" t="s">
        <v>1081</v>
      </c>
      <c r="E47" s="358" t="s">
        <v>1127</v>
      </c>
      <c r="F47" s="358" t="s">
        <v>8</v>
      </c>
      <c r="G47" s="358" t="s">
        <v>45</v>
      </c>
      <c r="H47" s="358" t="s">
        <v>7</v>
      </c>
      <c r="I47" s="358" t="s">
        <v>6</v>
      </c>
      <c r="J47" s="359" t="str">
        <f t="shared" si="0"/>
        <v>1-02-01</v>
      </c>
      <c r="K47" s="358" t="s">
        <v>46</v>
      </c>
      <c r="L47" s="358" t="s">
        <v>76</v>
      </c>
      <c r="M47" s="358" t="s">
        <v>76</v>
      </c>
      <c r="N47" s="321" t="s">
        <v>76</v>
      </c>
      <c r="O47" s="358" t="s">
        <v>2183</v>
      </c>
      <c r="P47" s="358" t="s">
        <v>2192</v>
      </c>
      <c r="Q47" s="358">
        <v>22017613</v>
      </c>
      <c r="R47" s="358">
        <v>22895590</v>
      </c>
    </row>
    <row r="48" spans="1:18" ht="15" x14ac:dyDescent="0.35">
      <c r="A48" s="358" t="s">
        <v>1261</v>
      </c>
      <c r="B48" s="322" t="s">
        <v>782</v>
      </c>
      <c r="C48" s="322" t="s">
        <v>1262</v>
      </c>
      <c r="D48" s="2" t="s">
        <v>955</v>
      </c>
      <c r="E48" s="358" t="s">
        <v>1127</v>
      </c>
      <c r="F48" s="358" t="s">
        <v>8</v>
      </c>
      <c r="G48" s="358" t="s">
        <v>45</v>
      </c>
      <c r="H48" s="358" t="s">
        <v>7</v>
      </c>
      <c r="I48" s="358" t="s">
        <v>7</v>
      </c>
      <c r="J48" s="359" t="str">
        <f t="shared" si="0"/>
        <v>1-02-02</v>
      </c>
      <c r="K48" s="358" t="s">
        <v>46</v>
      </c>
      <c r="L48" s="358" t="s">
        <v>76</v>
      </c>
      <c r="M48" s="358" t="s">
        <v>71</v>
      </c>
      <c r="N48" s="321" t="s">
        <v>71</v>
      </c>
      <c r="O48" s="358" t="s">
        <v>2183</v>
      </c>
      <c r="P48" s="358" t="s">
        <v>2192</v>
      </c>
      <c r="Q48" s="358">
        <v>22286573</v>
      </c>
      <c r="R48" s="358">
        <v>22895590</v>
      </c>
    </row>
    <row r="49" spans="1:18" ht="15" x14ac:dyDescent="0.35">
      <c r="A49" s="358" t="s">
        <v>896</v>
      </c>
      <c r="B49" s="322" t="s">
        <v>743</v>
      </c>
      <c r="C49" s="322" t="s">
        <v>897</v>
      </c>
      <c r="D49" s="2" t="s">
        <v>1081</v>
      </c>
      <c r="E49" s="358" t="s">
        <v>58</v>
      </c>
      <c r="F49" s="358" t="s">
        <v>13</v>
      </c>
      <c r="G49" s="358" t="s">
        <v>57</v>
      </c>
      <c r="H49" s="358" t="s">
        <v>7</v>
      </c>
      <c r="I49" s="358" t="s">
        <v>6</v>
      </c>
      <c r="J49" s="359" t="str">
        <f t="shared" si="0"/>
        <v>6-02-01</v>
      </c>
      <c r="K49" s="358" t="s">
        <v>58</v>
      </c>
      <c r="L49" s="358" t="s">
        <v>118</v>
      </c>
      <c r="M49" s="358" t="s">
        <v>2075</v>
      </c>
      <c r="N49" s="321" t="s">
        <v>118</v>
      </c>
      <c r="O49" s="358" t="s">
        <v>2183</v>
      </c>
      <c r="P49" s="358" t="s">
        <v>2076</v>
      </c>
      <c r="Q49" s="358">
        <v>26359000</v>
      </c>
      <c r="R49" s="358">
        <v>26356100</v>
      </c>
    </row>
    <row r="50" spans="1:18" ht="15" x14ac:dyDescent="0.35">
      <c r="A50" s="358" t="s">
        <v>1263</v>
      </c>
      <c r="B50" s="322" t="s">
        <v>743</v>
      </c>
      <c r="C50" s="322" t="s">
        <v>1264</v>
      </c>
      <c r="D50" s="2" t="s">
        <v>896</v>
      </c>
      <c r="E50" s="358" t="s">
        <v>58</v>
      </c>
      <c r="F50" s="358" t="s">
        <v>13</v>
      </c>
      <c r="G50" s="358" t="s">
        <v>57</v>
      </c>
      <c r="H50" s="358" t="s">
        <v>7</v>
      </c>
      <c r="I50" s="358" t="s">
        <v>11</v>
      </c>
      <c r="J50" s="359" t="str">
        <f t="shared" si="0"/>
        <v>6-02-06</v>
      </c>
      <c r="K50" s="358" t="s">
        <v>58</v>
      </c>
      <c r="L50" s="358" t="s">
        <v>118</v>
      </c>
      <c r="M50" s="358" t="s">
        <v>2077</v>
      </c>
      <c r="N50" s="321" t="s">
        <v>1284</v>
      </c>
      <c r="O50" s="358" t="s">
        <v>2183</v>
      </c>
      <c r="P50" s="358" t="s">
        <v>2076</v>
      </c>
      <c r="Q50" s="358">
        <v>26359000</v>
      </c>
      <c r="R50" s="358">
        <v>24280572</v>
      </c>
    </row>
    <row r="51" spans="1:18" ht="15" x14ac:dyDescent="0.35">
      <c r="A51" s="358" t="s">
        <v>898</v>
      </c>
      <c r="B51" s="322" t="s">
        <v>745</v>
      </c>
      <c r="C51" s="322" t="s">
        <v>899</v>
      </c>
      <c r="D51" s="2" t="s">
        <v>1081</v>
      </c>
      <c r="E51" s="358" t="s">
        <v>65</v>
      </c>
      <c r="F51" s="358" t="s">
        <v>7</v>
      </c>
      <c r="G51" s="358" t="s">
        <v>47</v>
      </c>
      <c r="H51" s="358" t="s">
        <v>15</v>
      </c>
      <c r="I51" s="358" t="s">
        <v>7</v>
      </c>
      <c r="J51" s="359" t="str">
        <f t="shared" si="0"/>
        <v>2-10-02</v>
      </c>
      <c r="K51" s="358" t="s">
        <v>52</v>
      </c>
      <c r="L51" s="358" t="s">
        <v>65</v>
      </c>
      <c r="M51" s="358" t="s">
        <v>2078</v>
      </c>
      <c r="N51" s="321" t="s">
        <v>1180</v>
      </c>
      <c r="O51" s="358" t="s">
        <v>2183</v>
      </c>
      <c r="P51" s="358" t="s">
        <v>2193</v>
      </c>
      <c r="Q51" s="358">
        <v>24756542</v>
      </c>
      <c r="R51" s="358">
        <v>89547980</v>
      </c>
    </row>
    <row r="52" spans="1:18" ht="15" x14ac:dyDescent="0.35">
      <c r="A52" s="358" t="s">
        <v>900</v>
      </c>
      <c r="B52" s="322" t="s">
        <v>745</v>
      </c>
      <c r="C52" s="322" t="s">
        <v>901</v>
      </c>
      <c r="D52" s="2" t="s">
        <v>898</v>
      </c>
      <c r="E52" s="358" t="s">
        <v>65</v>
      </c>
      <c r="F52" s="358" t="s">
        <v>7</v>
      </c>
      <c r="G52" s="358" t="s">
        <v>47</v>
      </c>
      <c r="H52" s="358" t="s">
        <v>15</v>
      </c>
      <c r="I52" s="358" t="s">
        <v>7</v>
      </c>
      <c r="J52" s="359" t="str">
        <f t="shared" si="0"/>
        <v>2-10-02</v>
      </c>
      <c r="K52" s="358" t="s">
        <v>52</v>
      </c>
      <c r="L52" s="358" t="s">
        <v>65</v>
      </c>
      <c r="M52" s="358" t="s">
        <v>2078</v>
      </c>
      <c r="N52" s="321" t="s">
        <v>1181</v>
      </c>
      <c r="O52" s="358" t="s">
        <v>2183</v>
      </c>
      <c r="P52" s="358" t="s">
        <v>2193</v>
      </c>
      <c r="Q52" s="358">
        <v>24756504</v>
      </c>
      <c r="R52" s="358">
        <v>89547980</v>
      </c>
    </row>
    <row r="53" spans="1:18" ht="15" x14ac:dyDescent="0.35">
      <c r="A53" s="358" t="s">
        <v>902</v>
      </c>
      <c r="B53" s="322" t="s">
        <v>745</v>
      </c>
      <c r="C53" s="322" t="s">
        <v>903</v>
      </c>
      <c r="D53" s="2" t="s">
        <v>898</v>
      </c>
      <c r="E53" s="358" t="s">
        <v>65</v>
      </c>
      <c r="F53" s="358" t="s">
        <v>7</v>
      </c>
      <c r="G53" s="358" t="s">
        <v>47</v>
      </c>
      <c r="H53" s="358" t="s">
        <v>15</v>
      </c>
      <c r="I53" s="358" t="s">
        <v>7</v>
      </c>
      <c r="J53" s="359" t="str">
        <f t="shared" si="0"/>
        <v>2-10-02</v>
      </c>
      <c r="K53" s="358" t="s">
        <v>52</v>
      </c>
      <c r="L53" s="358" t="s">
        <v>65</v>
      </c>
      <c r="M53" s="358" t="s">
        <v>2078</v>
      </c>
      <c r="N53" s="321" t="s">
        <v>1182</v>
      </c>
      <c r="O53" s="358" t="s">
        <v>2183</v>
      </c>
      <c r="P53" s="358" t="s">
        <v>2193</v>
      </c>
      <c r="Q53" s="358">
        <v>24756542</v>
      </c>
      <c r="R53" s="358">
        <v>89547980</v>
      </c>
    </row>
    <row r="54" spans="1:18" ht="15" x14ac:dyDescent="0.35">
      <c r="A54" s="358" t="s">
        <v>821</v>
      </c>
      <c r="B54" s="322" t="s">
        <v>713</v>
      </c>
      <c r="C54" s="322" t="s">
        <v>822</v>
      </c>
      <c r="D54" s="2" t="s">
        <v>1081</v>
      </c>
      <c r="E54" s="358" t="s">
        <v>53</v>
      </c>
      <c r="F54" s="358" t="s">
        <v>11</v>
      </c>
      <c r="G54" s="358" t="s">
        <v>54</v>
      </c>
      <c r="H54" s="358" t="s">
        <v>8</v>
      </c>
      <c r="I54" s="358" t="s">
        <v>8</v>
      </c>
      <c r="J54" s="359" t="str">
        <f t="shared" si="0"/>
        <v>7-03-03</v>
      </c>
      <c r="K54" s="358" t="s">
        <v>53</v>
      </c>
      <c r="L54" s="358" t="s">
        <v>2074</v>
      </c>
      <c r="M54" s="358" t="s">
        <v>112</v>
      </c>
      <c r="N54" s="321" t="s">
        <v>112</v>
      </c>
      <c r="O54" s="358" t="s">
        <v>2183</v>
      </c>
      <c r="P54" s="358" t="s">
        <v>2079</v>
      </c>
      <c r="Q54" s="358">
        <v>27652345</v>
      </c>
      <c r="R54" s="358">
        <v>0</v>
      </c>
    </row>
    <row r="55" spans="1:18" ht="15" x14ac:dyDescent="0.35">
      <c r="A55" s="358" t="s">
        <v>823</v>
      </c>
      <c r="B55" s="322" t="s">
        <v>713</v>
      </c>
      <c r="C55" s="322" t="s">
        <v>824</v>
      </c>
      <c r="D55" s="2" t="s">
        <v>821</v>
      </c>
      <c r="E55" s="358" t="s">
        <v>53</v>
      </c>
      <c r="F55" s="358" t="s">
        <v>11</v>
      </c>
      <c r="G55" s="358" t="s">
        <v>54</v>
      </c>
      <c r="H55" s="358" t="s">
        <v>8</v>
      </c>
      <c r="I55" s="358" t="s">
        <v>11</v>
      </c>
      <c r="J55" s="359" t="str">
        <f t="shared" si="0"/>
        <v>7-03-06</v>
      </c>
      <c r="K55" s="358" t="s">
        <v>53</v>
      </c>
      <c r="L55" s="358" t="s">
        <v>2074</v>
      </c>
      <c r="M55" s="358" t="s">
        <v>2080</v>
      </c>
      <c r="N55" s="321" t="s">
        <v>1164</v>
      </c>
      <c r="O55" s="358" t="s">
        <v>2183</v>
      </c>
      <c r="P55" s="358" t="s">
        <v>2079</v>
      </c>
      <c r="Q55" s="358">
        <v>27652345</v>
      </c>
      <c r="R55" s="358">
        <v>0</v>
      </c>
    </row>
    <row r="56" spans="1:18" ht="15" x14ac:dyDescent="0.35">
      <c r="A56" s="358" t="s">
        <v>825</v>
      </c>
      <c r="B56" s="322" t="s">
        <v>713</v>
      </c>
      <c r="C56" s="322" t="s">
        <v>826</v>
      </c>
      <c r="D56" s="2" t="s">
        <v>821</v>
      </c>
      <c r="E56" s="358" t="s">
        <v>53</v>
      </c>
      <c r="F56" s="358" t="s">
        <v>11</v>
      </c>
      <c r="G56" s="358" t="s">
        <v>54</v>
      </c>
      <c r="H56" s="358" t="s">
        <v>8</v>
      </c>
      <c r="I56" s="358" t="s">
        <v>8</v>
      </c>
      <c r="J56" s="359" t="str">
        <f t="shared" si="0"/>
        <v>7-03-03</v>
      </c>
      <c r="K56" s="358" t="s">
        <v>53</v>
      </c>
      <c r="L56" s="358" t="s">
        <v>2074</v>
      </c>
      <c r="M56" s="358" t="s">
        <v>112</v>
      </c>
      <c r="N56" s="321" t="s">
        <v>1165</v>
      </c>
      <c r="O56" s="358" t="s">
        <v>2183</v>
      </c>
      <c r="P56" s="358" t="s">
        <v>2194</v>
      </c>
      <c r="Q56" s="358">
        <v>27651058</v>
      </c>
      <c r="R56" s="358">
        <v>0</v>
      </c>
    </row>
    <row r="57" spans="1:18" ht="15" x14ac:dyDescent="0.35">
      <c r="A57" s="358" t="s">
        <v>827</v>
      </c>
      <c r="B57" s="322" t="s">
        <v>713</v>
      </c>
      <c r="C57" s="322" t="s">
        <v>828</v>
      </c>
      <c r="D57" s="2" t="s">
        <v>821</v>
      </c>
      <c r="E57" s="358" t="s">
        <v>53</v>
      </c>
      <c r="F57" s="358" t="s">
        <v>11</v>
      </c>
      <c r="G57" s="358" t="s">
        <v>54</v>
      </c>
      <c r="H57" s="358" t="s">
        <v>8</v>
      </c>
      <c r="I57" s="358" t="s">
        <v>11</v>
      </c>
      <c r="J57" s="359" t="str">
        <f t="shared" si="0"/>
        <v>7-03-06</v>
      </c>
      <c r="K57" s="358" t="s">
        <v>53</v>
      </c>
      <c r="L57" s="358" t="s">
        <v>2074</v>
      </c>
      <c r="M57" s="358" t="s">
        <v>2080</v>
      </c>
      <c r="N57" s="321" t="s">
        <v>1285</v>
      </c>
      <c r="O57" s="358" t="s">
        <v>2183</v>
      </c>
      <c r="P57" s="358" t="s">
        <v>2079</v>
      </c>
      <c r="Q57" s="358">
        <v>27652345</v>
      </c>
      <c r="R57" s="358">
        <v>0</v>
      </c>
    </row>
    <row r="58" spans="1:18" ht="15" x14ac:dyDescent="0.35">
      <c r="A58" s="358" t="s">
        <v>1373</v>
      </c>
      <c r="B58" s="322" t="s">
        <v>1375</v>
      </c>
      <c r="C58" s="322" t="s">
        <v>1376</v>
      </c>
      <c r="D58" s="2" t="s">
        <v>1081</v>
      </c>
      <c r="E58" s="358" t="s">
        <v>103</v>
      </c>
      <c r="F58" s="358" t="s">
        <v>6</v>
      </c>
      <c r="G58" s="358" t="s">
        <v>54</v>
      </c>
      <c r="H58" s="358" t="s">
        <v>7</v>
      </c>
      <c r="I58" s="358" t="s">
        <v>6</v>
      </c>
      <c r="J58" s="359" t="str">
        <f t="shared" si="0"/>
        <v>7-02-01</v>
      </c>
      <c r="K58" s="358" t="s">
        <v>53</v>
      </c>
      <c r="L58" s="358" t="s">
        <v>2063</v>
      </c>
      <c r="M58" s="358" t="s">
        <v>103</v>
      </c>
      <c r="N58" s="321" t="s">
        <v>1379</v>
      </c>
      <c r="O58" s="358" t="s">
        <v>1380</v>
      </c>
      <c r="P58" s="358" t="s">
        <v>1381</v>
      </c>
      <c r="Q58" s="358">
        <v>27104827</v>
      </c>
      <c r="R58" s="358">
        <v>89281049</v>
      </c>
    </row>
    <row r="59" spans="1:18" ht="15" x14ac:dyDescent="0.35">
      <c r="A59" s="358" t="s">
        <v>842</v>
      </c>
      <c r="B59" s="322" t="s">
        <v>719</v>
      </c>
      <c r="C59" s="322" t="s">
        <v>843</v>
      </c>
      <c r="D59" s="2" t="s">
        <v>1081</v>
      </c>
      <c r="E59" s="358" t="s">
        <v>103</v>
      </c>
      <c r="F59" s="358" t="s">
        <v>9</v>
      </c>
      <c r="G59" s="358" t="s">
        <v>54</v>
      </c>
      <c r="H59" s="358" t="s">
        <v>11</v>
      </c>
      <c r="I59" s="358" t="s">
        <v>6</v>
      </c>
      <c r="J59" s="359" t="str">
        <f t="shared" si="0"/>
        <v>7-06-01</v>
      </c>
      <c r="K59" s="358" t="s">
        <v>53</v>
      </c>
      <c r="L59" s="358" t="s">
        <v>95</v>
      </c>
      <c r="M59" s="358" t="s">
        <v>95</v>
      </c>
      <c r="N59" s="321" t="s">
        <v>95</v>
      </c>
      <c r="O59" s="358" t="s">
        <v>2183</v>
      </c>
      <c r="P59" s="358" t="s">
        <v>1775</v>
      </c>
      <c r="Q59" s="358">
        <v>27168552</v>
      </c>
      <c r="R59" s="358">
        <v>0</v>
      </c>
    </row>
    <row r="60" spans="1:18" ht="15" x14ac:dyDescent="0.35">
      <c r="A60" s="358" t="s">
        <v>844</v>
      </c>
      <c r="B60" s="322" t="s">
        <v>719</v>
      </c>
      <c r="C60" s="322" t="s">
        <v>845</v>
      </c>
      <c r="D60" s="2" t="s">
        <v>842</v>
      </c>
      <c r="E60" s="358" t="s">
        <v>103</v>
      </c>
      <c r="F60" s="358" t="s">
        <v>9</v>
      </c>
      <c r="G60" s="358" t="s">
        <v>54</v>
      </c>
      <c r="H60" s="358" t="s">
        <v>11</v>
      </c>
      <c r="I60" s="358" t="s">
        <v>8</v>
      </c>
      <c r="J60" s="359" t="str">
        <f t="shared" si="0"/>
        <v>7-06-03</v>
      </c>
      <c r="K60" s="358" t="s">
        <v>53</v>
      </c>
      <c r="L60" s="358" t="s">
        <v>95</v>
      </c>
      <c r="M60" s="358" t="s">
        <v>123</v>
      </c>
      <c r="N60" s="321" t="s">
        <v>123</v>
      </c>
      <c r="O60" s="358" t="s">
        <v>2183</v>
      </c>
      <c r="P60" s="358" t="s">
        <v>1775</v>
      </c>
      <c r="Q60" s="358">
        <v>27168552</v>
      </c>
      <c r="R60" s="358">
        <v>27168552</v>
      </c>
    </row>
    <row r="61" spans="1:18" ht="15" x14ac:dyDescent="0.35">
      <c r="A61" s="358" t="s">
        <v>846</v>
      </c>
      <c r="B61" s="322" t="s">
        <v>719</v>
      </c>
      <c r="C61" s="322" t="s">
        <v>847</v>
      </c>
      <c r="D61" s="2" t="s">
        <v>842</v>
      </c>
      <c r="E61" s="358" t="s">
        <v>103</v>
      </c>
      <c r="F61" s="358" t="s">
        <v>9</v>
      </c>
      <c r="G61" s="358" t="s">
        <v>54</v>
      </c>
      <c r="H61" s="358" t="s">
        <v>11</v>
      </c>
      <c r="I61" s="358" t="s">
        <v>6</v>
      </c>
      <c r="J61" s="359" t="str">
        <f t="shared" si="0"/>
        <v>7-06-01</v>
      </c>
      <c r="K61" s="358" t="s">
        <v>53</v>
      </c>
      <c r="L61" s="358" t="s">
        <v>95</v>
      </c>
      <c r="M61" s="358" t="s">
        <v>95</v>
      </c>
      <c r="N61" s="321" t="s">
        <v>95</v>
      </c>
      <c r="O61" s="358" t="s">
        <v>2183</v>
      </c>
      <c r="P61" s="358" t="s">
        <v>1775</v>
      </c>
      <c r="Q61" s="358">
        <v>27168552</v>
      </c>
      <c r="R61" s="358">
        <v>27168552</v>
      </c>
    </row>
    <row r="62" spans="1:18" ht="15" x14ac:dyDescent="0.35">
      <c r="A62" s="358" t="s">
        <v>848</v>
      </c>
      <c r="B62" s="322" t="s">
        <v>719</v>
      </c>
      <c r="C62" s="322" t="s">
        <v>849</v>
      </c>
      <c r="D62" s="2" t="s">
        <v>842</v>
      </c>
      <c r="E62" s="358" t="s">
        <v>103</v>
      </c>
      <c r="F62" s="358" t="s">
        <v>9</v>
      </c>
      <c r="G62" s="358" t="s">
        <v>54</v>
      </c>
      <c r="H62" s="358" t="s">
        <v>11</v>
      </c>
      <c r="I62" s="358" t="s">
        <v>6</v>
      </c>
      <c r="J62" s="359" t="str">
        <f t="shared" si="0"/>
        <v>7-06-01</v>
      </c>
      <c r="K62" s="358" t="s">
        <v>53</v>
      </c>
      <c r="L62" s="358" t="s">
        <v>95</v>
      </c>
      <c r="M62" s="358" t="s">
        <v>95</v>
      </c>
      <c r="N62" s="321" t="s">
        <v>1168</v>
      </c>
      <c r="O62" s="358" t="s">
        <v>2183</v>
      </c>
      <c r="P62" s="358" t="s">
        <v>1775</v>
      </c>
      <c r="Q62" s="358">
        <v>27168552</v>
      </c>
      <c r="R62" s="358">
        <v>27168552</v>
      </c>
    </row>
    <row r="63" spans="1:18" ht="15" x14ac:dyDescent="0.35">
      <c r="A63" s="358" t="s">
        <v>912</v>
      </c>
      <c r="B63" s="322" t="s">
        <v>757</v>
      </c>
      <c r="C63" s="322" t="s">
        <v>913</v>
      </c>
      <c r="D63" s="2" t="s">
        <v>1081</v>
      </c>
      <c r="E63" s="358" t="s">
        <v>1128</v>
      </c>
      <c r="F63" s="358" t="s">
        <v>10</v>
      </c>
      <c r="G63" s="358" t="s">
        <v>47</v>
      </c>
      <c r="H63" s="358" t="s">
        <v>61</v>
      </c>
      <c r="I63" s="358" t="s">
        <v>6</v>
      </c>
      <c r="J63" s="359" t="str">
        <f t="shared" si="0"/>
        <v>2-15-01</v>
      </c>
      <c r="K63" s="358" t="s">
        <v>52</v>
      </c>
      <c r="L63" s="358" t="s">
        <v>2081</v>
      </c>
      <c r="M63" s="358" t="s">
        <v>59</v>
      </c>
      <c r="N63" s="321" t="s">
        <v>59</v>
      </c>
      <c r="O63" s="358" t="s">
        <v>2183</v>
      </c>
      <c r="P63" s="358" t="s">
        <v>2195</v>
      </c>
      <c r="Q63" s="358">
        <v>24640042</v>
      </c>
      <c r="R63" s="358">
        <v>0</v>
      </c>
    </row>
    <row r="64" spans="1:18" ht="15" x14ac:dyDescent="0.35">
      <c r="A64" s="358" t="s">
        <v>1000</v>
      </c>
      <c r="B64" s="322" t="s">
        <v>757</v>
      </c>
      <c r="C64" s="322" t="s">
        <v>1001</v>
      </c>
      <c r="D64" s="2" t="s">
        <v>912</v>
      </c>
      <c r="E64" s="358" t="s">
        <v>1128</v>
      </c>
      <c r="F64" s="358" t="s">
        <v>10</v>
      </c>
      <c r="G64" s="358" t="s">
        <v>47</v>
      </c>
      <c r="H64" s="358" t="s">
        <v>61</v>
      </c>
      <c r="I64" s="358" t="s">
        <v>6</v>
      </c>
      <c r="J64" s="359" t="str">
        <f t="shared" si="0"/>
        <v>2-15-01</v>
      </c>
      <c r="K64" s="358" t="s">
        <v>52</v>
      </c>
      <c r="L64" s="358" t="s">
        <v>2081</v>
      </c>
      <c r="M64" s="358" t="s">
        <v>59</v>
      </c>
      <c r="N64" s="321" t="s">
        <v>59</v>
      </c>
      <c r="O64" s="358" t="s">
        <v>2183</v>
      </c>
      <c r="P64" s="358" t="s">
        <v>2196</v>
      </c>
      <c r="Q64" s="358">
        <v>24640042</v>
      </c>
      <c r="R64" s="358">
        <v>0</v>
      </c>
    </row>
    <row r="65" spans="1:18" ht="15" x14ac:dyDescent="0.35">
      <c r="A65" s="358" t="s">
        <v>855</v>
      </c>
      <c r="B65" s="322" t="s">
        <v>724</v>
      </c>
      <c r="C65" s="322" t="s">
        <v>856</v>
      </c>
      <c r="D65" s="2" t="s">
        <v>1081</v>
      </c>
      <c r="E65" s="358" t="s">
        <v>53</v>
      </c>
      <c r="F65" s="358" t="s">
        <v>11</v>
      </c>
      <c r="G65" s="358" t="s">
        <v>54</v>
      </c>
      <c r="H65" s="358" t="s">
        <v>8</v>
      </c>
      <c r="I65" s="358" t="s">
        <v>9</v>
      </c>
      <c r="J65" s="359" t="str">
        <f t="shared" si="0"/>
        <v>7-03-04</v>
      </c>
      <c r="K65" s="358" t="s">
        <v>53</v>
      </c>
      <c r="L65" s="358" t="s">
        <v>2074</v>
      </c>
      <c r="M65" s="358" t="s">
        <v>125</v>
      </c>
      <c r="N65" s="321" t="s">
        <v>1170</v>
      </c>
      <c r="O65" s="358" t="s">
        <v>2183</v>
      </c>
      <c r="P65" s="358" t="s">
        <v>1078</v>
      </c>
      <c r="Q65" s="358">
        <v>86898084</v>
      </c>
      <c r="R65" s="358">
        <v>89113284</v>
      </c>
    </row>
    <row r="66" spans="1:18" ht="15" x14ac:dyDescent="0.35">
      <c r="A66" s="358" t="s">
        <v>857</v>
      </c>
      <c r="B66" s="322" t="s">
        <v>724</v>
      </c>
      <c r="C66" s="322" t="s">
        <v>858</v>
      </c>
      <c r="D66" s="2" t="s">
        <v>855</v>
      </c>
      <c r="E66" s="358" t="s">
        <v>53</v>
      </c>
      <c r="F66" s="358" t="s">
        <v>11</v>
      </c>
      <c r="G66" s="358" t="s">
        <v>54</v>
      </c>
      <c r="H66" s="358" t="s">
        <v>8</v>
      </c>
      <c r="I66" s="358" t="s">
        <v>9</v>
      </c>
      <c r="J66" s="359" t="str">
        <f t="shared" si="0"/>
        <v>7-03-04</v>
      </c>
      <c r="K66" s="358" t="s">
        <v>53</v>
      </c>
      <c r="L66" s="358" t="s">
        <v>2074</v>
      </c>
      <c r="M66" s="358" t="s">
        <v>125</v>
      </c>
      <c r="N66" s="321" t="s">
        <v>1170</v>
      </c>
      <c r="O66" s="358" t="s">
        <v>2183</v>
      </c>
      <c r="P66" s="358" t="s">
        <v>1078</v>
      </c>
      <c r="Q66" s="358">
        <v>86898084</v>
      </c>
      <c r="R66" s="358">
        <v>89113284</v>
      </c>
    </row>
    <row r="67" spans="1:18" ht="15" x14ac:dyDescent="0.35">
      <c r="A67" s="358" t="s">
        <v>859</v>
      </c>
      <c r="B67" s="322" t="s">
        <v>724</v>
      </c>
      <c r="C67" s="322" t="s">
        <v>860</v>
      </c>
      <c r="D67" s="2" t="s">
        <v>855</v>
      </c>
      <c r="E67" s="358" t="s">
        <v>53</v>
      </c>
      <c r="F67" s="358" t="s">
        <v>11</v>
      </c>
      <c r="G67" s="358" t="s">
        <v>54</v>
      </c>
      <c r="H67" s="358" t="s">
        <v>8</v>
      </c>
      <c r="I67" s="358" t="s">
        <v>9</v>
      </c>
      <c r="J67" s="359" t="str">
        <f t="shared" si="0"/>
        <v>7-03-04</v>
      </c>
      <c r="K67" s="358" t="s">
        <v>53</v>
      </c>
      <c r="L67" s="358" t="s">
        <v>2074</v>
      </c>
      <c r="M67" s="358" t="s">
        <v>125</v>
      </c>
      <c r="N67" s="321" t="s">
        <v>1171</v>
      </c>
      <c r="O67" s="358" t="s">
        <v>2183</v>
      </c>
      <c r="P67" s="358" t="s">
        <v>1078</v>
      </c>
      <c r="Q67" s="358">
        <v>86988084</v>
      </c>
      <c r="R67" s="358">
        <v>89113284</v>
      </c>
    </row>
    <row r="68" spans="1:18" ht="15" x14ac:dyDescent="0.35">
      <c r="A68" s="358" t="s">
        <v>861</v>
      </c>
      <c r="B68" s="322" t="s">
        <v>724</v>
      </c>
      <c r="C68" s="322" t="s">
        <v>862</v>
      </c>
      <c r="D68" s="2" t="s">
        <v>855</v>
      </c>
      <c r="E68" s="358" t="s">
        <v>53</v>
      </c>
      <c r="F68" s="358" t="s">
        <v>11</v>
      </c>
      <c r="G68" s="358" t="s">
        <v>54</v>
      </c>
      <c r="H68" s="358" t="s">
        <v>8</v>
      </c>
      <c r="I68" s="358" t="s">
        <v>9</v>
      </c>
      <c r="J68" s="359" t="str">
        <f t="shared" ref="J68:J131" si="1">CONCATENATE(G68,"-",H68,"-",I68)</f>
        <v>7-03-04</v>
      </c>
      <c r="K68" s="358" t="s">
        <v>53</v>
      </c>
      <c r="L68" s="358" t="s">
        <v>2074</v>
      </c>
      <c r="M68" s="358" t="s">
        <v>125</v>
      </c>
      <c r="N68" s="321" t="s">
        <v>1172</v>
      </c>
      <c r="O68" s="358" t="s">
        <v>2183</v>
      </c>
      <c r="P68" s="358" t="s">
        <v>1078</v>
      </c>
      <c r="Q68" s="358">
        <v>86988084</v>
      </c>
      <c r="R68" s="358">
        <v>89113284</v>
      </c>
    </row>
    <row r="69" spans="1:18" ht="15" x14ac:dyDescent="0.35">
      <c r="A69" s="358" t="s">
        <v>863</v>
      </c>
      <c r="B69" s="322" t="s">
        <v>724</v>
      </c>
      <c r="C69" s="322" t="s">
        <v>864</v>
      </c>
      <c r="D69" s="2" t="s">
        <v>855</v>
      </c>
      <c r="E69" s="358" t="s">
        <v>53</v>
      </c>
      <c r="F69" s="358" t="s">
        <v>11</v>
      </c>
      <c r="G69" s="358" t="s">
        <v>54</v>
      </c>
      <c r="H69" s="358" t="s">
        <v>8</v>
      </c>
      <c r="I69" s="358" t="s">
        <v>9</v>
      </c>
      <c r="J69" s="359" t="str">
        <f t="shared" si="1"/>
        <v>7-03-04</v>
      </c>
      <c r="K69" s="358" t="s">
        <v>53</v>
      </c>
      <c r="L69" s="358" t="s">
        <v>2074</v>
      </c>
      <c r="M69" s="358" t="s">
        <v>125</v>
      </c>
      <c r="N69" s="321" t="s">
        <v>125</v>
      </c>
      <c r="O69" s="358" t="s">
        <v>2183</v>
      </c>
      <c r="P69" s="358" t="s">
        <v>1078</v>
      </c>
      <c r="Q69" s="358">
        <v>86898084</v>
      </c>
      <c r="R69" s="358">
        <v>89113284</v>
      </c>
    </row>
    <row r="70" spans="1:18" ht="15" x14ac:dyDescent="0.35">
      <c r="A70" s="358" t="s">
        <v>1115</v>
      </c>
      <c r="B70" s="322" t="s">
        <v>1250</v>
      </c>
      <c r="C70" s="322" t="s">
        <v>837</v>
      </c>
      <c r="D70" s="2" t="s">
        <v>1081</v>
      </c>
      <c r="E70" s="358" t="s">
        <v>109</v>
      </c>
      <c r="F70" s="358" t="s">
        <v>10</v>
      </c>
      <c r="G70" s="358" t="s">
        <v>68</v>
      </c>
      <c r="H70" s="358" t="s">
        <v>18</v>
      </c>
      <c r="I70" s="358" t="s">
        <v>6</v>
      </c>
      <c r="J70" s="359" t="str">
        <f t="shared" si="1"/>
        <v>5-11-01</v>
      </c>
      <c r="K70" s="358" t="s">
        <v>2047</v>
      </c>
      <c r="L70" s="358" t="s">
        <v>113</v>
      </c>
      <c r="M70" s="358" t="s">
        <v>113</v>
      </c>
      <c r="N70" s="321" t="s">
        <v>113</v>
      </c>
      <c r="O70" s="358" t="s">
        <v>2183</v>
      </c>
      <c r="P70" s="358" t="s">
        <v>1286</v>
      </c>
      <c r="Q70" s="358">
        <v>87070867</v>
      </c>
      <c r="R70" s="358">
        <v>0</v>
      </c>
    </row>
    <row r="71" spans="1:18" ht="15" x14ac:dyDescent="0.35">
      <c r="A71" s="358" t="s">
        <v>904</v>
      </c>
      <c r="B71" s="322" t="s">
        <v>748</v>
      </c>
      <c r="C71" s="322" t="s">
        <v>905</v>
      </c>
      <c r="D71" s="2" t="s">
        <v>1081</v>
      </c>
      <c r="E71" s="358" t="s">
        <v>67</v>
      </c>
      <c r="F71" s="358" t="s">
        <v>8</v>
      </c>
      <c r="G71" s="358" t="s">
        <v>68</v>
      </c>
      <c r="H71" s="358" t="s">
        <v>8</v>
      </c>
      <c r="I71" s="358" t="s">
        <v>14</v>
      </c>
      <c r="J71" s="359" t="str">
        <f t="shared" si="1"/>
        <v>5-03-09</v>
      </c>
      <c r="K71" s="358" t="s">
        <v>2047</v>
      </c>
      <c r="L71" s="358" t="s">
        <v>67</v>
      </c>
      <c r="M71" s="358" t="s">
        <v>2082</v>
      </c>
      <c r="N71" s="321" t="s">
        <v>1183</v>
      </c>
      <c r="O71" s="358" t="s">
        <v>2183</v>
      </c>
      <c r="P71" s="358" t="s">
        <v>2083</v>
      </c>
      <c r="Q71" s="358">
        <v>26530984</v>
      </c>
      <c r="R71" s="358">
        <v>0</v>
      </c>
    </row>
    <row r="72" spans="1:18" ht="15" x14ac:dyDescent="0.35">
      <c r="A72" s="358" t="s">
        <v>815</v>
      </c>
      <c r="B72" s="322" t="s">
        <v>709</v>
      </c>
      <c r="C72" s="322" t="s">
        <v>816</v>
      </c>
      <c r="D72" s="2" t="s">
        <v>1081</v>
      </c>
      <c r="E72" s="358" t="s">
        <v>1056</v>
      </c>
      <c r="F72" s="358" t="s">
        <v>9</v>
      </c>
      <c r="G72" s="358" t="s">
        <v>57</v>
      </c>
      <c r="H72" s="358" t="s">
        <v>6</v>
      </c>
      <c r="I72" s="358" t="s">
        <v>9</v>
      </c>
      <c r="J72" s="359" t="str">
        <f t="shared" si="1"/>
        <v>6-01-04</v>
      </c>
      <c r="K72" s="358" t="s">
        <v>58</v>
      </c>
      <c r="L72" s="358" t="s">
        <v>58</v>
      </c>
      <c r="M72" s="358" t="s">
        <v>115</v>
      </c>
      <c r="N72" s="321" t="s">
        <v>1162</v>
      </c>
      <c r="O72" s="358" t="s">
        <v>2183</v>
      </c>
      <c r="P72" s="358" t="s">
        <v>1062</v>
      </c>
      <c r="Q72" s="358">
        <v>22006406</v>
      </c>
      <c r="R72" s="358">
        <v>0</v>
      </c>
    </row>
    <row r="73" spans="1:18" ht="15" x14ac:dyDescent="0.35">
      <c r="A73" s="358" t="s">
        <v>1265</v>
      </c>
      <c r="B73" s="322" t="s">
        <v>709</v>
      </c>
      <c r="C73" s="322" t="s">
        <v>1266</v>
      </c>
      <c r="D73" s="2" t="s">
        <v>815</v>
      </c>
      <c r="E73" s="358" t="s">
        <v>1056</v>
      </c>
      <c r="F73" s="358" t="s">
        <v>9</v>
      </c>
      <c r="G73" s="358" t="s">
        <v>57</v>
      </c>
      <c r="H73" s="358" t="s">
        <v>6</v>
      </c>
      <c r="I73" s="358" t="s">
        <v>9</v>
      </c>
      <c r="J73" s="359" t="str">
        <f t="shared" si="1"/>
        <v>6-01-04</v>
      </c>
      <c r="K73" s="358" t="s">
        <v>58</v>
      </c>
      <c r="L73" s="358" t="s">
        <v>58</v>
      </c>
      <c r="M73" s="358" t="s">
        <v>115</v>
      </c>
      <c r="N73" s="321" t="s">
        <v>115</v>
      </c>
      <c r="O73" s="358" t="s">
        <v>2183</v>
      </c>
      <c r="P73" s="358" t="s">
        <v>1062</v>
      </c>
      <c r="Q73" s="358">
        <v>22006406</v>
      </c>
      <c r="R73" s="358">
        <v>0</v>
      </c>
    </row>
    <row r="74" spans="1:18" ht="15" x14ac:dyDescent="0.35">
      <c r="A74" s="358" t="s">
        <v>890</v>
      </c>
      <c r="B74" s="322" t="s">
        <v>741</v>
      </c>
      <c r="C74" s="322" t="s">
        <v>891</v>
      </c>
      <c r="D74" s="2" t="s">
        <v>1081</v>
      </c>
      <c r="E74" s="358" t="s">
        <v>58</v>
      </c>
      <c r="F74" s="358" t="s">
        <v>8</v>
      </c>
      <c r="G74" s="358" t="s">
        <v>57</v>
      </c>
      <c r="H74" s="358" t="s">
        <v>6</v>
      </c>
      <c r="I74" s="358" t="s">
        <v>8</v>
      </c>
      <c r="J74" s="359" t="str">
        <f t="shared" si="1"/>
        <v>6-01-03</v>
      </c>
      <c r="K74" s="358" t="s">
        <v>58</v>
      </c>
      <c r="L74" s="358" t="s">
        <v>58</v>
      </c>
      <c r="M74" s="358" t="s">
        <v>121</v>
      </c>
      <c r="N74" s="321" t="s">
        <v>1178</v>
      </c>
      <c r="O74" s="358" t="s">
        <v>2183</v>
      </c>
      <c r="P74" s="358" t="s">
        <v>1730</v>
      </c>
      <c r="Q74" s="358">
        <v>26388068</v>
      </c>
      <c r="R74" s="358">
        <v>0</v>
      </c>
    </row>
    <row r="75" spans="1:18" ht="15" x14ac:dyDescent="0.35">
      <c r="A75" s="358" t="s">
        <v>892</v>
      </c>
      <c r="B75" s="322" t="s">
        <v>741</v>
      </c>
      <c r="C75" s="322" t="s">
        <v>893</v>
      </c>
      <c r="D75" s="2" t="s">
        <v>890</v>
      </c>
      <c r="E75" s="358" t="s">
        <v>58</v>
      </c>
      <c r="F75" s="358" t="s">
        <v>8</v>
      </c>
      <c r="G75" s="358" t="s">
        <v>57</v>
      </c>
      <c r="H75" s="358" t="s">
        <v>6</v>
      </c>
      <c r="I75" s="358" t="s">
        <v>8</v>
      </c>
      <c r="J75" s="359" t="str">
        <f t="shared" si="1"/>
        <v>6-01-03</v>
      </c>
      <c r="K75" s="358" t="s">
        <v>58</v>
      </c>
      <c r="L75" s="358" t="s">
        <v>58</v>
      </c>
      <c r="M75" s="358" t="s">
        <v>121</v>
      </c>
      <c r="N75" s="321" t="s">
        <v>121</v>
      </c>
      <c r="O75" s="358" t="s">
        <v>2183</v>
      </c>
      <c r="P75" s="358" t="s">
        <v>1730</v>
      </c>
      <c r="Q75" s="358">
        <v>26388068</v>
      </c>
      <c r="R75" s="358">
        <v>26461027</v>
      </c>
    </row>
    <row r="76" spans="1:18" ht="15" x14ac:dyDescent="0.35">
      <c r="A76" s="358" t="s">
        <v>894</v>
      </c>
      <c r="B76" s="322" t="s">
        <v>741</v>
      </c>
      <c r="C76" s="322" t="s">
        <v>895</v>
      </c>
      <c r="D76" s="2" t="s">
        <v>890</v>
      </c>
      <c r="E76" s="358" t="s">
        <v>58</v>
      </c>
      <c r="F76" s="358" t="s">
        <v>8</v>
      </c>
      <c r="G76" s="358" t="s">
        <v>57</v>
      </c>
      <c r="H76" s="358" t="s">
        <v>6</v>
      </c>
      <c r="I76" s="358" t="s">
        <v>8</v>
      </c>
      <c r="J76" s="359" t="str">
        <f t="shared" si="1"/>
        <v>6-01-03</v>
      </c>
      <c r="K76" s="358" t="s">
        <v>58</v>
      </c>
      <c r="L76" s="358" t="s">
        <v>58</v>
      </c>
      <c r="M76" s="358" t="s">
        <v>121</v>
      </c>
      <c r="N76" s="321" t="s">
        <v>1179</v>
      </c>
      <c r="O76" s="358" t="s">
        <v>2183</v>
      </c>
      <c r="P76" s="358" t="s">
        <v>1730</v>
      </c>
      <c r="Q76" s="358">
        <v>26788059</v>
      </c>
      <c r="R76" s="358">
        <v>0</v>
      </c>
    </row>
    <row r="77" spans="1:18" ht="15" x14ac:dyDescent="0.35">
      <c r="A77" s="358" t="s">
        <v>1372</v>
      </c>
      <c r="B77" s="322" t="s">
        <v>1374</v>
      </c>
      <c r="C77" s="322" t="s">
        <v>1015</v>
      </c>
      <c r="D77" s="2" t="s">
        <v>1081</v>
      </c>
      <c r="E77" s="358" t="s">
        <v>1131</v>
      </c>
      <c r="F77" s="358" t="s">
        <v>15</v>
      </c>
      <c r="G77" s="358" t="s">
        <v>57</v>
      </c>
      <c r="H77" s="358" t="s">
        <v>8</v>
      </c>
      <c r="I77" s="358" t="s">
        <v>6</v>
      </c>
      <c r="J77" s="359" t="str">
        <f t="shared" si="1"/>
        <v>6-03-01</v>
      </c>
      <c r="K77" s="358" t="s">
        <v>58</v>
      </c>
      <c r="L77" s="358" t="s">
        <v>2058</v>
      </c>
      <c r="M77" s="358" t="s">
        <v>2058</v>
      </c>
      <c r="N77" s="321" t="s">
        <v>1207</v>
      </c>
      <c r="O77" s="358" t="s">
        <v>2183</v>
      </c>
      <c r="P77" s="358" t="s">
        <v>1731</v>
      </c>
      <c r="Q77" s="358">
        <v>89707144</v>
      </c>
      <c r="R77" s="358">
        <v>0</v>
      </c>
    </row>
    <row r="78" spans="1:18" ht="15" x14ac:dyDescent="0.35">
      <c r="A78" s="358" t="s">
        <v>1013</v>
      </c>
      <c r="B78" s="322" t="s">
        <v>981</v>
      </c>
      <c r="C78" s="322" t="s">
        <v>1014</v>
      </c>
      <c r="D78" s="2" t="s">
        <v>1081</v>
      </c>
      <c r="E78" s="358" t="s">
        <v>1131</v>
      </c>
      <c r="F78" s="358" t="s">
        <v>19</v>
      </c>
      <c r="G78" s="358" t="s">
        <v>57</v>
      </c>
      <c r="H78" s="358" t="s">
        <v>8</v>
      </c>
      <c r="I78" s="358" t="s">
        <v>8</v>
      </c>
      <c r="J78" s="359" t="str">
        <f t="shared" si="1"/>
        <v>6-03-03</v>
      </c>
      <c r="K78" s="358" t="s">
        <v>58</v>
      </c>
      <c r="L78" s="358" t="s">
        <v>2058</v>
      </c>
      <c r="M78" s="358" t="s">
        <v>90</v>
      </c>
      <c r="N78" s="321" t="s">
        <v>1205</v>
      </c>
      <c r="O78" s="358" t="s">
        <v>2183</v>
      </c>
      <c r="P78" s="358" t="s">
        <v>2197</v>
      </c>
      <c r="Q78" s="358">
        <v>22064088</v>
      </c>
      <c r="R78" s="358">
        <v>27300145</v>
      </c>
    </row>
    <row r="79" spans="1:18" ht="15" x14ac:dyDescent="0.35">
      <c r="A79" s="358" t="s">
        <v>1016</v>
      </c>
      <c r="B79" s="322" t="s">
        <v>981</v>
      </c>
      <c r="C79" s="322" t="s">
        <v>1017</v>
      </c>
      <c r="D79" s="2" t="s">
        <v>1013</v>
      </c>
      <c r="E79" s="358" t="s">
        <v>1131</v>
      </c>
      <c r="F79" s="358" t="s">
        <v>19</v>
      </c>
      <c r="G79" s="358" t="s">
        <v>57</v>
      </c>
      <c r="H79" s="358" t="s">
        <v>8</v>
      </c>
      <c r="I79" s="358" t="s">
        <v>10</v>
      </c>
      <c r="J79" s="359" t="str">
        <f t="shared" si="1"/>
        <v>6-03-05</v>
      </c>
      <c r="K79" s="358" t="s">
        <v>58</v>
      </c>
      <c r="L79" s="358" t="s">
        <v>2058</v>
      </c>
      <c r="M79" s="358" t="s">
        <v>2060</v>
      </c>
      <c r="N79" s="321" t="s">
        <v>1206</v>
      </c>
      <c r="O79" s="358" t="s">
        <v>2183</v>
      </c>
      <c r="P79" s="358" t="s">
        <v>2198</v>
      </c>
      <c r="Q79" s="358">
        <v>22064088</v>
      </c>
      <c r="R79" s="358">
        <v>0</v>
      </c>
    </row>
    <row r="80" spans="1:18" ht="15" x14ac:dyDescent="0.35">
      <c r="A80" s="358" t="s">
        <v>1018</v>
      </c>
      <c r="B80" s="322" t="s">
        <v>981</v>
      </c>
      <c r="C80" s="322" t="s">
        <v>1019</v>
      </c>
      <c r="D80" s="2" t="s">
        <v>1013</v>
      </c>
      <c r="E80" s="358" t="s">
        <v>1131</v>
      </c>
      <c r="F80" s="358" t="s">
        <v>19</v>
      </c>
      <c r="G80" s="358" t="s">
        <v>57</v>
      </c>
      <c r="H80" s="358" t="s">
        <v>8</v>
      </c>
      <c r="I80" s="358" t="s">
        <v>8</v>
      </c>
      <c r="J80" s="359" t="str">
        <f t="shared" si="1"/>
        <v>6-03-03</v>
      </c>
      <c r="K80" s="358" t="s">
        <v>58</v>
      </c>
      <c r="L80" s="358" t="s">
        <v>2058</v>
      </c>
      <c r="M80" s="358" t="s">
        <v>90</v>
      </c>
      <c r="N80" s="321" t="s">
        <v>71</v>
      </c>
      <c r="O80" s="358" t="s">
        <v>2183</v>
      </c>
      <c r="P80" s="358" t="s">
        <v>2197</v>
      </c>
      <c r="Q80" s="358">
        <v>22064088</v>
      </c>
      <c r="R80" s="358">
        <v>0</v>
      </c>
    </row>
    <row r="81" spans="1:18" ht="15" x14ac:dyDescent="0.35">
      <c r="A81" s="358" t="s">
        <v>1052</v>
      </c>
      <c r="B81" s="322" t="s">
        <v>997</v>
      </c>
      <c r="C81" s="322" t="s">
        <v>832</v>
      </c>
      <c r="D81" s="2" t="s">
        <v>1081</v>
      </c>
      <c r="E81" s="358" t="s">
        <v>1128</v>
      </c>
      <c r="F81" s="358" t="s">
        <v>11</v>
      </c>
      <c r="G81" s="358" t="s">
        <v>47</v>
      </c>
      <c r="H81" s="358" t="s">
        <v>61</v>
      </c>
      <c r="I81" s="358" t="s">
        <v>9</v>
      </c>
      <c r="J81" s="359" t="str">
        <f t="shared" si="1"/>
        <v>2-15-04</v>
      </c>
      <c r="K81" s="358" t="s">
        <v>52</v>
      </c>
      <c r="L81" s="358" t="s">
        <v>2081</v>
      </c>
      <c r="M81" s="358" t="s">
        <v>64</v>
      </c>
      <c r="N81" s="321" t="s">
        <v>64</v>
      </c>
      <c r="O81" s="358" t="s">
        <v>2183</v>
      </c>
      <c r="P81" s="358" t="s">
        <v>2084</v>
      </c>
      <c r="Q81" s="358">
        <v>24021018</v>
      </c>
      <c r="R81" s="358">
        <v>0</v>
      </c>
    </row>
    <row r="82" spans="1:18" ht="15" x14ac:dyDescent="0.35">
      <c r="A82" s="358" t="s">
        <v>1053</v>
      </c>
      <c r="B82" s="322" t="s">
        <v>997</v>
      </c>
      <c r="C82" s="322" t="s">
        <v>831</v>
      </c>
      <c r="D82" s="2" t="s">
        <v>1052</v>
      </c>
      <c r="E82" s="358" t="s">
        <v>1128</v>
      </c>
      <c r="F82" s="358" t="s">
        <v>11</v>
      </c>
      <c r="G82" s="358" t="s">
        <v>47</v>
      </c>
      <c r="H82" s="358" t="s">
        <v>61</v>
      </c>
      <c r="I82" s="358" t="s">
        <v>8</v>
      </c>
      <c r="J82" s="359" t="str">
        <f t="shared" si="1"/>
        <v>2-15-03</v>
      </c>
      <c r="K82" s="358" t="s">
        <v>52</v>
      </c>
      <c r="L82" s="358" t="s">
        <v>2081</v>
      </c>
      <c r="M82" s="358" t="s">
        <v>2085</v>
      </c>
      <c r="N82" s="321" t="s">
        <v>1219</v>
      </c>
      <c r="O82" s="358" t="s">
        <v>2183</v>
      </c>
      <c r="P82" s="358" t="s">
        <v>2084</v>
      </c>
      <c r="Q82" s="358">
        <v>24021018</v>
      </c>
      <c r="R82" s="358">
        <v>0</v>
      </c>
    </row>
    <row r="83" spans="1:18" ht="15" x14ac:dyDescent="0.35">
      <c r="A83" s="358" t="s">
        <v>1267</v>
      </c>
      <c r="B83" s="322" t="s">
        <v>997</v>
      </c>
      <c r="C83" s="322" t="s">
        <v>833</v>
      </c>
      <c r="D83" s="2" t="s">
        <v>1052</v>
      </c>
      <c r="E83" s="358" t="s">
        <v>1128</v>
      </c>
      <c r="F83" s="358" t="s">
        <v>11</v>
      </c>
      <c r="G83" s="358" t="s">
        <v>47</v>
      </c>
      <c r="H83" s="358" t="s">
        <v>20</v>
      </c>
      <c r="I83" s="358" t="s">
        <v>6</v>
      </c>
      <c r="J83" s="359" t="str">
        <f t="shared" si="1"/>
        <v>2-13-01</v>
      </c>
      <c r="K83" s="358" t="s">
        <v>52</v>
      </c>
      <c r="L83" s="358" t="s">
        <v>60</v>
      </c>
      <c r="M83" s="358" t="s">
        <v>60</v>
      </c>
      <c r="N83" s="321" t="s">
        <v>69</v>
      </c>
      <c r="O83" s="358" t="s">
        <v>2183</v>
      </c>
      <c r="P83" s="358" t="s">
        <v>2084</v>
      </c>
      <c r="Q83" s="358">
        <v>24021018</v>
      </c>
      <c r="R83" s="358">
        <v>0</v>
      </c>
    </row>
    <row r="84" spans="1:18" ht="15" x14ac:dyDescent="0.35">
      <c r="A84" s="358" t="s">
        <v>1054</v>
      </c>
      <c r="B84" s="322" t="s">
        <v>997</v>
      </c>
      <c r="C84" s="322" t="s">
        <v>834</v>
      </c>
      <c r="D84" s="2" t="s">
        <v>1052</v>
      </c>
      <c r="E84" s="358" t="s">
        <v>1128</v>
      </c>
      <c r="F84" s="358" t="s">
        <v>11</v>
      </c>
      <c r="G84" s="358" t="s">
        <v>47</v>
      </c>
      <c r="H84" s="358" t="s">
        <v>61</v>
      </c>
      <c r="I84" s="358" t="s">
        <v>9</v>
      </c>
      <c r="J84" s="359" t="str">
        <f t="shared" si="1"/>
        <v>2-15-04</v>
      </c>
      <c r="K84" s="358" t="s">
        <v>52</v>
      </c>
      <c r="L84" s="358" t="s">
        <v>2081</v>
      </c>
      <c r="M84" s="358" t="s">
        <v>64</v>
      </c>
      <c r="N84" s="321" t="s">
        <v>78</v>
      </c>
      <c r="O84" s="358" t="s">
        <v>2183</v>
      </c>
      <c r="P84" s="358" t="s">
        <v>2084</v>
      </c>
      <c r="Q84" s="358">
        <v>24021018</v>
      </c>
      <c r="R84" s="358">
        <v>0</v>
      </c>
    </row>
    <row r="85" spans="1:18" ht="15" x14ac:dyDescent="0.35">
      <c r="A85" s="358" t="s">
        <v>1268</v>
      </c>
      <c r="B85" s="322" t="s">
        <v>1251</v>
      </c>
      <c r="C85" s="322" t="s">
        <v>1008</v>
      </c>
      <c r="D85" s="2" t="s">
        <v>1081</v>
      </c>
      <c r="E85" s="358" t="s">
        <v>1130</v>
      </c>
      <c r="F85" s="358" t="s">
        <v>6</v>
      </c>
      <c r="G85" s="358" t="s">
        <v>54</v>
      </c>
      <c r="H85" s="358" t="s">
        <v>9</v>
      </c>
      <c r="I85" s="358" t="s">
        <v>8</v>
      </c>
      <c r="J85" s="359" t="str">
        <f t="shared" si="1"/>
        <v>7-04-03</v>
      </c>
      <c r="K85" s="358" t="s">
        <v>53</v>
      </c>
      <c r="L85" s="358" t="s">
        <v>2056</v>
      </c>
      <c r="M85" s="358" t="s">
        <v>127</v>
      </c>
      <c r="N85" s="321" t="s">
        <v>1202</v>
      </c>
      <c r="O85" s="358" t="s">
        <v>2183</v>
      </c>
      <c r="P85" s="358" t="s">
        <v>1382</v>
      </c>
      <c r="Q85" s="358">
        <v>27503003</v>
      </c>
      <c r="R85" s="358">
        <v>0</v>
      </c>
    </row>
    <row r="86" spans="1:18" ht="15" x14ac:dyDescent="0.35">
      <c r="A86" s="358" t="s">
        <v>865</v>
      </c>
      <c r="B86" s="322" t="s">
        <v>726</v>
      </c>
      <c r="C86" s="322" t="s">
        <v>866</v>
      </c>
      <c r="D86" s="2" t="s">
        <v>1081</v>
      </c>
      <c r="E86" s="358" t="s">
        <v>53</v>
      </c>
      <c r="F86" s="358" t="s">
        <v>7</v>
      </c>
      <c r="G86" s="358" t="s">
        <v>54</v>
      </c>
      <c r="H86" s="358" t="s">
        <v>6</v>
      </c>
      <c r="I86" s="358" t="s">
        <v>9</v>
      </c>
      <c r="J86" s="359" t="str">
        <f t="shared" si="1"/>
        <v>7-01-04</v>
      </c>
      <c r="K86" s="358" t="s">
        <v>53</v>
      </c>
      <c r="L86" s="358" t="s">
        <v>53</v>
      </c>
      <c r="M86" s="358" t="s">
        <v>2086</v>
      </c>
      <c r="N86" s="321" t="s">
        <v>1173</v>
      </c>
      <c r="O86" s="358" t="s">
        <v>2183</v>
      </c>
      <c r="P86" s="358" t="s">
        <v>1068</v>
      </c>
      <c r="Q86" s="358">
        <v>27561001</v>
      </c>
      <c r="R86" s="358">
        <v>0</v>
      </c>
    </row>
    <row r="87" spans="1:18" ht="15" x14ac:dyDescent="0.35">
      <c r="A87" s="358" t="s">
        <v>867</v>
      </c>
      <c r="B87" s="322" t="s">
        <v>726</v>
      </c>
      <c r="C87" s="322" t="s">
        <v>868</v>
      </c>
      <c r="D87" s="2" t="s">
        <v>865</v>
      </c>
      <c r="E87" s="358" t="s">
        <v>53</v>
      </c>
      <c r="F87" s="358" t="s">
        <v>7</v>
      </c>
      <c r="G87" s="358" t="s">
        <v>54</v>
      </c>
      <c r="H87" s="358" t="s">
        <v>6</v>
      </c>
      <c r="I87" s="358" t="s">
        <v>9</v>
      </c>
      <c r="J87" s="359" t="str">
        <f t="shared" si="1"/>
        <v>7-01-04</v>
      </c>
      <c r="K87" s="358" t="s">
        <v>53</v>
      </c>
      <c r="L87" s="358" t="s">
        <v>53</v>
      </c>
      <c r="M87" s="358" t="s">
        <v>2086</v>
      </c>
      <c r="N87" s="321" t="s">
        <v>1287</v>
      </c>
      <c r="O87" s="358" t="s">
        <v>2183</v>
      </c>
      <c r="P87" s="358" t="s">
        <v>1068</v>
      </c>
      <c r="Q87" s="358">
        <v>27561001</v>
      </c>
      <c r="R87" s="358">
        <v>0</v>
      </c>
    </row>
    <row r="88" spans="1:18" ht="15" x14ac:dyDescent="0.35">
      <c r="A88" s="358" t="s">
        <v>869</v>
      </c>
      <c r="B88" s="322" t="s">
        <v>726</v>
      </c>
      <c r="C88" s="322" t="s">
        <v>870</v>
      </c>
      <c r="D88" s="2" t="s">
        <v>865</v>
      </c>
      <c r="E88" s="358" t="s">
        <v>53</v>
      </c>
      <c r="F88" s="358" t="s">
        <v>7</v>
      </c>
      <c r="G88" s="358" t="s">
        <v>54</v>
      </c>
      <c r="H88" s="358" t="s">
        <v>6</v>
      </c>
      <c r="I88" s="358" t="s">
        <v>7</v>
      </c>
      <c r="J88" s="359" t="str">
        <f t="shared" si="1"/>
        <v>7-01-02</v>
      </c>
      <c r="K88" s="358" t="s">
        <v>53</v>
      </c>
      <c r="L88" s="358" t="s">
        <v>53</v>
      </c>
      <c r="M88" s="358" t="s">
        <v>2087</v>
      </c>
      <c r="N88" s="321" t="s">
        <v>1174</v>
      </c>
      <c r="O88" s="358" t="s">
        <v>2183</v>
      </c>
      <c r="P88" s="358" t="s">
        <v>1068</v>
      </c>
      <c r="Q88" s="358">
        <v>27561001</v>
      </c>
      <c r="R88" s="358">
        <v>0</v>
      </c>
    </row>
    <row r="89" spans="1:18" ht="15" x14ac:dyDescent="0.35">
      <c r="A89" s="358" t="s">
        <v>871</v>
      </c>
      <c r="B89" s="322" t="s">
        <v>726</v>
      </c>
      <c r="C89" s="322" t="s">
        <v>872</v>
      </c>
      <c r="D89" s="2" t="s">
        <v>865</v>
      </c>
      <c r="E89" s="358" t="s">
        <v>53</v>
      </c>
      <c r="F89" s="358" t="s">
        <v>7</v>
      </c>
      <c r="G89" s="358" t="s">
        <v>54</v>
      </c>
      <c r="H89" s="358" t="s">
        <v>6</v>
      </c>
      <c r="I89" s="358" t="s">
        <v>9</v>
      </c>
      <c r="J89" s="359" t="str">
        <f t="shared" si="1"/>
        <v>7-01-04</v>
      </c>
      <c r="K89" s="358" t="s">
        <v>53</v>
      </c>
      <c r="L89" s="358" t="s">
        <v>53</v>
      </c>
      <c r="M89" s="358" t="s">
        <v>2086</v>
      </c>
      <c r="N89" s="321" t="s">
        <v>1175</v>
      </c>
      <c r="O89" s="358" t="s">
        <v>2183</v>
      </c>
      <c r="P89" s="358" t="s">
        <v>1068</v>
      </c>
      <c r="Q89" s="358">
        <v>27561001</v>
      </c>
      <c r="R89" s="358">
        <v>0</v>
      </c>
    </row>
    <row r="90" spans="1:18" ht="15" x14ac:dyDescent="0.35">
      <c r="A90" s="358" t="s">
        <v>873</v>
      </c>
      <c r="B90" s="322" t="s">
        <v>726</v>
      </c>
      <c r="C90" s="322" t="s">
        <v>874</v>
      </c>
      <c r="D90" s="2" t="s">
        <v>865</v>
      </c>
      <c r="E90" s="358" t="s">
        <v>53</v>
      </c>
      <c r="F90" s="358" t="s">
        <v>7</v>
      </c>
      <c r="G90" s="358" t="s">
        <v>54</v>
      </c>
      <c r="H90" s="358" t="s">
        <v>6</v>
      </c>
      <c r="I90" s="358" t="s">
        <v>9</v>
      </c>
      <c r="J90" s="359" t="str">
        <f t="shared" si="1"/>
        <v>7-01-04</v>
      </c>
      <c r="K90" s="358" t="s">
        <v>53</v>
      </c>
      <c r="L90" s="358" t="s">
        <v>53</v>
      </c>
      <c r="M90" s="358" t="s">
        <v>2086</v>
      </c>
      <c r="N90" s="321" t="s">
        <v>1176</v>
      </c>
      <c r="O90" s="358" t="s">
        <v>2183</v>
      </c>
      <c r="P90" s="358" t="s">
        <v>1068</v>
      </c>
      <c r="Q90" s="358">
        <v>27561001</v>
      </c>
      <c r="R90" s="358">
        <v>0</v>
      </c>
    </row>
    <row r="91" spans="1:18" ht="15" x14ac:dyDescent="0.35">
      <c r="A91" s="358" t="s">
        <v>1039</v>
      </c>
      <c r="B91" s="322" t="s">
        <v>989</v>
      </c>
      <c r="C91" s="322" t="s">
        <v>1040</v>
      </c>
      <c r="D91" s="2" t="s">
        <v>1081</v>
      </c>
      <c r="E91" s="358" t="s">
        <v>91</v>
      </c>
      <c r="F91" s="358" t="s">
        <v>9</v>
      </c>
      <c r="G91" s="358" t="s">
        <v>68</v>
      </c>
      <c r="H91" s="358" t="s">
        <v>12</v>
      </c>
      <c r="I91" s="358" t="s">
        <v>6</v>
      </c>
      <c r="J91" s="359" t="str">
        <f t="shared" si="1"/>
        <v>5-07-01</v>
      </c>
      <c r="K91" s="358" t="s">
        <v>2047</v>
      </c>
      <c r="L91" s="358" t="s">
        <v>2048</v>
      </c>
      <c r="M91" s="358" t="s">
        <v>2174</v>
      </c>
      <c r="N91" s="321" t="s">
        <v>1213</v>
      </c>
      <c r="O91" s="358" t="s">
        <v>2183</v>
      </c>
      <c r="P91" s="358" t="s">
        <v>2199</v>
      </c>
      <c r="Q91" s="358">
        <v>26628037</v>
      </c>
      <c r="R91" s="358">
        <v>0</v>
      </c>
    </row>
    <row r="92" spans="1:18" ht="15" x14ac:dyDescent="0.35">
      <c r="A92" s="358" t="s">
        <v>1041</v>
      </c>
      <c r="B92" s="322" t="s">
        <v>989</v>
      </c>
      <c r="C92" s="322" t="s">
        <v>758</v>
      </c>
      <c r="D92" s="2" t="s">
        <v>1039</v>
      </c>
      <c r="E92" s="358" t="s">
        <v>91</v>
      </c>
      <c r="F92" s="358" t="s">
        <v>9</v>
      </c>
      <c r="G92" s="358" t="s">
        <v>68</v>
      </c>
      <c r="H92" s="358" t="s">
        <v>12</v>
      </c>
      <c r="I92" s="358" t="s">
        <v>9</v>
      </c>
      <c r="J92" s="359" t="str">
        <f t="shared" si="1"/>
        <v>5-07-04</v>
      </c>
      <c r="K92" s="358" t="s">
        <v>2047</v>
      </c>
      <c r="L92" s="358" t="s">
        <v>2048</v>
      </c>
      <c r="M92" s="358" t="s">
        <v>92</v>
      </c>
      <c r="N92" s="321" t="s">
        <v>92</v>
      </c>
      <c r="O92" s="358" t="s">
        <v>2183</v>
      </c>
      <c r="P92" s="358" t="s">
        <v>2199</v>
      </c>
      <c r="Q92" s="358">
        <v>26628037</v>
      </c>
      <c r="R92" s="358">
        <v>0</v>
      </c>
    </row>
    <row r="93" spans="1:18" ht="15" x14ac:dyDescent="0.35">
      <c r="A93" s="358" t="s">
        <v>1042</v>
      </c>
      <c r="B93" s="322" t="s">
        <v>989</v>
      </c>
      <c r="C93" s="322" t="s">
        <v>765</v>
      </c>
      <c r="D93" s="2" t="s">
        <v>1039</v>
      </c>
      <c r="E93" s="358" t="s">
        <v>91</v>
      </c>
      <c r="F93" s="358" t="s">
        <v>9</v>
      </c>
      <c r="G93" s="358" t="s">
        <v>68</v>
      </c>
      <c r="H93" s="358" t="s">
        <v>12</v>
      </c>
      <c r="I93" s="358" t="s">
        <v>9</v>
      </c>
      <c r="J93" s="359" t="str">
        <f t="shared" si="1"/>
        <v>5-07-04</v>
      </c>
      <c r="K93" s="358" t="s">
        <v>2047</v>
      </c>
      <c r="L93" s="358" t="s">
        <v>2048</v>
      </c>
      <c r="M93" s="358" t="s">
        <v>92</v>
      </c>
      <c r="N93" s="321" t="s">
        <v>1214</v>
      </c>
      <c r="O93" s="358" t="s">
        <v>2183</v>
      </c>
      <c r="P93" s="358" t="s">
        <v>2199</v>
      </c>
      <c r="Q93" s="358">
        <v>26628037</v>
      </c>
      <c r="R93" s="358">
        <v>0</v>
      </c>
    </row>
    <row r="94" spans="1:18" ht="15" x14ac:dyDescent="0.35">
      <c r="A94" s="358" t="s">
        <v>918</v>
      </c>
      <c r="B94" s="322" t="s">
        <v>760</v>
      </c>
      <c r="C94" s="322" t="s">
        <v>919</v>
      </c>
      <c r="D94" s="2" t="s">
        <v>1081</v>
      </c>
      <c r="E94" s="358" t="s">
        <v>1057</v>
      </c>
      <c r="F94" s="358" t="s">
        <v>7</v>
      </c>
      <c r="G94" s="358" t="s">
        <v>47</v>
      </c>
      <c r="H94" s="358" t="s">
        <v>7</v>
      </c>
      <c r="I94" s="358" t="s">
        <v>9</v>
      </c>
      <c r="J94" s="359" t="str">
        <f t="shared" si="1"/>
        <v>2-02-04</v>
      </c>
      <c r="K94" s="358" t="s">
        <v>52</v>
      </c>
      <c r="L94" s="358" t="s">
        <v>2088</v>
      </c>
      <c r="M94" s="358" t="s">
        <v>2175</v>
      </c>
      <c r="N94" s="321" t="s">
        <v>1187</v>
      </c>
      <c r="O94" s="358" t="s">
        <v>2183</v>
      </c>
      <c r="P94" s="358" t="s">
        <v>2200</v>
      </c>
      <c r="Q94" s="358">
        <v>87880720</v>
      </c>
      <c r="R94" s="358">
        <v>0</v>
      </c>
    </row>
    <row r="95" spans="1:18" ht="15" x14ac:dyDescent="0.35">
      <c r="A95" s="358" t="s">
        <v>1104</v>
      </c>
      <c r="B95" s="322" t="s">
        <v>760</v>
      </c>
      <c r="C95" s="322" t="s">
        <v>1105</v>
      </c>
      <c r="D95" s="2" t="s">
        <v>918</v>
      </c>
      <c r="E95" s="358" t="s">
        <v>1057</v>
      </c>
      <c r="F95" s="358" t="s">
        <v>7</v>
      </c>
      <c r="G95" s="358" t="s">
        <v>47</v>
      </c>
      <c r="H95" s="358" t="s">
        <v>7</v>
      </c>
      <c r="I95" s="358" t="s">
        <v>9</v>
      </c>
      <c r="J95" s="359" t="str">
        <f t="shared" si="1"/>
        <v>2-02-04</v>
      </c>
      <c r="K95" s="358" t="s">
        <v>52</v>
      </c>
      <c r="L95" s="358" t="s">
        <v>2088</v>
      </c>
      <c r="M95" s="358" t="s">
        <v>2175</v>
      </c>
      <c r="N95" s="321" t="s">
        <v>96</v>
      </c>
      <c r="O95" s="358" t="s">
        <v>2183</v>
      </c>
      <c r="P95" s="358" t="s">
        <v>2200</v>
      </c>
      <c r="Q95" s="358">
        <v>24451063</v>
      </c>
      <c r="R95" s="358">
        <v>0</v>
      </c>
    </row>
    <row r="96" spans="1:18" ht="15" x14ac:dyDescent="0.35">
      <c r="A96" s="358" t="s">
        <v>906</v>
      </c>
      <c r="B96" s="322" t="s">
        <v>751</v>
      </c>
      <c r="C96" s="322" t="s">
        <v>907</v>
      </c>
      <c r="D96" s="2" t="s">
        <v>1081</v>
      </c>
      <c r="E96" s="358" t="s">
        <v>65</v>
      </c>
      <c r="F96" s="358" t="s">
        <v>11</v>
      </c>
      <c r="G96" s="358" t="s">
        <v>47</v>
      </c>
      <c r="H96" s="358" t="s">
        <v>15</v>
      </c>
      <c r="I96" s="358" t="s">
        <v>12</v>
      </c>
      <c r="J96" s="359" t="str">
        <f t="shared" si="1"/>
        <v>2-10-07</v>
      </c>
      <c r="K96" s="358" t="s">
        <v>52</v>
      </c>
      <c r="L96" s="358" t="s">
        <v>65</v>
      </c>
      <c r="M96" s="358" t="s">
        <v>2176</v>
      </c>
      <c r="N96" s="321" t="s">
        <v>51</v>
      </c>
      <c r="O96" s="358" t="s">
        <v>2183</v>
      </c>
      <c r="P96" s="358" t="s">
        <v>1073</v>
      </c>
      <c r="Q96" s="358">
        <v>24691247</v>
      </c>
      <c r="R96" s="358">
        <v>24691247</v>
      </c>
    </row>
    <row r="97" spans="1:18" ht="15" x14ac:dyDescent="0.35">
      <c r="A97" s="358" t="s">
        <v>924</v>
      </c>
      <c r="B97" s="322" t="s">
        <v>764</v>
      </c>
      <c r="C97" s="322" t="s">
        <v>925</v>
      </c>
      <c r="D97" s="2" t="s">
        <v>1081</v>
      </c>
      <c r="E97" s="358" t="s">
        <v>103</v>
      </c>
      <c r="F97" s="358" t="s">
        <v>7</v>
      </c>
      <c r="G97" s="358" t="s">
        <v>54</v>
      </c>
      <c r="H97" s="358" t="s">
        <v>7</v>
      </c>
      <c r="I97" s="358" t="s">
        <v>6</v>
      </c>
      <c r="J97" s="359" t="str">
        <f t="shared" si="1"/>
        <v>7-02-01</v>
      </c>
      <c r="K97" s="358" t="s">
        <v>53</v>
      </c>
      <c r="L97" s="358" t="s">
        <v>2063</v>
      </c>
      <c r="M97" s="358" t="s">
        <v>103</v>
      </c>
      <c r="N97" s="321" t="s">
        <v>1188</v>
      </c>
      <c r="O97" s="358" t="s">
        <v>2183</v>
      </c>
      <c r="P97" s="358" t="s">
        <v>1776</v>
      </c>
      <c r="Q97" s="358">
        <v>27633235</v>
      </c>
      <c r="R97" s="358">
        <v>27633238</v>
      </c>
    </row>
    <row r="98" spans="1:18" ht="15" x14ac:dyDescent="0.35">
      <c r="A98" s="358" t="s">
        <v>926</v>
      </c>
      <c r="B98" s="322" t="s">
        <v>764</v>
      </c>
      <c r="C98" s="322" t="s">
        <v>927</v>
      </c>
      <c r="D98" s="2" t="s">
        <v>924</v>
      </c>
      <c r="E98" s="358" t="s">
        <v>103</v>
      </c>
      <c r="F98" s="358" t="s">
        <v>7</v>
      </c>
      <c r="G98" s="358" t="s">
        <v>54</v>
      </c>
      <c r="H98" s="358" t="s">
        <v>7</v>
      </c>
      <c r="I98" s="358" t="s">
        <v>8</v>
      </c>
      <c r="J98" s="359" t="str">
        <f t="shared" si="1"/>
        <v>7-02-03</v>
      </c>
      <c r="K98" s="358" t="s">
        <v>53</v>
      </c>
      <c r="L98" s="358" t="s">
        <v>2063</v>
      </c>
      <c r="M98" s="358" t="s">
        <v>2065</v>
      </c>
      <c r="N98" s="321" t="s">
        <v>1189</v>
      </c>
      <c r="O98" s="358" t="s">
        <v>2183</v>
      </c>
      <c r="P98" s="358" t="s">
        <v>1776</v>
      </c>
      <c r="Q98" s="358">
        <v>27633235</v>
      </c>
      <c r="R98" s="358">
        <v>0</v>
      </c>
    </row>
    <row r="99" spans="1:18" ht="15" x14ac:dyDescent="0.35">
      <c r="A99" s="358" t="s">
        <v>928</v>
      </c>
      <c r="B99" s="322" t="s">
        <v>764</v>
      </c>
      <c r="C99" s="322" t="s">
        <v>929</v>
      </c>
      <c r="D99" s="2" t="s">
        <v>924</v>
      </c>
      <c r="E99" s="358" t="s">
        <v>103</v>
      </c>
      <c r="F99" s="358" t="s">
        <v>7</v>
      </c>
      <c r="G99" s="358" t="s">
        <v>54</v>
      </c>
      <c r="H99" s="358" t="s">
        <v>7</v>
      </c>
      <c r="I99" s="358" t="s">
        <v>8</v>
      </c>
      <c r="J99" s="359" t="str">
        <f t="shared" si="1"/>
        <v>7-02-03</v>
      </c>
      <c r="K99" s="358" t="s">
        <v>53</v>
      </c>
      <c r="L99" s="358" t="s">
        <v>2063</v>
      </c>
      <c r="M99" s="358" t="s">
        <v>2065</v>
      </c>
      <c r="N99" s="321" t="s">
        <v>1190</v>
      </c>
      <c r="O99" s="358" t="s">
        <v>2183</v>
      </c>
      <c r="P99" s="358" t="s">
        <v>1776</v>
      </c>
      <c r="Q99" s="358">
        <v>24633235</v>
      </c>
      <c r="R99" s="358">
        <v>0</v>
      </c>
    </row>
    <row r="100" spans="1:18" ht="15" x14ac:dyDescent="0.35">
      <c r="A100" s="358" t="s">
        <v>930</v>
      </c>
      <c r="B100" s="322" t="s">
        <v>764</v>
      </c>
      <c r="C100" s="322" t="s">
        <v>931</v>
      </c>
      <c r="D100" s="2" t="s">
        <v>924</v>
      </c>
      <c r="E100" s="358" t="s">
        <v>103</v>
      </c>
      <c r="F100" s="358" t="s">
        <v>7</v>
      </c>
      <c r="G100" s="358" t="s">
        <v>54</v>
      </c>
      <c r="H100" s="358" t="s">
        <v>7</v>
      </c>
      <c r="I100" s="358" t="s">
        <v>8</v>
      </c>
      <c r="J100" s="359" t="str">
        <f t="shared" si="1"/>
        <v>7-02-03</v>
      </c>
      <c r="K100" s="358" t="s">
        <v>53</v>
      </c>
      <c r="L100" s="358" t="s">
        <v>2063</v>
      </c>
      <c r="M100" s="358" t="s">
        <v>2065</v>
      </c>
      <c r="N100" s="321" t="s">
        <v>1191</v>
      </c>
      <c r="O100" s="358" t="s">
        <v>2183</v>
      </c>
      <c r="P100" s="358" t="s">
        <v>1776</v>
      </c>
      <c r="Q100" s="358">
        <v>24633235</v>
      </c>
      <c r="R100" s="358">
        <v>27633238</v>
      </c>
    </row>
    <row r="101" spans="1:18" ht="15" x14ac:dyDescent="0.35">
      <c r="A101" s="358" t="s">
        <v>802</v>
      </c>
      <c r="B101" s="322" t="s">
        <v>705</v>
      </c>
      <c r="C101" s="322" t="s">
        <v>803</v>
      </c>
      <c r="D101" s="2" t="s">
        <v>1081</v>
      </c>
      <c r="E101" s="358" t="s">
        <v>53</v>
      </c>
      <c r="F101" s="358" t="s">
        <v>6</v>
      </c>
      <c r="G101" s="358" t="s">
        <v>54</v>
      </c>
      <c r="H101" s="358" t="s">
        <v>6</v>
      </c>
      <c r="I101" s="358" t="s">
        <v>6</v>
      </c>
      <c r="J101" s="359" t="str">
        <f t="shared" si="1"/>
        <v>7-01-01</v>
      </c>
      <c r="K101" s="358" t="s">
        <v>53</v>
      </c>
      <c r="L101" s="358" t="s">
        <v>53</v>
      </c>
      <c r="M101" s="358" t="s">
        <v>53</v>
      </c>
      <c r="N101" s="321" t="s">
        <v>1158</v>
      </c>
      <c r="O101" s="358" t="s">
        <v>2183</v>
      </c>
      <c r="P101" s="358" t="s">
        <v>2089</v>
      </c>
      <c r="Q101" s="358">
        <v>27584884</v>
      </c>
      <c r="R101" s="358">
        <v>0</v>
      </c>
    </row>
    <row r="102" spans="1:18" ht="15" x14ac:dyDescent="0.35">
      <c r="A102" s="358" t="s">
        <v>1622</v>
      </c>
      <c r="B102" s="322" t="s">
        <v>705</v>
      </c>
      <c r="C102" s="322" t="s">
        <v>808</v>
      </c>
      <c r="D102" s="2" t="s">
        <v>802</v>
      </c>
      <c r="E102" s="358" t="s">
        <v>53</v>
      </c>
      <c r="F102" s="358" t="s">
        <v>6</v>
      </c>
      <c r="G102" s="358" t="s">
        <v>54</v>
      </c>
      <c r="H102" s="358" t="s">
        <v>6</v>
      </c>
      <c r="I102" s="358" t="s">
        <v>6</v>
      </c>
      <c r="J102" s="359" t="str">
        <f t="shared" si="1"/>
        <v>7-01-01</v>
      </c>
      <c r="K102" s="358" t="s">
        <v>53</v>
      </c>
      <c r="L102" s="358" t="s">
        <v>53</v>
      </c>
      <c r="M102" s="358" t="s">
        <v>53</v>
      </c>
      <c r="N102" s="321" t="s">
        <v>1160</v>
      </c>
      <c r="O102" s="358" t="s">
        <v>2183</v>
      </c>
      <c r="P102" s="358" t="s">
        <v>2089</v>
      </c>
      <c r="Q102" s="358">
        <v>27584884</v>
      </c>
      <c r="R102" s="358">
        <v>0</v>
      </c>
    </row>
    <row r="103" spans="1:18" ht="15" x14ac:dyDescent="0.35">
      <c r="A103" s="358" t="s">
        <v>804</v>
      </c>
      <c r="B103" s="322" t="s">
        <v>705</v>
      </c>
      <c r="C103" s="322" t="s">
        <v>805</v>
      </c>
      <c r="D103" s="2" t="s">
        <v>802</v>
      </c>
      <c r="E103" s="358" t="s">
        <v>53</v>
      </c>
      <c r="F103" s="358" t="s">
        <v>6</v>
      </c>
      <c r="G103" s="358" t="s">
        <v>54</v>
      </c>
      <c r="H103" s="358" t="s">
        <v>6</v>
      </c>
      <c r="I103" s="358" t="s">
        <v>6</v>
      </c>
      <c r="J103" s="359" t="str">
        <f t="shared" si="1"/>
        <v>7-01-01</v>
      </c>
      <c r="K103" s="358" t="s">
        <v>53</v>
      </c>
      <c r="L103" s="358" t="s">
        <v>53</v>
      </c>
      <c r="M103" s="358" t="s">
        <v>53</v>
      </c>
      <c r="N103" s="321" t="s">
        <v>1159</v>
      </c>
      <c r="O103" s="358" t="s">
        <v>2183</v>
      </c>
      <c r="P103" s="358" t="s">
        <v>2089</v>
      </c>
      <c r="Q103" s="358">
        <v>27584884</v>
      </c>
      <c r="R103" s="358">
        <v>0</v>
      </c>
    </row>
    <row r="104" spans="1:18" ht="15" x14ac:dyDescent="0.35">
      <c r="A104" s="358" t="s">
        <v>806</v>
      </c>
      <c r="B104" s="322" t="s">
        <v>705</v>
      </c>
      <c r="C104" s="322" t="s">
        <v>807</v>
      </c>
      <c r="D104" s="2" t="s">
        <v>802</v>
      </c>
      <c r="E104" s="358" t="s">
        <v>53</v>
      </c>
      <c r="F104" s="358" t="s">
        <v>6</v>
      </c>
      <c r="G104" s="358" t="s">
        <v>54</v>
      </c>
      <c r="H104" s="358" t="s">
        <v>6</v>
      </c>
      <c r="I104" s="358" t="s">
        <v>8</v>
      </c>
      <c r="J104" s="359" t="str">
        <f t="shared" si="1"/>
        <v>7-01-03</v>
      </c>
      <c r="K104" s="358" t="s">
        <v>53</v>
      </c>
      <c r="L104" s="358" t="s">
        <v>53</v>
      </c>
      <c r="M104" s="358" t="s">
        <v>55</v>
      </c>
      <c r="N104" s="321" t="s">
        <v>55</v>
      </c>
      <c r="O104" s="358" t="s">
        <v>2183</v>
      </c>
      <c r="P104" s="358" t="s">
        <v>2089</v>
      </c>
      <c r="Q104" s="358">
        <v>27971182</v>
      </c>
      <c r="R104" s="358">
        <v>0</v>
      </c>
    </row>
    <row r="105" spans="1:18" ht="15" x14ac:dyDescent="0.35">
      <c r="A105" s="358" t="s">
        <v>809</v>
      </c>
      <c r="B105" s="322" t="s">
        <v>705</v>
      </c>
      <c r="C105" s="322" t="s">
        <v>810</v>
      </c>
      <c r="D105" s="2" t="s">
        <v>802</v>
      </c>
      <c r="E105" s="358" t="s">
        <v>53</v>
      </c>
      <c r="F105" s="358" t="s">
        <v>6</v>
      </c>
      <c r="G105" s="358" t="s">
        <v>54</v>
      </c>
      <c r="H105" s="358" t="s">
        <v>6</v>
      </c>
      <c r="I105" s="358" t="s">
        <v>6</v>
      </c>
      <c r="J105" s="359" t="str">
        <f t="shared" si="1"/>
        <v>7-01-01</v>
      </c>
      <c r="K105" s="358" t="s">
        <v>53</v>
      </c>
      <c r="L105" s="358" t="s">
        <v>53</v>
      </c>
      <c r="M105" s="358" t="s">
        <v>53</v>
      </c>
      <c r="N105" s="321" t="s">
        <v>53</v>
      </c>
      <c r="O105" s="358" t="s">
        <v>2183</v>
      </c>
      <c r="P105" s="358" t="s">
        <v>2089</v>
      </c>
      <c r="Q105" s="358">
        <v>27584884</v>
      </c>
      <c r="R105" s="358">
        <v>0</v>
      </c>
    </row>
    <row r="106" spans="1:18" ht="15" x14ac:dyDescent="0.35">
      <c r="A106" s="358" t="s">
        <v>850</v>
      </c>
      <c r="B106" s="322" t="s">
        <v>721</v>
      </c>
      <c r="C106" s="322" t="s">
        <v>851</v>
      </c>
      <c r="D106" s="2" t="s">
        <v>1081</v>
      </c>
      <c r="E106" s="358" t="s">
        <v>65</v>
      </c>
      <c r="F106" s="358" t="s">
        <v>14</v>
      </c>
      <c r="G106" s="358" t="s">
        <v>47</v>
      </c>
      <c r="H106" s="358" t="s">
        <v>66</v>
      </c>
      <c r="I106" s="358" t="s">
        <v>6</v>
      </c>
      <c r="J106" s="359" t="str">
        <f t="shared" si="1"/>
        <v>2-14-01</v>
      </c>
      <c r="K106" s="358" t="s">
        <v>52</v>
      </c>
      <c r="L106" s="358" t="s">
        <v>2090</v>
      </c>
      <c r="M106" s="358" t="s">
        <v>2090</v>
      </c>
      <c r="N106" s="321" t="s">
        <v>1288</v>
      </c>
      <c r="O106" s="358" t="s">
        <v>2183</v>
      </c>
      <c r="P106" s="358" t="s">
        <v>2091</v>
      </c>
      <c r="Q106" s="358">
        <v>24711879</v>
      </c>
      <c r="R106" s="358">
        <v>24711879</v>
      </c>
    </row>
    <row r="107" spans="1:18" ht="15" x14ac:dyDescent="0.35">
      <c r="A107" s="358" t="s">
        <v>852</v>
      </c>
      <c r="B107" s="322" t="s">
        <v>721</v>
      </c>
      <c r="C107" s="322" t="s">
        <v>853</v>
      </c>
      <c r="D107" s="2" t="s">
        <v>850</v>
      </c>
      <c r="E107" s="358" t="s">
        <v>65</v>
      </c>
      <c r="F107" s="358" t="s">
        <v>14</v>
      </c>
      <c r="G107" s="358" t="s">
        <v>47</v>
      </c>
      <c r="H107" s="358" t="s">
        <v>66</v>
      </c>
      <c r="I107" s="358" t="s">
        <v>6</v>
      </c>
      <c r="J107" s="359" t="str">
        <f t="shared" si="1"/>
        <v>2-14-01</v>
      </c>
      <c r="K107" s="358" t="s">
        <v>52</v>
      </c>
      <c r="L107" s="358" t="s">
        <v>2090</v>
      </c>
      <c r="M107" s="358" t="s">
        <v>2090</v>
      </c>
      <c r="N107" s="321" t="s">
        <v>1169</v>
      </c>
      <c r="O107" s="358" t="s">
        <v>2183</v>
      </c>
      <c r="P107" s="358" t="s">
        <v>2091</v>
      </c>
      <c r="Q107" s="358">
        <v>24711879</v>
      </c>
      <c r="R107" s="358">
        <v>24711879</v>
      </c>
    </row>
    <row r="108" spans="1:18" ht="15" x14ac:dyDescent="0.35">
      <c r="A108" s="358" t="s">
        <v>650</v>
      </c>
      <c r="B108" s="322" t="s">
        <v>649</v>
      </c>
      <c r="C108" s="322" t="s">
        <v>651</v>
      </c>
      <c r="D108" s="2" t="s">
        <v>1081</v>
      </c>
      <c r="E108" s="358" t="s">
        <v>1127</v>
      </c>
      <c r="F108" s="358" t="s">
        <v>6</v>
      </c>
      <c r="G108" s="358" t="s">
        <v>45</v>
      </c>
      <c r="H108" s="358" t="s">
        <v>6</v>
      </c>
      <c r="I108" s="358" t="s">
        <v>13</v>
      </c>
      <c r="J108" s="359" t="str">
        <f t="shared" si="1"/>
        <v>1-01-08</v>
      </c>
      <c r="K108" s="358" t="s">
        <v>46</v>
      </c>
      <c r="L108" s="358" t="s">
        <v>46</v>
      </c>
      <c r="M108" s="358" t="s">
        <v>2092</v>
      </c>
      <c r="N108" s="321" t="s">
        <v>1133</v>
      </c>
      <c r="O108" s="358" t="s">
        <v>2183</v>
      </c>
      <c r="P108" s="358" t="s">
        <v>2093</v>
      </c>
      <c r="Q108" s="358">
        <v>22566748</v>
      </c>
      <c r="R108" s="358">
        <v>22566915</v>
      </c>
    </row>
    <row r="109" spans="1:18" ht="15" x14ac:dyDescent="0.35">
      <c r="A109" s="358" t="s">
        <v>881</v>
      </c>
      <c r="B109" s="322" t="s">
        <v>737</v>
      </c>
      <c r="C109" s="322" t="s">
        <v>882</v>
      </c>
      <c r="D109" s="2" t="s">
        <v>1081</v>
      </c>
      <c r="E109" s="358" t="s">
        <v>58</v>
      </c>
      <c r="F109" s="358" t="s">
        <v>9</v>
      </c>
      <c r="G109" s="358" t="s">
        <v>57</v>
      </c>
      <c r="H109" s="358" t="s">
        <v>9</v>
      </c>
      <c r="I109" s="358" t="s">
        <v>6</v>
      </c>
      <c r="J109" s="359" t="str">
        <f t="shared" si="1"/>
        <v>6-04-01</v>
      </c>
      <c r="K109" s="358" t="s">
        <v>58</v>
      </c>
      <c r="L109" s="358" t="s">
        <v>2094</v>
      </c>
      <c r="M109" s="358" t="s">
        <v>111</v>
      </c>
      <c r="N109" s="321" t="s">
        <v>111</v>
      </c>
      <c r="O109" s="358" t="s">
        <v>2183</v>
      </c>
      <c r="P109" s="358" t="s">
        <v>2201</v>
      </c>
      <c r="Q109" s="358">
        <v>26397086</v>
      </c>
      <c r="R109" s="358">
        <v>0</v>
      </c>
    </row>
    <row r="110" spans="1:18" ht="15" x14ac:dyDescent="0.35">
      <c r="A110" s="358" t="s">
        <v>883</v>
      </c>
      <c r="B110" s="322" t="s">
        <v>737</v>
      </c>
      <c r="C110" s="322" t="s">
        <v>884</v>
      </c>
      <c r="D110" s="2" t="s">
        <v>881</v>
      </c>
      <c r="E110" s="358" t="s">
        <v>58</v>
      </c>
      <c r="F110" s="358" t="s">
        <v>9</v>
      </c>
      <c r="G110" s="358" t="s">
        <v>57</v>
      </c>
      <c r="H110" s="358" t="s">
        <v>6</v>
      </c>
      <c r="I110" s="358" t="s">
        <v>7</v>
      </c>
      <c r="J110" s="359" t="str">
        <f t="shared" si="1"/>
        <v>6-01-02</v>
      </c>
      <c r="K110" s="358" t="s">
        <v>58</v>
      </c>
      <c r="L110" s="358" t="s">
        <v>58</v>
      </c>
      <c r="M110" s="358" t="s">
        <v>120</v>
      </c>
      <c r="N110" s="321" t="s">
        <v>120</v>
      </c>
      <c r="O110" s="358" t="s">
        <v>2183</v>
      </c>
      <c r="P110" s="358" t="s">
        <v>2201</v>
      </c>
      <c r="Q110" s="358">
        <v>26397086</v>
      </c>
      <c r="R110" s="358">
        <v>26397086</v>
      </c>
    </row>
    <row r="111" spans="1:18" ht="15" x14ac:dyDescent="0.35">
      <c r="A111" s="358" t="s">
        <v>885</v>
      </c>
      <c r="B111" s="322" t="s">
        <v>737</v>
      </c>
      <c r="C111" s="322" t="s">
        <v>886</v>
      </c>
      <c r="D111" s="2" t="s">
        <v>881</v>
      </c>
      <c r="E111" s="358" t="s">
        <v>58</v>
      </c>
      <c r="F111" s="358" t="s">
        <v>9</v>
      </c>
      <c r="G111" s="358" t="s">
        <v>57</v>
      </c>
      <c r="H111" s="358" t="s">
        <v>6</v>
      </c>
      <c r="I111" s="358" t="s">
        <v>66</v>
      </c>
      <c r="J111" s="359" t="str">
        <f t="shared" si="1"/>
        <v>6-01-14</v>
      </c>
      <c r="K111" s="358" t="s">
        <v>58</v>
      </c>
      <c r="L111" s="358" t="s">
        <v>58</v>
      </c>
      <c r="M111" s="358" t="s">
        <v>2095</v>
      </c>
      <c r="N111" s="321" t="s">
        <v>116</v>
      </c>
      <c r="O111" s="358" t="s">
        <v>2183</v>
      </c>
      <c r="P111" s="358" t="s">
        <v>2201</v>
      </c>
      <c r="Q111" s="358">
        <v>26397086</v>
      </c>
      <c r="R111" s="358">
        <v>26397085</v>
      </c>
    </row>
    <row r="112" spans="1:18" ht="15" x14ac:dyDescent="0.35">
      <c r="A112" s="358" t="s">
        <v>1031</v>
      </c>
      <c r="B112" s="322" t="s">
        <v>983</v>
      </c>
      <c r="C112" s="322" t="s">
        <v>908</v>
      </c>
      <c r="D112" s="2" t="s">
        <v>1081</v>
      </c>
      <c r="E112" s="358" t="s">
        <v>65</v>
      </c>
      <c r="F112" s="358" t="s">
        <v>18</v>
      </c>
      <c r="G112" s="358" t="s">
        <v>47</v>
      </c>
      <c r="H112" s="358" t="s">
        <v>15</v>
      </c>
      <c r="I112" s="358" t="s">
        <v>19</v>
      </c>
      <c r="J112" s="359" t="str">
        <f t="shared" si="1"/>
        <v>2-10-12</v>
      </c>
      <c r="K112" s="358" t="s">
        <v>52</v>
      </c>
      <c r="L112" s="358" t="s">
        <v>65</v>
      </c>
      <c r="M112" s="358" t="s">
        <v>2096</v>
      </c>
      <c r="N112" s="321" t="s">
        <v>88</v>
      </c>
      <c r="O112" s="358" t="s">
        <v>2183</v>
      </c>
      <c r="P112" s="358" t="s">
        <v>1071</v>
      </c>
      <c r="Q112" s="358">
        <v>24780715</v>
      </c>
      <c r="R112" s="358">
        <v>0</v>
      </c>
    </row>
    <row r="113" spans="1:18" ht="15" x14ac:dyDescent="0.35">
      <c r="A113" s="358" t="s">
        <v>1112</v>
      </c>
      <c r="B113" s="322" t="s">
        <v>1096</v>
      </c>
      <c r="C113" s="322" t="s">
        <v>1121</v>
      </c>
      <c r="D113" s="2" t="s">
        <v>1081</v>
      </c>
      <c r="E113" s="358" t="s">
        <v>1132</v>
      </c>
      <c r="F113" s="358" t="s">
        <v>8</v>
      </c>
      <c r="G113" s="358" t="s">
        <v>45</v>
      </c>
      <c r="H113" s="358" t="s">
        <v>61</v>
      </c>
      <c r="I113" s="358" t="s">
        <v>6</v>
      </c>
      <c r="J113" s="359" t="str">
        <f t="shared" si="1"/>
        <v>1-15-01</v>
      </c>
      <c r="K113" s="358" t="s">
        <v>46</v>
      </c>
      <c r="L113" s="358" t="s">
        <v>2097</v>
      </c>
      <c r="M113" s="358" t="s">
        <v>81</v>
      </c>
      <c r="N113" s="321" t="s">
        <v>81</v>
      </c>
      <c r="O113" s="358" t="s">
        <v>2183</v>
      </c>
      <c r="P113" s="358" t="s">
        <v>2098</v>
      </c>
      <c r="Q113" s="358">
        <v>25243412</v>
      </c>
      <c r="R113" s="358">
        <v>22806815</v>
      </c>
    </row>
    <row r="114" spans="1:18" ht="15" x14ac:dyDescent="0.35">
      <c r="A114" s="358" t="s">
        <v>1269</v>
      </c>
      <c r="B114" s="322" t="s">
        <v>1252</v>
      </c>
      <c r="C114" s="322" t="s">
        <v>1270</v>
      </c>
      <c r="D114" s="2" t="s">
        <v>1081</v>
      </c>
      <c r="E114" s="358" t="s">
        <v>58</v>
      </c>
      <c r="F114" s="358" t="s">
        <v>11</v>
      </c>
      <c r="G114" s="358" t="s">
        <v>57</v>
      </c>
      <c r="H114" s="358" t="s">
        <v>19</v>
      </c>
      <c r="I114" s="358" t="s">
        <v>6</v>
      </c>
      <c r="J114" s="359" t="str">
        <f t="shared" si="1"/>
        <v>6-12-01</v>
      </c>
      <c r="K114" s="358" t="s">
        <v>58</v>
      </c>
      <c r="L114" s="358" t="s">
        <v>1289</v>
      </c>
      <c r="M114" s="358" t="s">
        <v>1289</v>
      </c>
      <c r="N114" s="321" t="s">
        <v>1289</v>
      </c>
      <c r="O114" s="358" t="s">
        <v>2183</v>
      </c>
      <c r="P114" s="358" t="s">
        <v>1290</v>
      </c>
      <c r="Q114" s="358">
        <v>26457380</v>
      </c>
      <c r="R114" s="358">
        <v>0</v>
      </c>
    </row>
    <row r="115" spans="1:18" ht="15" x14ac:dyDescent="0.35">
      <c r="A115" s="358" t="s">
        <v>1114</v>
      </c>
      <c r="B115" s="322" t="s">
        <v>1098</v>
      </c>
      <c r="C115" s="322" t="s">
        <v>1123</v>
      </c>
      <c r="D115" s="2" t="s">
        <v>1081</v>
      </c>
      <c r="E115" s="358" t="s">
        <v>1132</v>
      </c>
      <c r="F115" s="358" t="s">
        <v>10</v>
      </c>
      <c r="G115" s="358" t="s">
        <v>45</v>
      </c>
      <c r="H115" s="358" t="s">
        <v>66</v>
      </c>
      <c r="I115" s="358" t="s">
        <v>6</v>
      </c>
      <c r="J115" s="359" t="str">
        <f t="shared" si="1"/>
        <v>1-14-01</v>
      </c>
      <c r="K115" s="358" t="s">
        <v>46</v>
      </c>
      <c r="L115" s="358" t="s">
        <v>2099</v>
      </c>
      <c r="M115" s="358" t="s">
        <v>2100</v>
      </c>
      <c r="N115" s="321" t="s">
        <v>59</v>
      </c>
      <c r="O115" s="358" t="s">
        <v>2183</v>
      </c>
      <c r="P115" s="358" t="s">
        <v>2202</v>
      </c>
      <c r="Q115" s="358">
        <v>40319536</v>
      </c>
      <c r="R115" s="358">
        <v>0</v>
      </c>
    </row>
    <row r="116" spans="1:18" ht="15" x14ac:dyDescent="0.35">
      <c r="A116" s="358" t="s">
        <v>2044</v>
      </c>
      <c r="B116" s="322" t="s">
        <v>1100</v>
      </c>
      <c r="C116" s="322" t="s">
        <v>1124</v>
      </c>
      <c r="D116" s="2" t="s">
        <v>1081</v>
      </c>
      <c r="E116" s="358" t="s">
        <v>1130</v>
      </c>
      <c r="F116" s="358" t="s">
        <v>10</v>
      </c>
      <c r="G116" s="358" t="s">
        <v>54</v>
      </c>
      <c r="H116" s="358" t="s">
        <v>6</v>
      </c>
      <c r="I116" s="358" t="s">
        <v>7</v>
      </c>
      <c r="J116" s="359" t="str">
        <f t="shared" si="1"/>
        <v>7-01-02</v>
      </c>
      <c r="K116" s="358" t="s">
        <v>53</v>
      </c>
      <c r="L116" s="358" t="s">
        <v>53</v>
      </c>
      <c r="M116" s="358" t="s">
        <v>2087</v>
      </c>
      <c r="N116" s="321" t="s">
        <v>1221</v>
      </c>
      <c r="O116" s="358" t="s">
        <v>2183</v>
      </c>
      <c r="P116" s="358" t="s">
        <v>1778</v>
      </c>
      <c r="Q116" s="358">
        <v>86572214</v>
      </c>
      <c r="R116" s="358">
        <v>0</v>
      </c>
    </row>
    <row r="117" spans="1:18" ht="15" x14ac:dyDescent="0.35">
      <c r="A117" s="358" t="s">
        <v>932</v>
      </c>
      <c r="B117" s="322" t="s">
        <v>766</v>
      </c>
      <c r="C117" s="322" t="s">
        <v>933</v>
      </c>
      <c r="D117" s="2" t="s">
        <v>1081</v>
      </c>
      <c r="E117" s="358" t="s">
        <v>109</v>
      </c>
      <c r="F117" s="358" t="s">
        <v>12</v>
      </c>
      <c r="G117" s="358" t="s">
        <v>68</v>
      </c>
      <c r="H117" s="358" t="s">
        <v>14</v>
      </c>
      <c r="I117" s="358" t="s">
        <v>6</v>
      </c>
      <c r="J117" s="359" t="str">
        <f t="shared" si="1"/>
        <v>5-09-01</v>
      </c>
      <c r="K117" s="358" t="s">
        <v>2047</v>
      </c>
      <c r="L117" s="358" t="s">
        <v>2101</v>
      </c>
      <c r="M117" s="358" t="s">
        <v>114</v>
      </c>
      <c r="N117" s="321" t="s">
        <v>114</v>
      </c>
      <c r="O117" s="358" t="s">
        <v>2183</v>
      </c>
      <c r="P117" s="358" t="s">
        <v>2203</v>
      </c>
      <c r="Q117" s="358">
        <v>26576302</v>
      </c>
      <c r="R117" s="358">
        <v>26766302</v>
      </c>
    </row>
    <row r="118" spans="1:18" ht="15" x14ac:dyDescent="0.35">
      <c r="A118" s="358" t="s">
        <v>835</v>
      </c>
      <c r="B118" s="322" t="s">
        <v>717</v>
      </c>
      <c r="C118" s="322" t="s">
        <v>836</v>
      </c>
      <c r="D118" s="2" t="s">
        <v>1081</v>
      </c>
      <c r="E118" s="358" t="s">
        <v>109</v>
      </c>
      <c r="F118" s="358" t="s">
        <v>6</v>
      </c>
      <c r="G118" s="358" t="s">
        <v>68</v>
      </c>
      <c r="H118" s="358" t="s">
        <v>7</v>
      </c>
      <c r="I118" s="358" t="s">
        <v>6</v>
      </c>
      <c r="J118" s="359" t="str">
        <f t="shared" si="1"/>
        <v>5-02-01</v>
      </c>
      <c r="K118" s="358" t="s">
        <v>2047</v>
      </c>
      <c r="L118" s="358" t="s">
        <v>109</v>
      </c>
      <c r="M118" s="358" t="s">
        <v>109</v>
      </c>
      <c r="N118" s="321" t="s">
        <v>1167</v>
      </c>
      <c r="O118" s="358" t="s">
        <v>2183</v>
      </c>
      <c r="P118" s="358" t="s">
        <v>1732</v>
      </c>
      <c r="Q118" s="358">
        <v>26854546</v>
      </c>
      <c r="R118" s="358">
        <v>0</v>
      </c>
    </row>
    <row r="119" spans="1:18" ht="15" x14ac:dyDescent="0.35">
      <c r="A119" s="358" t="s">
        <v>839</v>
      </c>
      <c r="B119" s="322" t="s">
        <v>717</v>
      </c>
      <c r="C119" s="322" t="s">
        <v>840</v>
      </c>
      <c r="D119" s="2" t="s">
        <v>835</v>
      </c>
      <c r="E119" s="358" t="s">
        <v>109</v>
      </c>
      <c r="F119" s="358" t="s">
        <v>9</v>
      </c>
      <c r="G119" s="358" t="s">
        <v>68</v>
      </c>
      <c r="H119" s="358" t="s">
        <v>7</v>
      </c>
      <c r="I119" s="358" t="s">
        <v>8</v>
      </c>
      <c r="J119" s="359" t="str">
        <f t="shared" si="1"/>
        <v>5-02-03</v>
      </c>
      <c r="K119" s="358" t="s">
        <v>2047</v>
      </c>
      <c r="L119" s="358" t="s">
        <v>109</v>
      </c>
      <c r="M119" s="358" t="s">
        <v>71</v>
      </c>
      <c r="N119" s="321" t="s">
        <v>71</v>
      </c>
      <c r="O119" s="358" t="s">
        <v>2183</v>
      </c>
      <c r="P119" s="358" t="s">
        <v>1732</v>
      </c>
      <c r="Q119" s="358">
        <v>26854546</v>
      </c>
      <c r="R119" s="358">
        <v>26854546</v>
      </c>
    </row>
    <row r="120" spans="1:18" ht="15" x14ac:dyDescent="0.35">
      <c r="A120" s="358" t="s">
        <v>1116</v>
      </c>
      <c r="B120" s="322" t="s">
        <v>1253</v>
      </c>
      <c r="C120" s="322" t="s">
        <v>838</v>
      </c>
      <c r="D120" s="2" t="s">
        <v>1081</v>
      </c>
      <c r="E120" s="358" t="s">
        <v>109</v>
      </c>
      <c r="F120" s="358" t="s">
        <v>11</v>
      </c>
      <c r="G120" s="358" t="s">
        <v>68</v>
      </c>
      <c r="H120" s="358" t="s">
        <v>7</v>
      </c>
      <c r="I120" s="358" t="s">
        <v>11</v>
      </c>
      <c r="J120" s="359" t="str">
        <f t="shared" si="1"/>
        <v>5-02-06</v>
      </c>
      <c r="K120" s="358" t="s">
        <v>2047</v>
      </c>
      <c r="L120" s="358" t="s">
        <v>109</v>
      </c>
      <c r="M120" s="358" t="s">
        <v>110</v>
      </c>
      <c r="N120" s="321" t="s">
        <v>110</v>
      </c>
      <c r="O120" s="358" t="s">
        <v>2183</v>
      </c>
      <c r="P120" s="358" t="s">
        <v>1224</v>
      </c>
      <c r="Q120" s="358">
        <v>47000678</v>
      </c>
      <c r="R120" s="358">
        <v>0</v>
      </c>
    </row>
    <row r="121" spans="1:18" ht="15" x14ac:dyDescent="0.35">
      <c r="A121" s="358" t="s">
        <v>968</v>
      </c>
      <c r="B121" s="322" t="s">
        <v>790</v>
      </c>
      <c r="C121" s="322" t="s">
        <v>969</v>
      </c>
      <c r="D121" s="2" t="s">
        <v>1081</v>
      </c>
      <c r="E121" s="358" t="s">
        <v>1056</v>
      </c>
      <c r="F121" s="358" t="s">
        <v>6</v>
      </c>
      <c r="G121" s="358" t="s">
        <v>57</v>
      </c>
      <c r="H121" s="358" t="s">
        <v>6</v>
      </c>
      <c r="I121" s="358" t="s">
        <v>10</v>
      </c>
      <c r="J121" s="359" t="str">
        <f t="shared" si="1"/>
        <v>6-01-05</v>
      </c>
      <c r="K121" s="358" t="s">
        <v>58</v>
      </c>
      <c r="L121" s="358" t="s">
        <v>58</v>
      </c>
      <c r="M121" s="358" t="s">
        <v>122</v>
      </c>
      <c r="N121" s="321" t="s">
        <v>122</v>
      </c>
      <c r="O121" s="358" t="s">
        <v>2183</v>
      </c>
      <c r="P121" s="358" t="s">
        <v>2204</v>
      </c>
      <c r="Q121" s="358">
        <v>26410700</v>
      </c>
      <c r="R121" s="358">
        <v>26410078</v>
      </c>
    </row>
    <row r="122" spans="1:18" ht="15" x14ac:dyDescent="0.35">
      <c r="A122" s="358" t="s">
        <v>953</v>
      </c>
      <c r="B122" s="322" t="s">
        <v>779</v>
      </c>
      <c r="C122" s="322" t="s">
        <v>954</v>
      </c>
      <c r="D122" s="2" t="s">
        <v>1081</v>
      </c>
      <c r="E122" s="358" t="s">
        <v>1127</v>
      </c>
      <c r="F122" s="358" t="s">
        <v>7</v>
      </c>
      <c r="G122" s="358" t="s">
        <v>45</v>
      </c>
      <c r="H122" s="358" t="s">
        <v>6</v>
      </c>
      <c r="I122" s="358" t="s">
        <v>14</v>
      </c>
      <c r="J122" s="359" t="str">
        <f t="shared" si="1"/>
        <v>1-01-09</v>
      </c>
      <c r="K122" s="358" t="s">
        <v>46</v>
      </c>
      <c r="L122" s="358" t="s">
        <v>46</v>
      </c>
      <c r="M122" s="358" t="s">
        <v>2102</v>
      </c>
      <c r="N122" s="321" t="s">
        <v>1291</v>
      </c>
      <c r="O122" s="358" t="s">
        <v>2183</v>
      </c>
      <c r="P122" s="358" t="s">
        <v>2205</v>
      </c>
      <c r="Q122" s="358">
        <v>22130713</v>
      </c>
      <c r="R122" s="358">
        <v>0</v>
      </c>
    </row>
    <row r="123" spans="1:18" ht="15" x14ac:dyDescent="0.35">
      <c r="A123" s="358" t="s">
        <v>1002</v>
      </c>
      <c r="B123" s="322" t="s">
        <v>779</v>
      </c>
      <c r="C123" s="322" t="s">
        <v>1003</v>
      </c>
      <c r="D123" s="2" t="s">
        <v>953</v>
      </c>
      <c r="E123" s="358" t="s">
        <v>1127</v>
      </c>
      <c r="F123" s="358" t="s">
        <v>7</v>
      </c>
      <c r="G123" s="358" t="s">
        <v>45</v>
      </c>
      <c r="H123" s="358" t="s">
        <v>6</v>
      </c>
      <c r="I123" s="358" t="s">
        <v>14</v>
      </c>
      <c r="J123" s="359" t="str">
        <f t="shared" si="1"/>
        <v>1-01-09</v>
      </c>
      <c r="K123" s="358" t="s">
        <v>46</v>
      </c>
      <c r="L123" s="358" t="s">
        <v>46</v>
      </c>
      <c r="M123" s="358" t="s">
        <v>2102</v>
      </c>
      <c r="N123" s="321" t="s">
        <v>1291</v>
      </c>
      <c r="O123" s="358" t="s">
        <v>2183</v>
      </c>
      <c r="P123" s="358" t="s">
        <v>2205</v>
      </c>
      <c r="Q123" s="358">
        <v>22130130</v>
      </c>
      <c r="R123" s="358">
        <v>0</v>
      </c>
    </row>
    <row r="124" spans="1:18" ht="15" x14ac:dyDescent="0.35">
      <c r="A124" s="358" t="s">
        <v>1004</v>
      </c>
      <c r="B124" s="322" t="s">
        <v>779</v>
      </c>
      <c r="C124" s="322" t="s">
        <v>1005</v>
      </c>
      <c r="D124" s="2" t="s">
        <v>953</v>
      </c>
      <c r="E124" s="358" t="s">
        <v>1127</v>
      </c>
      <c r="F124" s="358" t="s">
        <v>7</v>
      </c>
      <c r="G124" s="358" t="s">
        <v>45</v>
      </c>
      <c r="H124" s="358" t="s">
        <v>6</v>
      </c>
      <c r="I124" s="358" t="s">
        <v>14</v>
      </c>
      <c r="J124" s="359" t="str">
        <f t="shared" si="1"/>
        <v>1-01-09</v>
      </c>
      <c r="K124" s="358" t="s">
        <v>46</v>
      </c>
      <c r="L124" s="358" t="s">
        <v>46</v>
      </c>
      <c r="M124" s="358" t="s">
        <v>2102</v>
      </c>
      <c r="N124" s="321" t="s">
        <v>1196</v>
      </c>
      <c r="O124" s="358" t="s">
        <v>2183</v>
      </c>
      <c r="P124" s="358" t="s">
        <v>2205</v>
      </c>
      <c r="Q124" s="358">
        <v>22130130</v>
      </c>
      <c r="R124" s="358">
        <v>0</v>
      </c>
    </row>
    <row r="125" spans="1:18" ht="15" x14ac:dyDescent="0.35">
      <c r="A125" s="358" t="s">
        <v>1032</v>
      </c>
      <c r="B125" s="322" t="s">
        <v>984</v>
      </c>
      <c r="C125" s="322" t="s">
        <v>854</v>
      </c>
      <c r="D125" s="2" t="s">
        <v>1081</v>
      </c>
      <c r="E125" s="358" t="s">
        <v>65</v>
      </c>
      <c r="F125" s="358" t="s">
        <v>15</v>
      </c>
      <c r="G125" s="358" t="s">
        <v>47</v>
      </c>
      <c r="H125" s="358" t="s">
        <v>66</v>
      </c>
      <c r="I125" s="358" t="s">
        <v>8</v>
      </c>
      <c r="J125" s="359" t="str">
        <f t="shared" si="1"/>
        <v>2-14-03</v>
      </c>
      <c r="K125" s="358" t="s">
        <v>52</v>
      </c>
      <c r="L125" s="358" t="s">
        <v>2090</v>
      </c>
      <c r="M125" s="358" t="s">
        <v>2103</v>
      </c>
      <c r="N125" s="321" t="s">
        <v>1210</v>
      </c>
      <c r="O125" s="358" t="s">
        <v>2183</v>
      </c>
      <c r="P125" s="358" t="s">
        <v>1733</v>
      </c>
      <c r="Q125" s="358">
        <v>24718236</v>
      </c>
      <c r="R125" s="358">
        <v>0</v>
      </c>
    </row>
    <row r="126" spans="1:18" ht="15" x14ac:dyDescent="0.35">
      <c r="A126" s="358" t="s">
        <v>879</v>
      </c>
      <c r="B126" s="322" t="s">
        <v>735</v>
      </c>
      <c r="C126" s="322" t="s">
        <v>880</v>
      </c>
      <c r="D126" s="2" t="s">
        <v>1081</v>
      </c>
      <c r="E126" s="358" t="s">
        <v>105</v>
      </c>
      <c r="F126" s="358" t="s">
        <v>6</v>
      </c>
      <c r="G126" s="358" t="s">
        <v>50</v>
      </c>
      <c r="H126" s="358" t="s">
        <v>9</v>
      </c>
      <c r="I126" s="358" t="s">
        <v>8</v>
      </c>
      <c r="J126" s="359" t="str">
        <f t="shared" si="1"/>
        <v>3-04-03</v>
      </c>
      <c r="K126" s="358" t="s">
        <v>2073</v>
      </c>
      <c r="L126" s="358" t="s">
        <v>2105</v>
      </c>
      <c r="M126" s="358" t="s">
        <v>2104</v>
      </c>
      <c r="N126" s="321" t="s">
        <v>1292</v>
      </c>
      <c r="O126" s="358" t="s">
        <v>2183</v>
      </c>
      <c r="P126" s="358" t="s">
        <v>1293</v>
      </c>
      <c r="Q126" s="358">
        <v>25310132</v>
      </c>
      <c r="R126" s="358">
        <v>0</v>
      </c>
    </row>
    <row r="127" spans="1:18" ht="15" x14ac:dyDescent="0.35">
      <c r="A127" s="358" t="s">
        <v>879</v>
      </c>
      <c r="B127" s="322" t="s">
        <v>992</v>
      </c>
      <c r="C127" s="322" t="s">
        <v>712</v>
      </c>
      <c r="D127" s="2" t="s">
        <v>1081</v>
      </c>
      <c r="E127" s="358" t="s">
        <v>84</v>
      </c>
      <c r="F127" s="358" t="s">
        <v>13</v>
      </c>
      <c r="G127" s="358" t="s">
        <v>45</v>
      </c>
      <c r="H127" s="358" t="s">
        <v>85</v>
      </c>
      <c r="I127" s="358" t="s">
        <v>12</v>
      </c>
      <c r="J127" s="359" t="str">
        <f t="shared" si="1"/>
        <v>1-19-07</v>
      </c>
      <c r="K127" s="358" t="s">
        <v>46</v>
      </c>
      <c r="L127" s="358" t="s">
        <v>84</v>
      </c>
      <c r="M127" s="358" t="s">
        <v>2104</v>
      </c>
      <c r="N127" s="321" t="s">
        <v>1177</v>
      </c>
      <c r="O127" s="358" t="s">
        <v>2183</v>
      </c>
      <c r="P127" s="358" t="s">
        <v>1734</v>
      </c>
      <c r="Q127" s="358">
        <v>27360136</v>
      </c>
      <c r="R127" s="358">
        <v>27360136</v>
      </c>
    </row>
    <row r="128" spans="1:18" ht="15" x14ac:dyDescent="0.35">
      <c r="A128" s="358" t="s">
        <v>1046</v>
      </c>
      <c r="B128" s="322" t="s">
        <v>992</v>
      </c>
      <c r="C128" s="322" t="s">
        <v>710</v>
      </c>
      <c r="D128" s="2" t="s">
        <v>879</v>
      </c>
      <c r="E128" s="358" t="s">
        <v>105</v>
      </c>
      <c r="F128" s="358" t="s">
        <v>6</v>
      </c>
      <c r="G128" s="358" t="s">
        <v>50</v>
      </c>
      <c r="H128" s="358" t="s">
        <v>9</v>
      </c>
      <c r="I128" s="358" t="s">
        <v>6</v>
      </c>
      <c r="J128" s="359" t="str">
        <f t="shared" si="1"/>
        <v>3-04-01</v>
      </c>
      <c r="K128" s="358" t="s">
        <v>2073</v>
      </c>
      <c r="L128" s="358" t="s">
        <v>2105</v>
      </c>
      <c r="M128" s="358" t="s">
        <v>2106</v>
      </c>
      <c r="N128" s="321" t="s">
        <v>1292</v>
      </c>
      <c r="O128" s="358" t="s">
        <v>2183</v>
      </c>
      <c r="P128" s="358" t="s">
        <v>2206</v>
      </c>
      <c r="Q128" s="358">
        <v>25310132</v>
      </c>
      <c r="R128" s="358">
        <v>25321001</v>
      </c>
    </row>
    <row r="129" spans="1:18" ht="15" x14ac:dyDescent="0.35">
      <c r="A129" s="358" t="s">
        <v>940</v>
      </c>
      <c r="B129" s="322" t="s">
        <v>773</v>
      </c>
      <c r="C129" s="322" t="s">
        <v>941</v>
      </c>
      <c r="D129" s="2" t="s">
        <v>1081</v>
      </c>
      <c r="E129" s="358" t="s">
        <v>1055</v>
      </c>
      <c r="F129" s="358" t="s">
        <v>8</v>
      </c>
      <c r="G129" s="358" t="s">
        <v>57</v>
      </c>
      <c r="H129" s="358" t="s">
        <v>20</v>
      </c>
      <c r="I129" s="358" t="s">
        <v>6</v>
      </c>
      <c r="J129" s="359" t="str">
        <f t="shared" si="1"/>
        <v>6-13-01</v>
      </c>
      <c r="K129" s="358" t="s">
        <v>58</v>
      </c>
      <c r="L129" s="358" t="s">
        <v>2107</v>
      </c>
      <c r="M129" s="358" t="s">
        <v>2107</v>
      </c>
      <c r="N129" s="321" t="s">
        <v>1192</v>
      </c>
      <c r="O129" s="358" t="s">
        <v>2183</v>
      </c>
      <c r="P129" s="358" t="s">
        <v>1383</v>
      </c>
      <c r="Q129" s="358">
        <v>27355244</v>
      </c>
      <c r="R129" s="358">
        <v>27355244</v>
      </c>
    </row>
    <row r="130" spans="1:18" ht="15" x14ac:dyDescent="0.35">
      <c r="A130" s="358" t="s">
        <v>746</v>
      </c>
      <c r="B130" s="322" t="s">
        <v>695</v>
      </c>
      <c r="C130" s="322" t="s">
        <v>747</v>
      </c>
      <c r="D130" s="2" t="s">
        <v>1081</v>
      </c>
      <c r="E130" s="358" t="s">
        <v>62</v>
      </c>
      <c r="F130" s="358" t="s">
        <v>9</v>
      </c>
      <c r="G130" s="358" t="s">
        <v>63</v>
      </c>
      <c r="H130" s="358" t="s">
        <v>15</v>
      </c>
      <c r="I130" s="358" t="s">
        <v>8</v>
      </c>
      <c r="J130" s="359" t="str">
        <f t="shared" si="1"/>
        <v>4-10-03</v>
      </c>
      <c r="K130" s="358" t="s">
        <v>2108</v>
      </c>
      <c r="L130" s="358" t="s">
        <v>62</v>
      </c>
      <c r="M130" s="358" t="s">
        <v>2109</v>
      </c>
      <c r="N130" s="321" t="s">
        <v>1146</v>
      </c>
      <c r="O130" s="358" t="s">
        <v>2183</v>
      </c>
      <c r="P130" s="358" t="s">
        <v>2207</v>
      </c>
      <c r="Q130" s="358">
        <v>27641145</v>
      </c>
      <c r="R130" s="358">
        <v>27641145</v>
      </c>
    </row>
    <row r="131" spans="1:18" ht="15" x14ac:dyDescent="0.35">
      <c r="A131" s="358" t="s">
        <v>749</v>
      </c>
      <c r="B131" s="322" t="s">
        <v>695</v>
      </c>
      <c r="C131" s="322" t="s">
        <v>750</v>
      </c>
      <c r="D131" s="2" t="s">
        <v>746</v>
      </c>
      <c r="E131" s="358" t="s">
        <v>62</v>
      </c>
      <c r="F131" s="358" t="s">
        <v>9</v>
      </c>
      <c r="G131" s="358" t="s">
        <v>63</v>
      </c>
      <c r="H131" s="358" t="s">
        <v>15</v>
      </c>
      <c r="I131" s="358" t="s">
        <v>8</v>
      </c>
      <c r="J131" s="359" t="str">
        <f t="shared" si="1"/>
        <v>4-10-03</v>
      </c>
      <c r="K131" s="358" t="s">
        <v>2108</v>
      </c>
      <c r="L131" s="358" t="s">
        <v>62</v>
      </c>
      <c r="M131" s="358" t="s">
        <v>2109</v>
      </c>
      <c r="N131" s="321" t="s">
        <v>1147</v>
      </c>
      <c r="O131" s="358" t="s">
        <v>2183</v>
      </c>
      <c r="P131" s="358" t="s">
        <v>2208</v>
      </c>
      <c r="Q131" s="358">
        <v>27641145</v>
      </c>
      <c r="R131" s="358">
        <v>0</v>
      </c>
    </row>
    <row r="132" spans="1:18" ht="15" x14ac:dyDescent="0.35">
      <c r="A132" s="358" t="s">
        <v>752</v>
      </c>
      <c r="B132" s="322" t="s">
        <v>695</v>
      </c>
      <c r="C132" s="322" t="s">
        <v>753</v>
      </c>
      <c r="D132" s="2" t="s">
        <v>746</v>
      </c>
      <c r="E132" s="358" t="s">
        <v>62</v>
      </c>
      <c r="F132" s="358" t="s">
        <v>9</v>
      </c>
      <c r="G132" s="358" t="s">
        <v>63</v>
      </c>
      <c r="H132" s="358" t="s">
        <v>15</v>
      </c>
      <c r="I132" s="358" t="s">
        <v>8</v>
      </c>
      <c r="J132" s="359" t="str">
        <f t="shared" ref="J132:J195" si="2">CONCATENATE(G132,"-",H132,"-",I132)</f>
        <v>4-10-03</v>
      </c>
      <c r="K132" s="358" t="s">
        <v>2108</v>
      </c>
      <c r="L132" s="358" t="s">
        <v>62</v>
      </c>
      <c r="M132" s="358" t="s">
        <v>2109</v>
      </c>
      <c r="N132" s="321" t="s">
        <v>1148</v>
      </c>
      <c r="O132" s="358" t="s">
        <v>2183</v>
      </c>
      <c r="P132" s="358" t="s">
        <v>2207</v>
      </c>
      <c r="Q132" s="358">
        <v>27641145</v>
      </c>
      <c r="R132" s="358">
        <v>0</v>
      </c>
    </row>
    <row r="133" spans="1:18" ht="15" x14ac:dyDescent="0.35">
      <c r="A133" s="358" t="s">
        <v>887</v>
      </c>
      <c r="B133" s="322" t="s">
        <v>739</v>
      </c>
      <c r="C133" s="322" t="s">
        <v>888</v>
      </c>
      <c r="D133" s="2" t="s">
        <v>1081</v>
      </c>
      <c r="E133" s="358" t="s">
        <v>58</v>
      </c>
      <c r="F133" s="358" t="s">
        <v>10</v>
      </c>
      <c r="G133" s="358" t="s">
        <v>57</v>
      </c>
      <c r="H133" s="358" t="s">
        <v>6</v>
      </c>
      <c r="I133" s="358" t="s">
        <v>19</v>
      </c>
      <c r="J133" s="359" t="str">
        <f t="shared" si="2"/>
        <v>6-01-12</v>
      </c>
      <c r="K133" s="358" t="s">
        <v>58</v>
      </c>
      <c r="L133" s="358" t="s">
        <v>58</v>
      </c>
      <c r="M133" s="358" t="s">
        <v>119</v>
      </c>
      <c r="N133" s="321" t="s">
        <v>119</v>
      </c>
      <c r="O133" s="358" t="s">
        <v>2183</v>
      </c>
      <c r="P133" s="358" t="s">
        <v>2209</v>
      </c>
      <c r="Q133" s="358">
        <v>40301052</v>
      </c>
      <c r="R133" s="358">
        <v>26637660</v>
      </c>
    </row>
    <row r="134" spans="1:18" ht="15" x14ac:dyDescent="0.35">
      <c r="A134" s="358" t="s">
        <v>1627</v>
      </c>
      <c r="B134" s="322" t="s">
        <v>739</v>
      </c>
      <c r="C134" s="322" t="s">
        <v>889</v>
      </c>
      <c r="D134" s="2" t="s">
        <v>887</v>
      </c>
      <c r="E134" s="358" t="s">
        <v>58</v>
      </c>
      <c r="F134" s="358" t="s">
        <v>10</v>
      </c>
      <c r="G134" s="358" t="s">
        <v>57</v>
      </c>
      <c r="H134" s="358" t="s">
        <v>6</v>
      </c>
      <c r="I134" s="358" t="s">
        <v>19</v>
      </c>
      <c r="J134" s="359" t="str">
        <f t="shared" si="2"/>
        <v>6-01-12</v>
      </c>
      <c r="K134" s="358" t="s">
        <v>58</v>
      </c>
      <c r="L134" s="358" t="s">
        <v>58</v>
      </c>
      <c r="M134" s="358" t="s">
        <v>119</v>
      </c>
      <c r="N134" s="321" t="s">
        <v>119</v>
      </c>
      <c r="O134" s="358" t="s">
        <v>2183</v>
      </c>
      <c r="P134" s="358" t="s">
        <v>2210</v>
      </c>
      <c r="Q134" s="358">
        <v>40301052</v>
      </c>
      <c r="R134" s="358">
        <v>26637660</v>
      </c>
    </row>
    <row r="135" spans="1:18" ht="15" x14ac:dyDescent="0.35">
      <c r="A135" s="358" t="s">
        <v>733</v>
      </c>
      <c r="B135" s="322" t="s">
        <v>689</v>
      </c>
      <c r="C135" s="322" t="s">
        <v>734</v>
      </c>
      <c r="D135" s="2" t="s">
        <v>1081</v>
      </c>
      <c r="E135" s="358" t="s">
        <v>77</v>
      </c>
      <c r="F135" s="358" t="s">
        <v>10</v>
      </c>
      <c r="G135" s="358" t="s">
        <v>45</v>
      </c>
      <c r="H135" s="358" t="s">
        <v>19</v>
      </c>
      <c r="I135" s="358" t="s">
        <v>8</v>
      </c>
      <c r="J135" s="359" t="str">
        <f t="shared" si="2"/>
        <v>1-12-03</v>
      </c>
      <c r="K135" s="358" t="s">
        <v>46</v>
      </c>
      <c r="L135" s="358" t="s">
        <v>2110</v>
      </c>
      <c r="M135" s="358" t="s">
        <v>2111</v>
      </c>
      <c r="N135" s="321" t="s">
        <v>1143</v>
      </c>
      <c r="O135" s="358" t="s">
        <v>2183</v>
      </c>
      <c r="P135" s="358" t="s">
        <v>2112</v>
      </c>
      <c r="Q135" s="358">
        <v>24184409</v>
      </c>
      <c r="R135" s="358">
        <v>24184409</v>
      </c>
    </row>
    <row r="136" spans="1:18" ht="15" x14ac:dyDescent="0.35">
      <c r="A136" s="358" t="s">
        <v>978</v>
      </c>
      <c r="B136" s="322" t="s">
        <v>799</v>
      </c>
      <c r="C136" s="322" t="s">
        <v>979</v>
      </c>
      <c r="D136" s="2" t="s">
        <v>1081</v>
      </c>
      <c r="E136" s="358" t="s">
        <v>1129</v>
      </c>
      <c r="F136" s="358" t="s">
        <v>6</v>
      </c>
      <c r="G136" s="358" t="s">
        <v>45</v>
      </c>
      <c r="H136" s="358" t="s">
        <v>6</v>
      </c>
      <c r="I136" s="358" t="s">
        <v>8</v>
      </c>
      <c r="J136" s="359" t="str">
        <f t="shared" si="2"/>
        <v>1-01-03</v>
      </c>
      <c r="K136" s="358" t="s">
        <v>46</v>
      </c>
      <c r="L136" s="358" t="s">
        <v>46</v>
      </c>
      <c r="M136" s="358" t="s">
        <v>2113</v>
      </c>
      <c r="N136" s="321" t="s">
        <v>1735</v>
      </c>
      <c r="O136" s="358" t="s">
        <v>2183</v>
      </c>
      <c r="P136" s="358" t="s">
        <v>2211</v>
      </c>
      <c r="Q136" s="358">
        <v>22210481</v>
      </c>
      <c r="R136" s="358">
        <v>0</v>
      </c>
    </row>
    <row r="137" spans="1:18" ht="15" x14ac:dyDescent="0.35">
      <c r="A137" s="358" t="s">
        <v>698</v>
      </c>
      <c r="B137" s="322" t="s">
        <v>683</v>
      </c>
      <c r="C137" s="322" t="s">
        <v>699</v>
      </c>
      <c r="D137" s="2" t="s">
        <v>1081</v>
      </c>
      <c r="E137" s="358" t="s">
        <v>1129</v>
      </c>
      <c r="F137" s="358" t="s">
        <v>6</v>
      </c>
      <c r="G137" s="358" t="s">
        <v>45</v>
      </c>
      <c r="H137" s="358" t="s">
        <v>6</v>
      </c>
      <c r="I137" s="358" t="s">
        <v>9</v>
      </c>
      <c r="J137" s="359" t="str">
        <f t="shared" si="2"/>
        <v>1-01-04</v>
      </c>
      <c r="K137" s="358" t="s">
        <v>46</v>
      </c>
      <c r="L137" s="358" t="s">
        <v>46</v>
      </c>
      <c r="M137" s="358" t="s">
        <v>2114</v>
      </c>
      <c r="N137" s="321" t="s">
        <v>1142</v>
      </c>
      <c r="O137" s="358" t="s">
        <v>2183</v>
      </c>
      <c r="P137" s="358" t="s">
        <v>2115</v>
      </c>
      <c r="Q137" s="358">
        <v>40806225</v>
      </c>
      <c r="R137" s="358">
        <v>0</v>
      </c>
    </row>
    <row r="138" spans="1:18" ht="15" x14ac:dyDescent="0.35">
      <c r="A138" s="358" t="s">
        <v>1630</v>
      </c>
      <c r="B138" s="322" t="s">
        <v>683</v>
      </c>
      <c r="C138" s="322" t="s">
        <v>701</v>
      </c>
      <c r="D138" s="2" t="s">
        <v>698</v>
      </c>
      <c r="E138" s="358" t="s">
        <v>1129</v>
      </c>
      <c r="F138" s="358" t="s">
        <v>6</v>
      </c>
      <c r="G138" s="358" t="s">
        <v>45</v>
      </c>
      <c r="H138" s="358" t="s">
        <v>6</v>
      </c>
      <c r="I138" s="358" t="s">
        <v>18</v>
      </c>
      <c r="J138" s="359" t="str">
        <f t="shared" si="2"/>
        <v>1-01-11</v>
      </c>
      <c r="K138" s="358" t="s">
        <v>46</v>
      </c>
      <c r="L138" s="358" t="s">
        <v>46</v>
      </c>
      <c r="M138" s="358" t="s">
        <v>73</v>
      </c>
      <c r="N138" s="321" t="s">
        <v>73</v>
      </c>
      <c r="O138" s="358" t="s">
        <v>2183</v>
      </c>
      <c r="P138" s="358" t="s">
        <v>2115</v>
      </c>
      <c r="Q138" s="358">
        <v>40803407</v>
      </c>
      <c r="R138" s="358">
        <v>40806225</v>
      </c>
    </row>
    <row r="139" spans="1:18" ht="15" x14ac:dyDescent="0.35">
      <c r="A139" s="358" t="s">
        <v>1271</v>
      </c>
      <c r="B139" s="322" t="s">
        <v>683</v>
      </c>
      <c r="C139" s="322" t="s">
        <v>1103</v>
      </c>
      <c r="D139" s="2" t="s">
        <v>698</v>
      </c>
      <c r="E139" s="358" t="s">
        <v>1129</v>
      </c>
      <c r="F139" s="358" t="s">
        <v>6</v>
      </c>
      <c r="G139" s="358" t="s">
        <v>45</v>
      </c>
      <c r="H139" s="358" t="s">
        <v>56</v>
      </c>
      <c r="I139" s="358" t="s">
        <v>6</v>
      </c>
      <c r="J139" s="359" t="str">
        <f t="shared" si="2"/>
        <v>1-18-01</v>
      </c>
      <c r="K139" s="358" t="s">
        <v>46</v>
      </c>
      <c r="L139" s="358" t="s">
        <v>2116</v>
      </c>
      <c r="M139" s="358" t="s">
        <v>2116</v>
      </c>
      <c r="N139" s="321" t="s">
        <v>1294</v>
      </c>
      <c r="O139" s="358" t="s">
        <v>2183</v>
      </c>
      <c r="P139" s="358" t="s">
        <v>2115</v>
      </c>
      <c r="Q139" s="358">
        <v>40803704</v>
      </c>
      <c r="R139" s="358">
        <v>0</v>
      </c>
    </row>
    <row r="140" spans="1:18" ht="15" x14ac:dyDescent="0.35">
      <c r="A140" s="358" t="s">
        <v>920</v>
      </c>
      <c r="B140" s="322" t="s">
        <v>763</v>
      </c>
      <c r="C140" s="322" t="s">
        <v>921</v>
      </c>
      <c r="D140" s="2" t="s">
        <v>1081</v>
      </c>
      <c r="E140" s="358" t="s">
        <v>103</v>
      </c>
      <c r="F140" s="358" t="s">
        <v>12</v>
      </c>
      <c r="G140" s="358" t="s">
        <v>54</v>
      </c>
      <c r="H140" s="358" t="s">
        <v>11</v>
      </c>
      <c r="I140" s="358" t="s">
        <v>9</v>
      </c>
      <c r="J140" s="359" t="str">
        <f t="shared" si="2"/>
        <v>7-06-04</v>
      </c>
      <c r="K140" s="358" t="s">
        <v>53</v>
      </c>
      <c r="L140" s="358" t="s">
        <v>95</v>
      </c>
      <c r="M140" s="358" t="s">
        <v>124</v>
      </c>
      <c r="N140" s="321" t="s">
        <v>124</v>
      </c>
      <c r="O140" s="358" t="s">
        <v>2183</v>
      </c>
      <c r="P140" s="358" t="s">
        <v>2212</v>
      </c>
      <c r="Q140" s="358">
        <v>70091264</v>
      </c>
      <c r="R140" s="358">
        <v>0</v>
      </c>
    </row>
    <row r="141" spans="1:18" ht="15" x14ac:dyDescent="0.35">
      <c r="A141" s="358" t="s">
        <v>1272</v>
      </c>
      <c r="B141" s="322" t="s">
        <v>763</v>
      </c>
      <c r="C141" s="322" t="s">
        <v>1273</v>
      </c>
      <c r="D141" s="2" t="s">
        <v>920</v>
      </c>
      <c r="E141" s="358" t="s">
        <v>103</v>
      </c>
      <c r="F141" s="358" t="s">
        <v>12</v>
      </c>
      <c r="G141" s="358" t="s">
        <v>54</v>
      </c>
      <c r="H141" s="358" t="s">
        <v>11</v>
      </c>
      <c r="I141" s="358" t="s">
        <v>9</v>
      </c>
      <c r="J141" s="359" t="str">
        <f t="shared" si="2"/>
        <v>7-06-04</v>
      </c>
      <c r="K141" s="358" t="s">
        <v>53</v>
      </c>
      <c r="L141" s="358" t="s">
        <v>95</v>
      </c>
      <c r="M141" s="358" t="s">
        <v>124</v>
      </c>
      <c r="N141" s="321" t="s">
        <v>51</v>
      </c>
      <c r="O141" s="358" t="s">
        <v>2183</v>
      </c>
      <c r="P141" s="358" t="s">
        <v>2213</v>
      </c>
      <c r="Q141" s="358">
        <v>70091264</v>
      </c>
      <c r="R141" s="358">
        <v>0</v>
      </c>
    </row>
    <row r="142" spans="1:18" ht="15" x14ac:dyDescent="0.35">
      <c r="A142" s="358" t="s">
        <v>922</v>
      </c>
      <c r="B142" s="322" t="s">
        <v>763</v>
      </c>
      <c r="C142" s="322" t="s">
        <v>923</v>
      </c>
      <c r="D142" s="2" t="s">
        <v>920</v>
      </c>
      <c r="E142" s="358" t="s">
        <v>103</v>
      </c>
      <c r="F142" s="358" t="s">
        <v>12</v>
      </c>
      <c r="G142" s="358" t="s">
        <v>54</v>
      </c>
      <c r="H142" s="358" t="s">
        <v>11</v>
      </c>
      <c r="I142" s="358" t="s">
        <v>9</v>
      </c>
      <c r="J142" s="359" t="str">
        <f t="shared" si="2"/>
        <v>7-06-04</v>
      </c>
      <c r="K142" s="358" t="s">
        <v>53</v>
      </c>
      <c r="L142" s="358" t="s">
        <v>95</v>
      </c>
      <c r="M142" s="358" t="s">
        <v>124</v>
      </c>
      <c r="N142" s="321" t="s">
        <v>101</v>
      </c>
      <c r="O142" s="358" t="s">
        <v>2183</v>
      </c>
      <c r="P142" s="358" t="s">
        <v>2213</v>
      </c>
      <c r="Q142" s="358">
        <v>70091264</v>
      </c>
      <c r="R142" s="358">
        <v>0</v>
      </c>
    </row>
    <row r="143" spans="1:18" ht="15" x14ac:dyDescent="0.35">
      <c r="A143" s="358" t="s">
        <v>1117</v>
      </c>
      <c r="B143" s="322" t="s">
        <v>1099</v>
      </c>
      <c r="C143" s="322" t="s">
        <v>841</v>
      </c>
      <c r="D143" s="2" t="s">
        <v>1081</v>
      </c>
      <c r="E143" s="358" t="s">
        <v>109</v>
      </c>
      <c r="F143" s="358" t="s">
        <v>11</v>
      </c>
      <c r="G143" s="358" t="s">
        <v>68</v>
      </c>
      <c r="H143" s="358" t="s">
        <v>7</v>
      </c>
      <c r="I143" s="358" t="s">
        <v>10</v>
      </c>
      <c r="J143" s="359" t="str">
        <f t="shared" si="2"/>
        <v>5-02-05</v>
      </c>
      <c r="K143" s="358" t="s">
        <v>2047</v>
      </c>
      <c r="L143" s="358" t="s">
        <v>109</v>
      </c>
      <c r="M143" s="358" t="s">
        <v>2117</v>
      </c>
      <c r="N143" s="321" t="s">
        <v>1220</v>
      </c>
      <c r="O143" s="358" t="s">
        <v>2183</v>
      </c>
      <c r="P143" s="358" t="s">
        <v>1736</v>
      </c>
      <c r="Q143" s="358">
        <v>22017209</v>
      </c>
      <c r="R143" s="358">
        <v>0</v>
      </c>
    </row>
    <row r="144" spans="1:18" ht="15" x14ac:dyDescent="0.35">
      <c r="A144" s="358" t="s">
        <v>957</v>
      </c>
      <c r="B144" s="322" t="s">
        <v>783</v>
      </c>
      <c r="C144" s="322" t="s">
        <v>958</v>
      </c>
      <c r="D144" s="2" t="s">
        <v>1081</v>
      </c>
      <c r="E144" s="358" t="s">
        <v>103</v>
      </c>
      <c r="F144" s="358" t="s">
        <v>10</v>
      </c>
      <c r="G144" s="358" t="s">
        <v>54</v>
      </c>
      <c r="H144" s="358" t="s">
        <v>7</v>
      </c>
      <c r="I144" s="358" t="s">
        <v>9</v>
      </c>
      <c r="J144" s="359" t="str">
        <f t="shared" si="2"/>
        <v>7-02-04</v>
      </c>
      <c r="K144" s="358" t="s">
        <v>53</v>
      </c>
      <c r="L144" s="358" t="s">
        <v>2063</v>
      </c>
      <c r="M144" s="358" t="s">
        <v>104</v>
      </c>
      <c r="N144" s="321" t="s">
        <v>71</v>
      </c>
      <c r="O144" s="358" t="s">
        <v>2183</v>
      </c>
      <c r="P144" s="358" t="s">
        <v>1384</v>
      </c>
      <c r="Q144" s="358">
        <v>27630044</v>
      </c>
      <c r="R144" s="358">
        <v>0</v>
      </c>
    </row>
    <row r="145" spans="1:18" ht="15" x14ac:dyDescent="0.35">
      <c r="A145" s="358" t="s">
        <v>1631</v>
      </c>
      <c r="B145" s="322" t="s">
        <v>783</v>
      </c>
      <c r="C145" s="322" t="s">
        <v>959</v>
      </c>
      <c r="D145" s="2" t="s">
        <v>957</v>
      </c>
      <c r="E145" s="358" t="s">
        <v>103</v>
      </c>
      <c r="F145" s="358" t="s">
        <v>10</v>
      </c>
      <c r="G145" s="358" t="s">
        <v>54</v>
      </c>
      <c r="H145" s="358" t="s">
        <v>7</v>
      </c>
      <c r="I145" s="358" t="s">
        <v>6</v>
      </c>
      <c r="J145" s="359" t="str">
        <f t="shared" si="2"/>
        <v>7-02-01</v>
      </c>
      <c r="K145" s="358" t="s">
        <v>53</v>
      </c>
      <c r="L145" s="358" t="s">
        <v>2063</v>
      </c>
      <c r="M145" s="358" t="s">
        <v>103</v>
      </c>
      <c r="N145" s="321" t="s">
        <v>95</v>
      </c>
      <c r="O145" s="358" t="s">
        <v>2183</v>
      </c>
      <c r="P145" s="358" t="s">
        <v>1384</v>
      </c>
      <c r="Q145" s="358">
        <v>27630044</v>
      </c>
      <c r="R145" s="358">
        <v>0</v>
      </c>
    </row>
    <row r="146" spans="1:18" ht="15" x14ac:dyDescent="0.35">
      <c r="A146" s="358" t="s">
        <v>1006</v>
      </c>
      <c r="B146" s="322" t="s">
        <v>783</v>
      </c>
      <c r="C146" s="322" t="s">
        <v>676</v>
      </c>
      <c r="D146" s="2" t="s">
        <v>957</v>
      </c>
      <c r="E146" s="358" t="s">
        <v>103</v>
      </c>
      <c r="F146" s="358" t="s">
        <v>10</v>
      </c>
      <c r="G146" s="358" t="s">
        <v>54</v>
      </c>
      <c r="H146" s="358" t="s">
        <v>11</v>
      </c>
      <c r="I146" s="358" t="s">
        <v>10</v>
      </c>
      <c r="J146" s="359" t="str">
        <f t="shared" si="2"/>
        <v>7-06-05</v>
      </c>
      <c r="K146" s="358" t="s">
        <v>53</v>
      </c>
      <c r="L146" s="358" t="s">
        <v>95</v>
      </c>
      <c r="M146" s="358" t="s">
        <v>2118</v>
      </c>
      <c r="N146" s="321" t="s">
        <v>1197</v>
      </c>
      <c r="O146" s="358" t="s">
        <v>2183</v>
      </c>
      <c r="P146" s="358" t="s">
        <v>1384</v>
      </c>
      <c r="Q146" s="358">
        <v>27630044</v>
      </c>
      <c r="R146" s="358">
        <v>0</v>
      </c>
    </row>
    <row r="147" spans="1:18" ht="15" x14ac:dyDescent="0.35">
      <c r="A147" s="358" t="s">
        <v>1106</v>
      </c>
      <c r="B147" s="322" t="s">
        <v>783</v>
      </c>
      <c r="C147" s="322" t="s">
        <v>1108</v>
      </c>
      <c r="D147" s="2" t="s">
        <v>957</v>
      </c>
      <c r="E147" s="358" t="s">
        <v>103</v>
      </c>
      <c r="F147" s="358" t="s">
        <v>10</v>
      </c>
      <c r="G147" s="358" t="s">
        <v>54</v>
      </c>
      <c r="H147" s="358" t="s">
        <v>7</v>
      </c>
      <c r="I147" s="358" t="s">
        <v>9</v>
      </c>
      <c r="J147" s="359" t="str">
        <f t="shared" si="2"/>
        <v>7-02-04</v>
      </c>
      <c r="K147" s="358" t="s">
        <v>53</v>
      </c>
      <c r="L147" s="358" t="s">
        <v>2063</v>
      </c>
      <c r="M147" s="358" t="s">
        <v>104</v>
      </c>
      <c r="N147" s="321" t="s">
        <v>78</v>
      </c>
      <c r="O147" s="358" t="s">
        <v>2183</v>
      </c>
      <c r="P147" s="358" t="s">
        <v>1384</v>
      </c>
      <c r="Q147" s="358">
        <v>27630044</v>
      </c>
      <c r="R147" s="358">
        <v>0</v>
      </c>
    </row>
    <row r="148" spans="1:18" ht="15" x14ac:dyDescent="0.35">
      <c r="A148" s="358" t="s">
        <v>1107</v>
      </c>
      <c r="B148" s="322" t="s">
        <v>783</v>
      </c>
      <c r="C148" s="322" t="s">
        <v>1109</v>
      </c>
      <c r="D148" s="2" t="s">
        <v>957</v>
      </c>
      <c r="E148" s="358" t="s">
        <v>103</v>
      </c>
      <c r="F148" s="358" t="s">
        <v>10</v>
      </c>
      <c r="G148" s="358" t="s">
        <v>54</v>
      </c>
      <c r="H148" s="358" t="s">
        <v>11</v>
      </c>
      <c r="I148" s="358" t="s">
        <v>10</v>
      </c>
      <c r="J148" s="359" t="str">
        <f t="shared" si="2"/>
        <v>7-06-05</v>
      </c>
      <c r="K148" s="358" t="s">
        <v>53</v>
      </c>
      <c r="L148" s="358" t="s">
        <v>95</v>
      </c>
      <c r="M148" s="358" t="s">
        <v>2118</v>
      </c>
      <c r="N148" s="321" t="s">
        <v>1198</v>
      </c>
      <c r="O148" s="358" t="s">
        <v>2183</v>
      </c>
      <c r="P148" s="358" t="s">
        <v>1384</v>
      </c>
      <c r="Q148" s="358">
        <v>27630044</v>
      </c>
      <c r="R148" s="358">
        <v>0</v>
      </c>
    </row>
    <row r="149" spans="1:18" ht="15" x14ac:dyDescent="0.35">
      <c r="A149" s="358" t="s">
        <v>1274</v>
      </c>
      <c r="B149" s="322" t="s">
        <v>783</v>
      </c>
      <c r="C149" s="322" t="s">
        <v>1275</v>
      </c>
      <c r="D149" s="2" t="s">
        <v>957</v>
      </c>
      <c r="E149" s="358" t="s">
        <v>103</v>
      </c>
      <c r="F149" s="358" t="s">
        <v>10</v>
      </c>
      <c r="G149" s="358" t="s">
        <v>54</v>
      </c>
      <c r="H149" s="358" t="s">
        <v>7</v>
      </c>
      <c r="I149" s="358" t="s">
        <v>9</v>
      </c>
      <c r="J149" s="359" t="str">
        <f t="shared" si="2"/>
        <v>7-02-04</v>
      </c>
      <c r="K149" s="358" t="s">
        <v>53</v>
      </c>
      <c r="L149" s="358" t="s">
        <v>2063</v>
      </c>
      <c r="M149" s="358" t="s">
        <v>104</v>
      </c>
      <c r="N149" s="321" t="s">
        <v>104</v>
      </c>
      <c r="O149" s="358" t="s">
        <v>2183</v>
      </c>
      <c r="P149" s="358" t="s">
        <v>1384</v>
      </c>
      <c r="Q149" s="358">
        <v>27630044</v>
      </c>
      <c r="R149" s="358">
        <v>0</v>
      </c>
    </row>
    <row r="150" spans="1:18" ht="15" x14ac:dyDescent="0.35">
      <c r="A150" s="358" t="s">
        <v>658</v>
      </c>
      <c r="B150" s="322" t="s">
        <v>657</v>
      </c>
      <c r="C150" s="322" t="s">
        <v>659</v>
      </c>
      <c r="D150" s="2" t="s">
        <v>1081</v>
      </c>
      <c r="E150" s="358" t="s">
        <v>65</v>
      </c>
      <c r="F150" s="358" t="s">
        <v>8</v>
      </c>
      <c r="G150" s="358" t="s">
        <v>47</v>
      </c>
      <c r="H150" s="358" t="s">
        <v>15</v>
      </c>
      <c r="I150" s="358" t="s">
        <v>6</v>
      </c>
      <c r="J150" s="359" t="str">
        <f t="shared" si="2"/>
        <v>2-10-01</v>
      </c>
      <c r="K150" s="358" t="s">
        <v>52</v>
      </c>
      <c r="L150" s="358" t="s">
        <v>65</v>
      </c>
      <c r="M150" s="358" t="s">
        <v>2119</v>
      </c>
      <c r="N150" s="321" t="s">
        <v>94</v>
      </c>
      <c r="O150" s="358" t="s">
        <v>2183</v>
      </c>
      <c r="P150" s="358" t="s">
        <v>2120</v>
      </c>
      <c r="Q150" s="358">
        <v>24613716</v>
      </c>
      <c r="R150" s="358">
        <v>24613716</v>
      </c>
    </row>
    <row r="151" spans="1:18" ht="15" x14ac:dyDescent="0.35">
      <c r="A151" s="358" t="s">
        <v>1632</v>
      </c>
      <c r="B151" s="322" t="s">
        <v>657</v>
      </c>
      <c r="C151" s="322" t="s">
        <v>660</v>
      </c>
      <c r="D151" s="2" t="s">
        <v>658</v>
      </c>
      <c r="E151" s="358" t="s">
        <v>65</v>
      </c>
      <c r="F151" s="358" t="s">
        <v>8</v>
      </c>
      <c r="G151" s="358" t="s">
        <v>47</v>
      </c>
      <c r="H151" s="358" t="s">
        <v>15</v>
      </c>
      <c r="I151" s="358" t="s">
        <v>6</v>
      </c>
      <c r="J151" s="359" t="str">
        <f t="shared" si="2"/>
        <v>2-10-01</v>
      </c>
      <c r="K151" s="358" t="s">
        <v>52</v>
      </c>
      <c r="L151" s="358" t="s">
        <v>65</v>
      </c>
      <c r="M151" s="358" t="s">
        <v>2119</v>
      </c>
      <c r="N151" s="321" t="s">
        <v>1136</v>
      </c>
      <c r="O151" s="358" t="s">
        <v>2183</v>
      </c>
      <c r="P151" s="358" t="s">
        <v>2120</v>
      </c>
      <c r="Q151" s="358">
        <v>24613716</v>
      </c>
      <c r="R151" s="358">
        <v>24613716</v>
      </c>
    </row>
    <row r="152" spans="1:18" ht="15" x14ac:dyDescent="0.35">
      <c r="A152" s="358" t="s">
        <v>1771</v>
      </c>
      <c r="B152" s="322" t="s">
        <v>711</v>
      </c>
      <c r="C152" s="322" t="s">
        <v>820</v>
      </c>
      <c r="D152" s="258" t="s">
        <v>1081</v>
      </c>
      <c r="E152" s="358" t="s">
        <v>84</v>
      </c>
      <c r="F152" s="358" t="s">
        <v>8</v>
      </c>
      <c r="G152" s="358" t="s">
        <v>45</v>
      </c>
      <c r="H152" s="358" t="s">
        <v>85</v>
      </c>
      <c r="I152" s="358" t="s">
        <v>8</v>
      </c>
      <c r="J152" s="359" t="str">
        <f t="shared" si="2"/>
        <v>1-19-03</v>
      </c>
      <c r="K152" s="358" t="s">
        <v>46</v>
      </c>
      <c r="L152" s="358" t="s">
        <v>84</v>
      </c>
      <c r="M152" s="358" t="s">
        <v>2121</v>
      </c>
      <c r="N152" s="321" t="s">
        <v>2182</v>
      </c>
      <c r="O152" s="358" t="s">
        <v>2183</v>
      </c>
      <c r="P152" s="358" t="s">
        <v>1385</v>
      </c>
      <c r="Q152" s="358">
        <v>22704120</v>
      </c>
      <c r="R152" s="358">
        <v>0</v>
      </c>
    </row>
    <row r="153" spans="1:18" ht="15" x14ac:dyDescent="0.35">
      <c r="A153" s="358" t="s">
        <v>1772</v>
      </c>
      <c r="B153" s="322" t="s">
        <v>711</v>
      </c>
      <c r="C153" s="322" t="s">
        <v>818</v>
      </c>
      <c r="D153" s="258" t="s">
        <v>1771</v>
      </c>
      <c r="E153" s="358" t="s">
        <v>84</v>
      </c>
      <c r="F153" s="358" t="s">
        <v>15</v>
      </c>
      <c r="G153" s="358" t="s">
        <v>45</v>
      </c>
      <c r="H153" s="358" t="s">
        <v>85</v>
      </c>
      <c r="I153" s="358" t="s">
        <v>6</v>
      </c>
      <c r="J153" s="359" t="str">
        <f t="shared" si="2"/>
        <v>1-19-01</v>
      </c>
      <c r="K153" s="358" t="s">
        <v>46</v>
      </c>
      <c r="L153" s="358" t="s">
        <v>84</v>
      </c>
      <c r="M153" s="358" t="s">
        <v>2177</v>
      </c>
      <c r="N153" s="321" t="s">
        <v>1163</v>
      </c>
      <c r="O153" s="358" t="s">
        <v>2183</v>
      </c>
      <c r="P153" s="358" t="s">
        <v>1385</v>
      </c>
      <c r="Q153" s="358">
        <v>27704120</v>
      </c>
      <c r="R153" s="358">
        <v>0</v>
      </c>
    </row>
    <row r="154" spans="1:18" ht="15" x14ac:dyDescent="0.35">
      <c r="A154" s="358" t="s">
        <v>914</v>
      </c>
      <c r="B154" s="322" t="s">
        <v>759</v>
      </c>
      <c r="C154" s="322" t="s">
        <v>915</v>
      </c>
      <c r="D154" s="2" t="s">
        <v>1081</v>
      </c>
      <c r="E154" s="358" t="s">
        <v>1057</v>
      </c>
      <c r="F154" s="358" t="s">
        <v>14</v>
      </c>
      <c r="G154" s="358" t="s">
        <v>47</v>
      </c>
      <c r="H154" s="358" t="s">
        <v>7</v>
      </c>
      <c r="I154" s="358" t="s">
        <v>20</v>
      </c>
      <c r="J154" s="359" t="str">
        <f t="shared" si="2"/>
        <v>2-02-13</v>
      </c>
      <c r="K154" s="358" t="s">
        <v>52</v>
      </c>
      <c r="L154" s="358" t="s">
        <v>2088</v>
      </c>
      <c r="M154" s="358" t="s">
        <v>2178</v>
      </c>
      <c r="N154" s="321" t="s">
        <v>72</v>
      </c>
      <c r="O154" s="358" t="s">
        <v>2183</v>
      </c>
      <c r="P154" s="358" t="s">
        <v>1079</v>
      </c>
      <c r="Q154" s="358">
        <v>24680356</v>
      </c>
      <c r="R154" s="358">
        <v>0</v>
      </c>
    </row>
    <row r="155" spans="1:18" ht="15" x14ac:dyDescent="0.35">
      <c r="A155" s="358" t="s">
        <v>916</v>
      </c>
      <c r="B155" s="322" t="s">
        <v>759</v>
      </c>
      <c r="C155" s="322" t="s">
        <v>917</v>
      </c>
      <c r="D155" s="2" t="s">
        <v>914</v>
      </c>
      <c r="E155" s="358" t="s">
        <v>1057</v>
      </c>
      <c r="F155" s="358" t="s">
        <v>14</v>
      </c>
      <c r="G155" s="358" t="s">
        <v>47</v>
      </c>
      <c r="H155" s="358" t="s">
        <v>7</v>
      </c>
      <c r="I155" s="358" t="s">
        <v>66</v>
      </c>
      <c r="J155" s="359" t="str">
        <f t="shared" si="2"/>
        <v>2-02-14</v>
      </c>
      <c r="K155" s="358" t="s">
        <v>52</v>
      </c>
      <c r="L155" s="358" t="s">
        <v>2088</v>
      </c>
      <c r="M155" s="358" t="s">
        <v>87</v>
      </c>
      <c r="N155" s="321" t="s">
        <v>1186</v>
      </c>
      <c r="O155" s="358" t="s">
        <v>2183</v>
      </c>
      <c r="P155" s="358" t="s">
        <v>1079</v>
      </c>
      <c r="Q155" s="358">
        <v>24680356</v>
      </c>
      <c r="R155" s="358">
        <v>47053000</v>
      </c>
    </row>
    <row r="156" spans="1:18" ht="15" x14ac:dyDescent="0.35">
      <c r="A156" s="358" t="s">
        <v>936</v>
      </c>
      <c r="B156" s="322" t="s">
        <v>770</v>
      </c>
      <c r="C156" s="322" t="s">
        <v>937</v>
      </c>
      <c r="D156" s="2" t="s">
        <v>1081</v>
      </c>
      <c r="E156" s="358" t="s">
        <v>109</v>
      </c>
      <c r="F156" s="358" t="s">
        <v>8</v>
      </c>
      <c r="G156" s="358" t="s">
        <v>68</v>
      </c>
      <c r="H156" s="358" t="s">
        <v>7</v>
      </c>
      <c r="I156" s="358" t="s">
        <v>7</v>
      </c>
      <c r="J156" s="359" t="str">
        <f t="shared" si="2"/>
        <v>5-02-02</v>
      </c>
      <c r="K156" s="358" t="s">
        <v>2047</v>
      </c>
      <c r="L156" s="358" t="s">
        <v>109</v>
      </c>
      <c r="M156" s="358" t="s">
        <v>2122</v>
      </c>
      <c r="N156" s="321" t="s">
        <v>99</v>
      </c>
      <c r="O156" s="358" t="s">
        <v>2183</v>
      </c>
      <c r="P156" s="358" t="s">
        <v>1777</v>
      </c>
      <c r="Q156" s="358">
        <v>22007816</v>
      </c>
      <c r="R156" s="358">
        <v>0</v>
      </c>
    </row>
    <row r="157" spans="1:18" ht="15" x14ac:dyDescent="0.35">
      <c r="A157" s="358" t="s">
        <v>938</v>
      </c>
      <c r="B157" s="322" t="s">
        <v>770</v>
      </c>
      <c r="C157" s="322" t="s">
        <v>939</v>
      </c>
      <c r="D157" s="2" t="s">
        <v>936</v>
      </c>
      <c r="E157" s="358" t="s">
        <v>109</v>
      </c>
      <c r="F157" s="358" t="s">
        <v>8</v>
      </c>
      <c r="G157" s="358" t="s">
        <v>68</v>
      </c>
      <c r="H157" s="358" t="s">
        <v>7</v>
      </c>
      <c r="I157" s="358" t="s">
        <v>9</v>
      </c>
      <c r="J157" s="359" t="str">
        <f t="shared" si="2"/>
        <v>5-02-04</v>
      </c>
      <c r="K157" s="358" t="s">
        <v>2047</v>
      </c>
      <c r="L157" s="358" t="s">
        <v>109</v>
      </c>
      <c r="M157" s="358" t="s">
        <v>2179</v>
      </c>
      <c r="N157" s="321" t="s">
        <v>99</v>
      </c>
      <c r="O157" s="358" t="s">
        <v>2183</v>
      </c>
      <c r="P157" s="358" t="s">
        <v>2214</v>
      </c>
      <c r="Q157" s="358">
        <v>22007816</v>
      </c>
      <c r="R157" s="358">
        <v>0</v>
      </c>
    </row>
    <row r="158" spans="1:18" ht="15" x14ac:dyDescent="0.35">
      <c r="A158" s="358" t="s">
        <v>1047</v>
      </c>
      <c r="B158" s="322" t="s">
        <v>993</v>
      </c>
      <c r="C158" s="322" t="s">
        <v>696</v>
      </c>
      <c r="D158" s="2" t="s">
        <v>1081</v>
      </c>
      <c r="E158" s="358" t="s">
        <v>1128</v>
      </c>
      <c r="F158" s="358" t="s">
        <v>8</v>
      </c>
      <c r="G158" s="358" t="s">
        <v>47</v>
      </c>
      <c r="H158" s="358" t="s">
        <v>20</v>
      </c>
      <c r="I158" s="358" t="s">
        <v>8</v>
      </c>
      <c r="J158" s="359" t="str">
        <f t="shared" si="2"/>
        <v>2-13-03</v>
      </c>
      <c r="K158" s="358" t="s">
        <v>52</v>
      </c>
      <c r="L158" s="358" t="s">
        <v>60</v>
      </c>
      <c r="M158" s="358" t="s">
        <v>2180</v>
      </c>
      <c r="N158" s="321" t="s">
        <v>46</v>
      </c>
      <c r="O158" s="358" t="s">
        <v>2183</v>
      </c>
      <c r="P158" s="358" t="s">
        <v>2215</v>
      </c>
      <c r="Q158" s="358">
        <v>88167579</v>
      </c>
      <c r="R158" s="358">
        <v>83620637</v>
      </c>
    </row>
    <row r="159" spans="1:18" ht="15" x14ac:dyDescent="0.35">
      <c r="A159" s="358" t="s">
        <v>722</v>
      </c>
      <c r="B159" s="322" t="s">
        <v>687</v>
      </c>
      <c r="C159" s="322" t="s">
        <v>723</v>
      </c>
      <c r="D159" s="2" t="s">
        <v>1081</v>
      </c>
      <c r="E159" s="358" t="s">
        <v>48</v>
      </c>
      <c r="F159" s="358" t="s">
        <v>7</v>
      </c>
      <c r="G159" s="358" t="s">
        <v>45</v>
      </c>
      <c r="H159" s="358" t="s">
        <v>8</v>
      </c>
      <c r="I159" s="358" t="s">
        <v>8</v>
      </c>
      <c r="J159" s="359" t="str">
        <f t="shared" si="2"/>
        <v>1-03-03</v>
      </c>
      <c r="K159" s="358" t="s">
        <v>46</v>
      </c>
      <c r="L159" s="358" t="s">
        <v>48</v>
      </c>
      <c r="M159" s="358" t="s">
        <v>74</v>
      </c>
      <c r="N159" s="321" t="s">
        <v>74</v>
      </c>
      <c r="O159" s="358" t="s">
        <v>2183</v>
      </c>
      <c r="P159" s="358" t="s">
        <v>1063</v>
      </c>
      <c r="Q159" s="358">
        <v>22190913</v>
      </c>
      <c r="R159" s="358">
        <v>22190913</v>
      </c>
    </row>
    <row r="160" spans="1:18" ht="15" x14ac:dyDescent="0.35">
      <c r="A160" s="358" t="s">
        <v>1629</v>
      </c>
      <c r="B160" s="322" t="s">
        <v>687</v>
      </c>
      <c r="C160" s="322" t="s">
        <v>725</v>
      </c>
      <c r="D160" s="2" t="s">
        <v>722</v>
      </c>
      <c r="E160" s="358" t="s">
        <v>48</v>
      </c>
      <c r="F160" s="358" t="s">
        <v>7</v>
      </c>
      <c r="G160" s="358" t="s">
        <v>45</v>
      </c>
      <c r="H160" s="358" t="s">
        <v>8</v>
      </c>
      <c r="I160" s="358" t="s">
        <v>9</v>
      </c>
      <c r="J160" s="359" t="str">
        <f t="shared" si="2"/>
        <v>1-03-04</v>
      </c>
      <c r="K160" s="358" t="s">
        <v>46</v>
      </c>
      <c r="L160" s="358" t="s">
        <v>48</v>
      </c>
      <c r="M160" s="358" t="s">
        <v>2123</v>
      </c>
      <c r="N160" s="321" t="s">
        <v>74</v>
      </c>
      <c r="O160" s="358" t="s">
        <v>2183</v>
      </c>
      <c r="P160" s="358" t="s">
        <v>1063</v>
      </c>
      <c r="Q160" s="358">
        <v>22190913</v>
      </c>
      <c r="R160" s="358">
        <v>0</v>
      </c>
    </row>
    <row r="161" spans="1:18" ht="15" x14ac:dyDescent="0.35">
      <c r="A161" s="358" t="s">
        <v>727</v>
      </c>
      <c r="B161" s="322" t="s">
        <v>687</v>
      </c>
      <c r="C161" s="322" t="s">
        <v>728</v>
      </c>
      <c r="D161" s="2" t="s">
        <v>722</v>
      </c>
      <c r="E161" s="358" t="s">
        <v>48</v>
      </c>
      <c r="F161" s="358" t="s">
        <v>7</v>
      </c>
      <c r="G161" s="358" t="s">
        <v>45</v>
      </c>
      <c r="H161" s="358" t="s">
        <v>8</v>
      </c>
      <c r="I161" s="358" t="s">
        <v>15</v>
      </c>
      <c r="J161" s="359" t="str">
        <f t="shared" si="2"/>
        <v>1-03-10</v>
      </c>
      <c r="K161" s="358" t="s">
        <v>46</v>
      </c>
      <c r="L161" s="358" t="s">
        <v>48</v>
      </c>
      <c r="M161" s="358" t="s">
        <v>2124</v>
      </c>
      <c r="N161" s="321" t="s">
        <v>87</v>
      </c>
      <c r="O161" s="358" t="s">
        <v>2183</v>
      </c>
      <c r="P161" s="358" t="s">
        <v>1063</v>
      </c>
      <c r="Q161" s="358">
        <v>22190913</v>
      </c>
      <c r="R161" s="358">
        <v>0</v>
      </c>
    </row>
    <row r="162" spans="1:18" ht="15" x14ac:dyDescent="0.35">
      <c r="A162" s="358" t="s">
        <v>730</v>
      </c>
      <c r="B162" s="322" t="s">
        <v>687</v>
      </c>
      <c r="C162" s="322" t="s">
        <v>731</v>
      </c>
      <c r="D162" s="2" t="s">
        <v>722</v>
      </c>
      <c r="E162" s="358" t="s">
        <v>48</v>
      </c>
      <c r="F162" s="358" t="s">
        <v>7</v>
      </c>
      <c r="G162" s="358" t="s">
        <v>45</v>
      </c>
      <c r="H162" s="358" t="s">
        <v>8</v>
      </c>
      <c r="I162" s="358" t="s">
        <v>8</v>
      </c>
      <c r="J162" s="359" t="str">
        <f t="shared" si="2"/>
        <v>1-03-03</v>
      </c>
      <c r="K162" s="358" t="s">
        <v>46</v>
      </c>
      <c r="L162" s="358" t="s">
        <v>48</v>
      </c>
      <c r="M162" s="358" t="s">
        <v>74</v>
      </c>
      <c r="N162" s="321" t="s">
        <v>75</v>
      </c>
      <c r="O162" s="358" t="s">
        <v>2183</v>
      </c>
      <c r="P162" s="358" t="s">
        <v>1063</v>
      </c>
      <c r="Q162" s="358">
        <v>22190913</v>
      </c>
      <c r="R162" s="358">
        <v>0</v>
      </c>
    </row>
    <row r="163" spans="1:18" ht="15" x14ac:dyDescent="0.35">
      <c r="A163" s="358" t="s">
        <v>960</v>
      </c>
      <c r="B163" s="322" t="s">
        <v>786</v>
      </c>
      <c r="C163" s="322" t="s">
        <v>961</v>
      </c>
      <c r="D163" s="2" t="s">
        <v>1081</v>
      </c>
      <c r="E163" s="358" t="s">
        <v>103</v>
      </c>
      <c r="F163" s="358" t="s">
        <v>6</v>
      </c>
      <c r="G163" s="358" t="s">
        <v>54</v>
      </c>
      <c r="H163" s="358" t="s">
        <v>7</v>
      </c>
      <c r="I163" s="358" t="s">
        <v>7</v>
      </c>
      <c r="J163" s="359" t="str">
        <f t="shared" si="2"/>
        <v>7-02-02</v>
      </c>
      <c r="K163" s="358" t="s">
        <v>53</v>
      </c>
      <c r="L163" s="358" t="s">
        <v>2063</v>
      </c>
      <c r="M163" s="358" t="s">
        <v>2105</v>
      </c>
      <c r="N163" s="321" t="s">
        <v>1167</v>
      </c>
      <c r="O163" s="358" t="s">
        <v>2183</v>
      </c>
      <c r="P163" s="358" t="s">
        <v>1295</v>
      </c>
      <c r="Q163" s="358">
        <v>27102653</v>
      </c>
      <c r="R163" s="358">
        <v>0</v>
      </c>
    </row>
    <row r="164" spans="1:18" ht="15" x14ac:dyDescent="0.35">
      <c r="A164" s="358" t="s">
        <v>962</v>
      </c>
      <c r="B164" s="322" t="s">
        <v>786</v>
      </c>
      <c r="C164" s="322" t="s">
        <v>963</v>
      </c>
      <c r="D164" s="2" t="s">
        <v>960</v>
      </c>
      <c r="E164" s="358" t="s">
        <v>103</v>
      </c>
      <c r="F164" s="358" t="s">
        <v>6</v>
      </c>
      <c r="G164" s="358" t="s">
        <v>54</v>
      </c>
      <c r="H164" s="358" t="s">
        <v>7</v>
      </c>
      <c r="I164" s="358" t="s">
        <v>7</v>
      </c>
      <c r="J164" s="359" t="str">
        <f t="shared" si="2"/>
        <v>7-02-02</v>
      </c>
      <c r="K164" s="358" t="s">
        <v>53</v>
      </c>
      <c r="L164" s="358" t="s">
        <v>2063</v>
      </c>
      <c r="M164" s="358" t="s">
        <v>2105</v>
      </c>
      <c r="N164" s="321" t="s">
        <v>1199</v>
      </c>
      <c r="O164" s="358" t="s">
        <v>2183</v>
      </c>
      <c r="P164" s="358" t="s">
        <v>1295</v>
      </c>
      <c r="Q164" s="358">
        <v>27102653</v>
      </c>
      <c r="R164" s="358">
        <v>0</v>
      </c>
    </row>
    <row r="165" spans="1:18" ht="15" x14ac:dyDescent="0.35">
      <c r="A165" s="358" t="s">
        <v>964</v>
      </c>
      <c r="B165" s="322" t="s">
        <v>786</v>
      </c>
      <c r="C165" s="322" t="s">
        <v>965</v>
      </c>
      <c r="D165" s="2" t="s">
        <v>960</v>
      </c>
      <c r="E165" s="358" t="s">
        <v>103</v>
      </c>
      <c r="F165" s="358" t="s">
        <v>6</v>
      </c>
      <c r="G165" s="358" t="s">
        <v>54</v>
      </c>
      <c r="H165" s="358" t="s">
        <v>7</v>
      </c>
      <c r="I165" s="358" t="s">
        <v>7</v>
      </c>
      <c r="J165" s="359" t="str">
        <f t="shared" si="2"/>
        <v>7-02-02</v>
      </c>
      <c r="K165" s="358" t="s">
        <v>53</v>
      </c>
      <c r="L165" s="358" t="s">
        <v>2063</v>
      </c>
      <c r="M165" s="358" t="s">
        <v>2105</v>
      </c>
      <c r="N165" s="321" t="s">
        <v>1200</v>
      </c>
      <c r="O165" s="358" t="s">
        <v>2183</v>
      </c>
      <c r="P165" s="358" t="s">
        <v>1295</v>
      </c>
      <c r="Q165" s="358">
        <v>27102653</v>
      </c>
      <c r="R165" s="358">
        <v>0</v>
      </c>
    </row>
    <row r="166" spans="1:18" ht="15" x14ac:dyDescent="0.35">
      <c r="A166" s="358" t="s">
        <v>966</v>
      </c>
      <c r="B166" s="322" t="s">
        <v>786</v>
      </c>
      <c r="C166" s="322" t="s">
        <v>967</v>
      </c>
      <c r="D166" s="2" t="s">
        <v>960</v>
      </c>
      <c r="E166" s="358" t="s">
        <v>103</v>
      </c>
      <c r="F166" s="358" t="s">
        <v>6</v>
      </c>
      <c r="G166" s="358" t="s">
        <v>54</v>
      </c>
      <c r="H166" s="358" t="s">
        <v>7</v>
      </c>
      <c r="I166" s="358" t="s">
        <v>7</v>
      </c>
      <c r="J166" s="359" t="str">
        <f t="shared" si="2"/>
        <v>7-02-02</v>
      </c>
      <c r="K166" s="358" t="s">
        <v>53</v>
      </c>
      <c r="L166" s="358" t="s">
        <v>2063</v>
      </c>
      <c r="M166" s="358" t="s">
        <v>2105</v>
      </c>
      <c r="N166" s="321" t="s">
        <v>69</v>
      </c>
      <c r="O166" s="358" t="s">
        <v>2183</v>
      </c>
      <c r="P166" s="358" t="s">
        <v>1295</v>
      </c>
      <c r="Q166" s="358">
        <v>27102653</v>
      </c>
      <c r="R166" s="358">
        <v>0</v>
      </c>
    </row>
    <row r="167" spans="1:18" ht="15" x14ac:dyDescent="0.35">
      <c r="A167" s="358" t="s">
        <v>970</v>
      </c>
      <c r="B167" s="322" t="s">
        <v>794</v>
      </c>
      <c r="C167" s="322" t="s">
        <v>971</v>
      </c>
      <c r="D167" s="2" t="s">
        <v>1081</v>
      </c>
      <c r="E167" s="358" t="s">
        <v>62</v>
      </c>
      <c r="F167" s="358" t="s">
        <v>6</v>
      </c>
      <c r="G167" s="358" t="s">
        <v>47</v>
      </c>
      <c r="H167" s="358" t="s">
        <v>6</v>
      </c>
      <c r="I167" s="358" t="s">
        <v>66</v>
      </c>
      <c r="J167" s="359" t="str">
        <f t="shared" si="2"/>
        <v>2-01-14</v>
      </c>
      <c r="K167" s="358" t="s">
        <v>52</v>
      </c>
      <c r="L167" s="358" t="s">
        <v>52</v>
      </c>
      <c r="M167" s="358" t="s">
        <v>62</v>
      </c>
      <c r="N167" s="321" t="s">
        <v>49</v>
      </c>
      <c r="O167" s="358" t="s">
        <v>2183</v>
      </c>
      <c r="P167" s="358" t="s">
        <v>2216</v>
      </c>
      <c r="Q167" s="358">
        <v>24760716</v>
      </c>
      <c r="R167" s="358">
        <v>0</v>
      </c>
    </row>
    <row r="168" spans="1:18" ht="15" x14ac:dyDescent="0.35">
      <c r="A168" s="358" t="s">
        <v>934</v>
      </c>
      <c r="B168" s="322" t="s">
        <v>767</v>
      </c>
      <c r="C168" s="322" t="s">
        <v>935</v>
      </c>
      <c r="D168" s="2" t="s">
        <v>1081</v>
      </c>
      <c r="E168" s="358" t="s">
        <v>77</v>
      </c>
      <c r="F168" s="358" t="s">
        <v>11</v>
      </c>
      <c r="G168" s="358" t="s">
        <v>45</v>
      </c>
      <c r="H168" s="358" t="s">
        <v>82</v>
      </c>
      <c r="I168" s="358" t="s">
        <v>6</v>
      </c>
      <c r="J168" s="359" t="str">
        <f t="shared" si="2"/>
        <v>1-16-01</v>
      </c>
      <c r="K168" s="358" t="s">
        <v>46</v>
      </c>
      <c r="L168" s="358" t="s">
        <v>2125</v>
      </c>
      <c r="M168" s="358" t="s">
        <v>83</v>
      </c>
      <c r="N168" s="321" t="s">
        <v>83</v>
      </c>
      <c r="O168" s="358" t="s">
        <v>2183</v>
      </c>
      <c r="P168" s="358" t="s">
        <v>2217</v>
      </c>
      <c r="Q168" s="358">
        <v>24190057</v>
      </c>
      <c r="R168" s="358">
        <v>0</v>
      </c>
    </row>
    <row r="169" spans="1:18" ht="15" x14ac:dyDescent="0.35">
      <c r="A169" s="358" t="s">
        <v>1628</v>
      </c>
      <c r="B169" s="322" t="s">
        <v>692</v>
      </c>
      <c r="C169" s="322" t="s">
        <v>738</v>
      </c>
      <c r="D169" s="297" t="s">
        <v>1081</v>
      </c>
      <c r="E169" s="358" t="s">
        <v>52</v>
      </c>
      <c r="F169" s="358" t="s">
        <v>9</v>
      </c>
      <c r="G169" s="358" t="s">
        <v>47</v>
      </c>
      <c r="H169" s="358" t="s">
        <v>6</v>
      </c>
      <c r="I169" s="358" t="s">
        <v>13</v>
      </c>
      <c r="J169" s="359" t="str">
        <f t="shared" si="2"/>
        <v>2-01-08</v>
      </c>
      <c r="K169" s="358" t="s">
        <v>52</v>
      </c>
      <c r="L169" s="358" t="s">
        <v>52</v>
      </c>
      <c r="M169" s="358" t="s">
        <v>59</v>
      </c>
      <c r="N169" s="321" t="s">
        <v>59</v>
      </c>
      <c r="O169" s="358" t="s">
        <v>2183</v>
      </c>
      <c r="P169" s="358" t="s">
        <v>1075</v>
      </c>
      <c r="Q169" s="358">
        <v>21029936</v>
      </c>
      <c r="R169" s="358">
        <v>22019647</v>
      </c>
    </row>
    <row r="170" spans="1:18" ht="15" x14ac:dyDescent="0.35">
      <c r="A170" s="358" t="s">
        <v>2043</v>
      </c>
      <c r="B170" s="322" t="s">
        <v>692</v>
      </c>
      <c r="C170" s="322" t="s">
        <v>740</v>
      </c>
      <c r="D170" s="297" t="s">
        <v>1081</v>
      </c>
      <c r="E170" s="358" t="s">
        <v>52</v>
      </c>
      <c r="F170" s="358" t="s">
        <v>9</v>
      </c>
      <c r="G170" s="358" t="s">
        <v>47</v>
      </c>
      <c r="H170" s="358" t="s">
        <v>6</v>
      </c>
      <c r="I170" s="358" t="s">
        <v>13</v>
      </c>
      <c r="J170" s="359" t="str">
        <f t="shared" si="2"/>
        <v>2-01-08</v>
      </c>
      <c r="K170" s="358" t="s">
        <v>52</v>
      </c>
      <c r="L170" s="358" t="s">
        <v>52</v>
      </c>
      <c r="M170" s="358" t="s">
        <v>59</v>
      </c>
      <c r="N170" s="321" t="s">
        <v>1144</v>
      </c>
      <c r="O170" s="358" t="s">
        <v>2183</v>
      </c>
      <c r="P170" s="358" t="s">
        <v>1075</v>
      </c>
      <c r="Q170" s="358">
        <v>24385087</v>
      </c>
      <c r="R170" s="358">
        <v>24385087</v>
      </c>
    </row>
    <row r="171" spans="1:18" ht="15" x14ac:dyDescent="0.35">
      <c r="A171" s="358" t="s">
        <v>1621</v>
      </c>
      <c r="B171" s="322" t="s">
        <v>692</v>
      </c>
      <c r="C171" s="322" t="s">
        <v>742</v>
      </c>
      <c r="D171" s="297" t="s">
        <v>1081</v>
      </c>
      <c r="E171" s="358" t="s">
        <v>52</v>
      </c>
      <c r="F171" s="358" t="s">
        <v>9</v>
      </c>
      <c r="G171" s="358" t="s">
        <v>47</v>
      </c>
      <c r="H171" s="358" t="s">
        <v>6</v>
      </c>
      <c r="I171" s="358" t="s">
        <v>13</v>
      </c>
      <c r="J171" s="359" t="str">
        <f t="shared" si="2"/>
        <v>2-01-08</v>
      </c>
      <c r="K171" s="358" t="s">
        <v>52</v>
      </c>
      <c r="L171" s="358" t="s">
        <v>52</v>
      </c>
      <c r="M171" s="358" t="s">
        <v>59</v>
      </c>
      <c r="N171" s="321" t="s">
        <v>59</v>
      </c>
      <c r="O171" s="358" t="s">
        <v>2183</v>
      </c>
      <c r="P171" s="358" t="s">
        <v>1075</v>
      </c>
      <c r="Q171" s="358">
        <v>21029936</v>
      </c>
      <c r="R171" s="358">
        <v>0</v>
      </c>
    </row>
    <row r="172" spans="1:18" ht="15" x14ac:dyDescent="0.35">
      <c r="A172" s="358" t="s">
        <v>1623</v>
      </c>
      <c r="B172" s="322" t="s">
        <v>692</v>
      </c>
      <c r="C172" s="322" t="s">
        <v>744</v>
      </c>
      <c r="D172" s="297" t="s">
        <v>1081</v>
      </c>
      <c r="E172" s="358" t="s">
        <v>52</v>
      </c>
      <c r="F172" s="358" t="s">
        <v>9</v>
      </c>
      <c r="G172" s="358" t="s">
        <v>47</v>
      </c>
      <c r="H172" s="358" t="s">
        <v>6</v>
      </c>
      <c r="I172" s="358" t="s">
        <v>13</v>
      </c>
      <c r="J172" s="359" t="str">
        <f t="shared" si="2"/>
        <v>2-01-08</v>
      </c>
      <c r="K172" s="358" t="s">
        <v>52</v>
      </c>
      <c r="L172" s="358" t="s">
        <v>52</v>
      </c>
      <c r="M172" s="358" t="s">
        <v>59</v>
      </c>
      <c r="N172" s="321" t="s">
        <v>1145</v>
      </c>
      <c r="O172" s="358" t="s">
        <v>2183</v>
      </c>
      <c r="P172" s="358" t="s">
        <v>1075</v>
      </c>
      <c r="Q172" s="358">
        <v>21029613</v>
      </c>
      <c r="R172" s="358">
        <v>21029936</v>
      </c>
    </row>
    <row r="173" spans="1:18" ht="15" x14ac:dyDescent="0.35">
      <c r="A173" s="358" t="s">
        <v>1625</v>
      </c>
      <c r="B173" s="322" t="s">
        <v>692</v>
      </c>
      <c r="C173" s="322" t="s">
        <v>736</v>
      </c>
      <c r="D173" s="297" t="s">
        <v>1081</v>
      </c>
      <c r="E173" s="358" t="s">
        <v>52</v>
      </c>
      <c r="F173" s="358" t="s">
        <v>9</v>
      </c>
      <c r="G173" s="358" t="s">
        <v>47</v>
      </c>
      <c r="H173" s="358" t="s">
        <v>6</v>
      </c>
      <c r="I173" s="358" t="s">
        <v>13</v>
      </c>
      <c r="J173" s="359" t="str">
        <f t="shared" si="2"/>
        <v>2-01-08</v>
      </c>
      <c r="K173" s="358" t="s">
        <v>52</v>
      </c>
      <c r="L173" s="358" t="s">
        <v>52</v>
      </c>
      <c r="M173" s="358" t="s">
        <v>59</v>
      </c>
      <c r="N173" s="321" t="s">
        <v>59</v>
      </c>
      <c r="O173" s="358" t="s">
        <v>2183</v>
      </c>
      <c r="P173" s="358" t="s">
        <v>1075</v>
      </c>
      <c r="Q173" s="358">
        <v>21029936</v>
      </c>
      <c r="R173" s="358">
        <v>24380743</v>
      </c>
    </row>
    <row r="174" spans="1:18" ht="15" x14ac:dyDescent="0.35">
      <c r="A174" s="358" t="s">
        <v>942</v>
      </c>
      <c r="B174" s="322" t="s">
        <v>776</v>
      </c>
      <c r="C174" s="322" t="s">
        <v>943</v>
      </c>
      <c r="D174" s="2" t="s">
        <v>1081</v>
      </c>
      <c r="E174" s="358" t="s">
        <v>1055</v>
      </c>
      <c r="F174" s="358" t="s">
        <v>10</v>
      </c>
      <c r="G174" s="358" t="s">
        <v>57</v>
      </c>
      <c r="H174" s="358" t="s">
        <v>13</v>
      </c>
      <c r="I174" s="358" t="s">
        <v>6</v>
      </c>
      <c r="J174" s="359" t="str">
        <f t="shared" si="2"/>
        <v>6-08-01</v>
      </c>
      <c r="K174" s="358" t="s">
        <v>58</v>
      </c>
      <c r="L174" s="358" t="s">
        <v>2126</v>
      </c>
      <c r="M174" s="358" t="s">
        <v>2127</v>
      </c>
      <c r="N174" s="321" t="s">
        <v>1296</v>
      </c>
      <c r="O174" s="358" t="s">
        <v>2183</v>
      </c>
      <c r="P174" s="358" t="s">
        <v>1058</v>
      </c>
      <c r="Q174" s="358">
        <v>27735449</v>
      </c>
      <c r="R174" s="358">
        <v>27733387</v>
      </c>
    </row>
    <row r="175" spans="1:18" ht="15" x14ac:dyDescent="0.35">
      <c r="A175" s="358" t="s">
        <v>945</v>
      </c>
      <c r="B175" s="322" t="s">
        <v>776</v>
      </c>
      <c r="C175" s="322" t="s">
        <v>946</v>
      </c>
      <c r="D175" s="2" t="s">
        <v>942</v>
      </c>
      <c r="E175" s="358" t="s">
        <v>1055</v>
      </c>
      <c r="F175" s="358" t="s">
        <v>10</v>
      </c>
      <c r="G175" s="358" t="s">
        <v>57</v>
      </c>
      <c r="H175" s="358" t="s">
        <v>13</v>
      </c>
      <c r="I175" s="358" t="s">
        <v>11</v>
      </c>
      <c r="J175" s="359" t="str">
        <f t="shared" si="2"/>
        <v>6-08-06</v>
      </c>
      <c r="K175" s="358" t="s">
        <v>58</v>
      </c>
      <c r="L175" s="358" t="s">
        <v>2126</v>
      </c>
      <c r="M175" s="358" t="s">
        <v>2128</v>
      </c>
      <c r="N175" s="321" t="s">
        <v>86</v>
      </c>
      <c r="O175" s="358" t="s">
        <v>2183</v>
      </c>
      <c r="P175" s="358" t="s">
        <v>1058</v>
      </c>
      <c r="Q175" s="358">
        <v>27735449</v>
      </c>
      <c r="R175" s="358">
        <v>27733387</v>
      </c>
    </row>
    <row r="176" spans="1:18" ht="15" x14ac:dyDescent="0.35">
      <c r="A176" s="358" t="s">
        <v>947</v>
      </c>
      <c r="B176" s="322" t="s">
        <v>776</v>
      </c>
      <c r="C176" s="322" t="s">
        <v>948</v>
      </c>
      <c r="D176" s="2" t="s">
        <v>942</v>
      </c>
      <c r="E176" s="358" t="s">
        <v>1055</v>
      </c>
      <c r="F176" s="358" t="s">
        <v>10</v>
      </c>
      <c r="G176" s="358" t="s">
        <v>57</v>
      </c>
      <c r="H176" s="358" t="s">
        <v>13</v>
      </c>
      <c r="I176" s="358" t="s">
        <v>6</v>
      </c>
      <c r="J176" s="359" t="str">
        <f t="shared" si="2"/>
        <v>6-08-01</v>
      </c>
      <c r="K176" s="358" t="s">
        <v>58</v>
      </c>
      <c r="L176" s="358" t="s">
        <v>2126</v>
      </c>
      <c r="M176" s="358" t="s">
        <v>2127</v>
      </c>
      <c r="N176" s="321" t="s">
        <v>1193</v>
      </c>
      <c r="O176" s="358" t="s">
        <v>2183</v>
      </c>
      <c r="P176" s="358" t="s">
        <v>1058</v>
      </c>
      <c r="Q176" s="358">
        <v>27735449</v>
      </c>
      <c r="R176" s="358">
        <v>27735449</v>
      </c>
    </row>
    <row r="177" spans="1:18" ht="15" x14ac:dyDescent="0.35">
      <c r="A177" s="358" t="s">
        <v>949</v>
      </c>
      <c r="B177" s="322" t="s">
        <v>776</v>
      </c>
      <c r="C177" s="322" t="s">
        <v>950</v>
      </c>
      <c r="D177" s="2" t="s">
        <v>942</v>
      </c>
      <c r="E177" s="358" t="s">
        <v>1055</v>
      </c>
      <c r="F177" s="358" t="s">
        <v>19</v>
      </c>
      <c r="G177" s="358" t="s">
        <v>57</v>
      </c>
      <c r="H177" s="358" t="s">
        <v>13</v>
      </c>
      <c r="I177" s="358" t="s">
        <v>6</v>
      </c>
      <c r="J177" s="359" t="str">
        <f t="shared" si="2"/>
        <v>6-08-01</v>
      </c>
      <c r="K177" s="358" t="s">
        <v>58</v>
      </c>
      <c r="L177" s="358" t="s">
        <v>2126</v>
      </c>
      <c r="M177" s="358" t="s">
        <v>2127</v>
      </c>
      <c r="N177" s="321" t="s">
        <v>1194</v>
      </c>
      <c r="O177" s="358" t="s">
        <v>2183</v>
      </c>
      <c r="P177" s="358" t="s">
        <v>1058</v>
      </c>
      <c r="Q177" s="358">
        <v>27735449</v>
      </c>
      <c r="R177" s="358">
        <v>27848079</v>
      </c>
    </row>
    <row r="178" spans="1:18" ht="15" x14ac:dyDescent="0.35">
      <c r="A178" s="358" t="s">
        <v>951</v>
      </c>
      <c r="B178" s="322" t="s">
        <v>776</v>
      </c>
      <c r="C178" s="322" t="s">
        <v>952</v>
      </c>
      <c r="D178" s="2" t="s">
        <v>942</v>
      </c>
      <c r="E178" s="358" t="s">
        <v>1055</v>
      </c>
      <c r="F178" s="358" t="s">
        <v>20</v>
      </c>
      <c r="G178" s="358" t="s">
        <v>57</v>
      </c>
      <c r="H178" s="358" t="s">
        <v>13</v>
      </c>
      <c r="I178" s="358" t="s">
        <v>9</v>
      </c>
      <c r="J178" s="359" t="str">
        <f t="shared" si="2"/>
        <v>6-08-04</v>
      </c>
      <c r="K178" s="358" t="s">
        <v>58</v>
      </c>
      <c r="L178" s="358" t="s">
        <v>2126</v>
      </c>
      <c r="M178" s="358" t="s">
        <v>2129</v>
      </c>
      <c r="N178" s="321" t="s">
        <v>1195</v>
      </c>
      <c r="O178" s="358" t="s">
        <v>2183</v>
      </c>
      <c r="P178" s="358" t="s">
        <v>1058</v>
      </c>
      <c r="Q178" s="358">
        <v>27735449</v>
      </c>
      <c r="R178" s="358">
        <v>0</v>
      </c>
    </row>
    <row r="179" spans="1:18" ht="15" x14ac:dyDescent="0.35">
      <c r="A179" s="358" t="s">
        <v>653</v>
      </c>
      <c r="B179" s="322" t="s">
        <v>652</v>
      </c>
      <c r="C179" s="322" t="s">
        <v>654</v>
      </c>
      <c r="D179" s="2" t="s">
        <v>1081</v>
      </c>
      <c r="E179" s="358" t="s">
        <v>1127</v>
      </c>
      <c r="F179" s="358" t="s">
        <v>9</v>
      </c>
      <c r="G179" s="358" t="s">
        <v>45</v>
      </c>
      <c r="H179" s="358" t="s">
        <v>14</v>
      </c>
      <c r="I179" s="358" t="s">
        <v>6</v>
      </c>
      <c r="J179" s="359" t="str">
        <f t="shared" si="2"/>
        <v>1-09-01</v>
      </c>
      <c r="K179" s="358" t="s">
        <v>46</v>
      </c>
      <c r="L179" s="358" t="s">
        <v>2130</v>
      </c>
      <c r="M179" s="358" t="s">
        <v>2130</v>
      </c>
      <c r="N179" s="321" t="s">
        <v>1134</v>
      </c>
      <c r="O179" s="358" t="s">
        <v>2183</v>
      </c>
      <c r="P179" s="358" t="s">
        <v>1059</v>
      </c>
      <c r="Q179" s="358">
        <v>22033605</v>
      </c>
      <c r="R179" s="358">
        <v>0</v>
      </c>
    </row>
    <row r="180" spans="1:18" ht="15" x14ac:dyDescent="0.35">
      <c r="A180" s="358" t="s">
        <v>662</v>
      </c>
      <c r="B180" s="322" t="s">
        <v>661</v>
      </c>
      <c r="C180" s="322" t="s">
        <v>663</v>
      </c>
      <c r="D180" s="2" t="s">
        <v>1081</v>
      </c>
      <c r="E180" s="358" t="s">
        <v>67</v>
      </c>
      <c r="F180" s="358" t="s">
        <v>6</v>
      </c>
      <c r="G180" s="358" t="s">
        <v>68</v>
      </c>
      <c r="H180" s="358" t="s">
        <v>8</v>
      </c>
      <c r="I180" s="358" t="s">
        <v>6</v>
      </c>
      <c r="J180" s="359" t="str">
        <f t="shared" si="2"/>
        <v>5-03-01</v>
      </c>
      <c r="K180" s="358" t="s">
        <v>2047</v>
      </c>
      <c r="L180" s="358" t="s">
        <v>67</v>
      </c>
      <c r="M180" s="358" t="s">
        <v>67</v>
      </c>
      <c r="N180" s="321" t="s">
        <v>1137</v>
      </c>
      <c r="O180" s="358" t="s">
        <v>2183</v>
      </c>
      <c r="P180" s="358" t="s">
        <v>1061</v>
      </c>
      <c r="Q180" s="358">
        <v>26801129</v>
      </c>
      <c r="R180" s="358">
        <v>26801873</v>
      </c>
    </row>
    <row r="181" spans="1:18" ht="15" x14ac:dyDescent="0.35">
      <c r="A181" s="358" t="s">
        <v>909</v>
      </c>
      <c r="B181" s="322" t="s">
        <v>754</v>
      </c>
      <c r="C181" s="322" t="s">
        <v>910</v>
      </c>
      <c r="D181" s="2" t="s">
        <v>1081</v>
      </c>
      <c r="E181" s="358" t="s">
        <v>65</v>
      </c>
      <c r="F181" s="358" t="s">
        <v>13</v>
      </c>
      <c r="G181" s="358" t="s">
        <v>47</v>
      </c>
      <c r="H181" s="358" t="s">
        <v>15</v>
      </c>
      <c r="I181" s="358" t="s">
        <v>20</v>
      </c>
      <c r="J181" s="359" t="str">
        <f t="shared" si="2"/>
        <v>2-10-13</v>
      </c>
      <c r="K181" s="358" t="s">
        <v>52</v>
      </c>
      <c r="L181" s="358" t="s">
        <v>65</v>
      </c>
      <c r="M181" s="358" t="s">
        <v>2131</v>
      </c>
      <c r="N181" s="321" t="s">
        <v>1184</v>
      </c>
      <c r="O181" s="358" t="s">
        <v>2183</v>
      </c>
      <c r="P181" s="358" t="s">
        <v>1070</v>
      </c>
      <c r="Q181" s="358">
        <v>24777567</v>
      </c>
      <c r="R181" s="358">
        <v>0</v>
      </c>
    </row>
    <row r="182" spans="1:18" ht="15" x14ac:dyDescent="0.35">
      <c r="A182" s="358" t="s">
        <v>1033</v>
      </c>
      <c r="B182" s="322" t="s">
        <v>985</v>
      </c>
      <c r="C182" s="322" t="s">
        <v>664</v>
      </c>
      <c r="D182" s="2" t="s">
        <v>1081</v>
      </c>
      <c r="E182" s="358" t="s">
        <v>67</v>
      </c>
      <c r="F182" s="358" t="s">
        <v>11</v>
      </c>
      <c r="G182" s="358" t="s">
        <v>68</v>
      </c>
      <c r="H182" s="358" t="s">
        <v>10</v>
      </c>
      <c r="I182" s="358" t="s">
        <v>8</v>
      </c>
      <c r="J182" s="359" t="str">
        <f t="shared" si="2"/>
        <v>5-05-03</v>
      </c>
      <c r="K182" s="358" t="s">
        <v>2047</v>
      </c>
      <c r="L182" s="358" t="s">
        <v>2050</v>
      </c>
      <c r="M182" s="358" t="s">
        <v>116</v>
      </c>
      <c r="N182" s="321" t="s">
        <v>116</v>
      </c>
      <c r="O182" s="358" t="s">
        <v>2183</v>
      </c>
      <c r="P182" s="358" t="s">
        <v>2218</v>
      </c>
      <c r="Q182" s="358">
        <v>24384723</v>
      </c>
      <c r="R182" s="358">
        <v>0</v>
      </c>
    </row>
    <row r="183" spans="1:18" ht="15" x14ac:dyDescent="0.35">
      <c r="A183" s="358" t="s">
        <v>1624</v>
      </c>
      <c r="B183" s="322" t="s">
        <v>985</v>
      </c>
      <c r="C183" s="322" t="s">
        <v>666</v>
      </c>
      <c r="D183" s="2" t="s">
        <v>1033</v>
      </c>
      <c r="E183" s="358" t="s">
        <v>67</v>
      </c>
      <c r="F183" s="358" t="s">
        <v>11</v>
      </c>
      <c r="G183" s="358" t="s">
        <v>68</v>
      </c>
      <c r="H183" s="358" t="s">
        <v>10</v>
      </c>
      <c r="I183" s="358" t="s">
        <v>8</v>
      </c>
      <c r="J183" s="359" t="str">
        <f t="shared" si="2"/>
        <v>5-05-03</v>
      </c>
      <c r="K183" s="358" t="s">
        <v>2047</v>
      </c>
      <c r="L183" s="358" t="s">
        <v>2050</v>
      </c>
      <c r="M183" s="358" t="s">
        <v>116</v>
      </c>
      <c r="N183" s="321" t="s">
        <v>1211</v>
      </c>
      <c r="O183" s="358" t="s">
        <v>2183</v>
      </c>
      <c r="P183" s="358" t="s">
        <v>2218</v>
      </c>
      <c r="Q183" s="358">
        <v>24384723</v>
      </c>
      <c r="R183" s="358">
        <v>0</v>
      </c>
    </row>
    <row r="184" spans="1:18" ht="15" x14ac:dyDescent="0.35">
      <c r="A184" s="358" t="s">
        <v>1276</v>
      </c>
      <c r="B184" s="322" t="s">
        <v>1254</v>
      </c>
      <c r="C184" s="322" t="s">
        <v>1007</v>
      </c>
      <c r="D184" s="2" t="s">
        <v>1081</v>
      </c>
      <c r="E184" s="358" t="s">
        <v>1130</v>
      </c>
      <c r="F184" s="358" t="s">
        <v>6</v>
      </c>
      <c r="G184" s="358" t="s">
        <v>54</v>
      </c>
      <c r="H184" s="358" t="s">
        <v>9</v>
      </c>
      <c r="I184" s="358" t="s">
        <v>9</v>
      </c>
      <c r="J184" s="359" t="str">
        <f t="shared" si="2"/>
        <v>7-04-04</v>
      </c>
      <c r="K184" s="358" t="s">
        <v>53</v>
      </c>
      <c r="L184" s="358" t="s">
        <v>2056</v>
      </c>
      <c r="M184" s="358" t="s">
        <v>2132</v>
      </c>
      <c r="N184" s="321" t="s">
        <v>1203</v>
      </c>
      <c r="O184" s="358" t="s">
        <v>2183</v>
      </c>
      <c r="P184" s="358" t="s">
        <v>1386</v>
      </c>
      <c r="Q184" s="358">
        <v>50084577</v>
      </c>
      <c r="R184" s="358">
        <v>0</v>
      </c>
    </row>
    <row r="185" spans="1:18" ht="15" x14ac:dyDescent="0.35">
      <c r="A185" s="358" t="s">
        <v>972</v>
      </c>
      <c r="B185" s="322" t="s">
        <v>796</v>
      </c>
      <c r="C185" s="322" t="s">
        <v>973</v>
      </c>
      <c r="D185" s="2" t="s">
        <v>1081</v>
      </c>
      <c r="E185" s="358" t="s">
        <v>1130</v>
      </c>
      <c r="F185" s="358" t="s">
        <v>6</v>
      </c>
      <c r="G185" s="358" t="s">
        <v>54</v>
      </c>
      <c r="H185" s="358" t="s">
        <v>9</v>
      </c>
      <c r="I185" s="358" t="s">
        <v>6</v>
      </c>
      <c r="J185" s="359" t="str">
        <f t="shared" si="2"/>
        <v>7-04-01</v>
      </c>
      <c r="K185" s="358" t="s">
        <v>53</v>
      </c>
      <c r="L185" s="358" t="s">
        <v>2056</v>
      </c>
      <c r="M185" s="358" t="s">
        <v>2057</v>
      </c>
      <c r="N185" s="321" t="s">
        <v>1201</v>
      </c>
      <c r="O185" s="358" t="s">
        <v>2183</v>
      </c>
      <c r="P185" s="358" t="s">
        <v>1077</v>
      </c>
      <c r="Q185" s="358">
        <v>86019965</v>
      </c>
      <c r="R185" s="358">
        <v>0</v>
      </c>
    </row>
    <row r="186" spans="1:18" ht="15" x14ac:dyDescent="0.35">
      <c r="A186" s="358" t="s">
        <v>974</v>
      </c>
      <c r="B186" s="322" t="s">
        <v>796</v>
      </c>
      <c r="C186" s="322" t="s">
        <v>975</v>
      </c>
      <c r="D186" s="2" t="s">
        <v>972</v>
      </c>
      <c r="E186" s="358" t="s">
        <v>1130</v>
      </c>
      <c r="F186" s="358" t="s">
        <v>6</v>
      </c>
      <c r="G186" s="358" t="s">
        <v>54</v>
      </c>
      <c r="H186" s="358" t="s">
        <v>9</v>
      </c>
      <c r="I186" s="358" t="s">
        <v>6</v>
      </c>
      <c r="J186" s="359" t="str">
        <f t="shared" si="2"/>
        <v>7-04-01</v>
      </c>
      <c r="K186" s="358" t="s">
        <v>53</v>
      </c>
      <c r="L186" s="358" t="s">
        <v>2056</v>
      </c>
      <c r="M186" s="358" t="s">
        <v>2057</v>
      </c>
      <c r="N186" s="321" t="s">
        <v>1201</v>
      </c>
      <c r="O186" s="358" t="s">
        <v>2183</v>
      </c>
      <c r="P186" s="358" t="s">
        <v>1077</v>
      </c>
      <c r="Q186" s="358">
        <v>86019965</v>
      </c>
      <c r="R186" s="358">
        <v>0</v>
      </c>
    </row>
    <row r="187" spans="1:18" ht="15" x14ac:dyDescent="0.35">
      <c r="A187" s="358" t="s">
        <v>976</v>
      </c>
      <c r="B187" s="322" t="s">
        <v>796</v>
      </c>
      <c r="C187" s="322" t="s">
        <v>977</v>
      </c>
      <c r="D187" s="2" t="s">
        <v>972</v>
      </c>
      <c r="E187" s="358" t="s">
        <v>1130</v>
      </c>
      <c r="F187" s="358" t="s">
        <v>6</v>
      </c>
      <c r="G187" s="358" t="s">
        <v>54</v>
      </c>
      <c r="H187" s="358" t="s">
        <v>9</v>
      </c>
      <c r="I187" s="358" t="s">
        <v>6</v>
      </c>
      <c r="J187" s="359" t="str">
        <f t="shared" si="2"/>
        <v>7-04-01</v>
      </c>
      <c r="K187" s="358" t="s">
        <v>53</v>
      </c>
      <c r="L187" s="358" t="s">
        <v>2056</v>
      </c>
      <c r="M187" s="358" t="s">
        <v>2057</v>
      </c>
      <c r="N187" s="321" t="s">
        <v>1201</v>
      </c>
      <c r="O187" s="358" t="s">
        <v>2183</v>
      </c>
      <c r="P187" s="358" t="s">
        <v>1077</v>
      </c>
      <c r="Q187" s="358">
        <v>86019965</v>
      </c>
      <c r="R187" s="358">
        <v>0</v>
      </c>
    </row>
    <row r="188" spans="1:18" ht="15" x14ac:dyDescent="0.35">
      <c r="A188" s="358" t="s">
        <v>1045</v>
      </c>
      <c r="B188" s="322" t="s">
        <v>991</v>
      </c>
      <c r="C188" s="322" t="s">
        <v>720</v>
      </c>
      <c r="D188" s="2" t="s">
        <v>1081</v>
      </c>
      <c r="E188" s="358" t="s">
        <v>105</v>
      </c>
      <c r="F188" s="358" t="s">
        <v>10</v>
      </c>
      <c r="G188" s="358" t="s">
        <v>50</v>
      </c>
      <c r="H188" s="358" t="s">
        <v>10</v>
      </c>
      <c r="I188" s="358" t="s">
        <v>13</v>
      </c>
      <c r="J188" s="359" t="str">
        <f t="shared" si="2"/>
        <v>3-05-08</v>
      </c>
      <c r="K188" s="358" t="s">
        <v>2073</v>
      </c>
      <c r="L188" s="358" t="s">
        <v>105</v>
      </c>
      <c r="M188" s="358" t="s">
        <v>106</v>
      </c>
      <c r="N188" s="321" t="s">
        <v>106</v>
      </c>
      <c r="O188" s="358" t="s">
        <v>2183</v>
      </c>
      <c r="P188" s="358" t="s">
        <v>1737</v>
      </c>
      <c r="Q188" s="358">
        <v>25548037</v>
      </c>
      <c r="R188" s="358">
        <v>0</v>
      </c>
    </row>
    <row r="189" spans="1:18" ht="15" x14ac:dyDescent="0.35">
      <c r="A189" s="358" t="s">
        <v>1043</v>
      </c>
      <c r="B189" s="322" t="s">
        <v>991</v>
      </c>
      <c r="C189" s="322" t="s">
        <v>706</v>
      </c>
      <c r="D189" s="2" t="s">
        <v>1045</v>
      </c>
      <c r="E189" s="358" t="s">
        <v>105</v>
      </c>
      <c r="F189" s="358" t="s">
        <v>10</v>
      </c>
      <c r="G189" s="358" t="s">
        <v>50</v>
      </c>
      <c r="H189" s="358" t="s">
        <v>10</v>
      </c>
      <c r="I189" s="358" t="s">
        <v>10</v>
      </c>
      <c r="J189" s="359" t="str">
        <f t="shared" si="2"/>
        <v>3-05-05</v>
      </c>
      <c r="K189" s="358" t="s">
        <v>2073</v>
      </c>
      <c r="L189" s="358" t="s">
        <v>105</v>
      </c>
      <c r="M189" s="358" t="s">
        <v>2133</v>
      </c>
      <c r="N189" s="321" t="s">
        <v>89</v>
      </c>
      <c r="O189" s="358" t="s">
        <v>2183</v>
      </c>
      <c r="P189" s="358" t="s">
        <v>1737</v>
      </c>
      <c r="Q189" s="358">
        <v>25548037</v>
      </c>
      <c r="R189" s="358">
        <v>0</v>
      </c>
    </row>
    <row r="190" spans="1:18" ht="15" x14ac:dyDescent="0.35">
      <c r="A190" s="358" t="s">
        <v>1044</v>
      </c>
      <c r="B190" s="322" t="s">
        <v>991</v>
      </c>
      <c r="C190" s="322" t="s">
        <v>714</v>
      </c>
      <c r="D190" s="2" t="s">
        <v>1045</v>
      </c>
      <c r="E190" s="358" t="s">
        <v>105</v>
      </c>
      <c r="F190" s="358" t="s">
        <v>10</v>
      </c>
      <c r="G190" s="358" t="s">
        <v>50</v>
      </c>
      <c r="H190" s="358" t="s">
        <v>10</v>
      </c>
      <c r="I190" s="358" t="s">
        <v>12</v>
      </c>
      <c r="J190" s="359" t="str">
        <f t="shared" si="2"/>
        <v>3-05-07</v>
      </c>
      <c r="K190" s="358" t="s">
        <v>2073</v>
      </c>
      <c r="L190" s="358" t="s">
        <v>105</v>
      </c>
      <c r="M190" s="358" t="s">
        <v>107</v>
      </c>
      <c r="N190" s="321" t="s">
        <v>107</v>
      </c>
      <c r="O190" s="358" t="s">
        <v>2183</v>
      </c>
      <c r="P190" s="358" t="s">
        <v>1737</v>
      </c>
      <c r="Q190" s="358">
        <v>25548037</v>
      </c>
      <c r="R190" s="358">
        <v>0</v>
      </c>
    </row>
    <row r="191" spans="1:18" ht="15" x14ac:dyDescent="0.35">
      <c r="A191" s="358" t="s">
        <v>1037</v>
      </c>
      <c r="B191" s="322" t="s">
        <v>988</v>
      </c>
      <c r="C191" s="322" t="s">
        <v>1038</v>
      </c>
      <c r="D191" s="2" t="s">
        <v>1081</v>
      </c>
      <c r="E191" s="358" t="s">
        <v>91</v>
      </c>
      <c r="F191" s="358" t="s">
        <v>8</v>
      </c>
      <c r="G191" s="358" t="s">
        <v>68</v>
      </c>
      <c r="H191" s="358" t="s">
        <v>13</v>
      </c>
      <c r="I191" s="358" t="s">
        <v>6</v>
      </c>
      <c r="J191" s="359" t="str">
        <f t="shared" si="2"/>
        <v>5-08-01</v>
      </c>
      <c r="K191" s="358" t="s">
        <v>2047</v>
      </c>
      <c r="L191" s="358" t="s">
        <v>98</v>
      </c>
      <c r="M191" s="358" t="s">
        <v>98</v>
      </c>
      <c r="N191" s="321" t="s">
        <v>98</v>
      </c>
      <c r="O191" s="358" t="s">
        <v>2183</v>
      </c>
      <c r="P191" s="358" t="s">
        <v>1223</v>
      </c>
      <c r="Q191" s="358">
        <v>26952151</v>
      </c>
      <c r="R191" s="358">
        <v>0</v>
      </c>
    </row>
    <row r="192" spans="1:18" ht="15" x14ac:dyDescent="0.35">
      <c r="A192" s="358" t="s">
        <v>1110</v>
      </c>
      <c r="B192" s="322" t="s">
        <v>988</v>
      </c>
      <c r="C192" s="322" t="s">
        <v>1111</v>
      </c>
      <c r="D192" s="2" t="s">
        <v>1037</v>
      </c>
      <c r="E192" s="358" t="s">
        <v>91</v>
      </c>
      <c r="F192" s="358" t="s">
        <v>8</v>
      </c>
      <c r="G192" s="358" t="s">
        <v>68</v>
      </c>
      <c r="H192" s="358" t="s">
        <v>13</v>
      </c>
      <c r="I192" s="358" t="s">
        <v>6</v>
      </c>
      <c r="J192" s="359" t="str">
        <f t="shared" si="2"/>
        <v>5-08-01</v>
      </c>
      <c r="K192" s="358" t="s">
        <v>2047</v>
      </c>
      <c r="L192" s="358" t="s">
        <v>98</v>
      </c>
      <c r="M192" s="358" t="s">
        <v>98</v>
      </c>
      <c r="N192" s="321" t="s">
        <v>1297</v>
      </c>
      <c r="O192" s="358" t="s">
        <v>2183</v>
      </c>
      <c r="P192" s="358" t="s">
        <v>1223</v>
      </c>
      <c r="Q192" s="358">
        <v>26944113</v>
      </c>
      <c r="R192" s="358">
        <v>0</v>
      </c>
    </row>
    <row r="193" spans="1:18" ht="15" x14ac:dyDescent="0.35">
      <c r="A193" s="358" t="s">
        <v>703</v>
      </c>
      <c r="B193" s="322" t="s">
        <v>685</v>
      </c>
      <c r="C193" s="322" t="s">
        <v>704</v>
      </c>
      <c r="D193" s="2" t="s">
        <v>1081</v>
      </c>
      <c r="E193" s="358" t="s">
        <v>105</v>
      </c>
      <c r="F193" s="358" t="s">
        <v>7</v>
      </c>
      <c r="G193" s="358" t="s">
        <v>50</v>
      </c>
      <c r="H193" s="358" t="s">
        <v>10</v>
      </c>
      <c r="I193" s="358" t="s">
        <v>6</v>
      </c>
      <c r="J193" s="359" t="str">
        <f t="shared" si="2"/>
        <v>3-05-01</v>
      </c>
      <c r="K193" s="358" t="s">
        <v>2073</v>
      </c>
      <c r="L193" s="358" t="s">
        <v>105</v>
      </c>
      <c r="M193" s="358" t="s">
        <v>105</v>
      </c>
      <c r="N193" s="321" t="s">
        <v>59</v>
      </c>
      <c r="O193" s="358" t="s">
        <v>2183</v>
      </c>
      <c r="P193" s="358" t="s">
        <v>2219</v>
      </c>
      <c r="Q193" s="358">
        <v>25565060</v>
      </c>
      <c r="R193" s="358">
        <v>25567004</v>
      </c>
    </row>
    <row r="194" spans="1:18" ht="15" x14ac:dyDescent="0.35">
      <c r="A194" s="358" t="s">
        <v>680</v>
      </c>
      <c r="B194" s="322" t="s">
        <v>679</v>
      </c>
      <c r="C194" s="322" t="s">
        <v>681</v>
      </c>
      <c r="D194" s="2" t="s">
        <v>1081</v>
      </c>
      <c r="E194" s="358" t="s">
        <v>1128</v>
      </c>
      <c r="F194" s="358" t="s">
        <v>6</v>
      </c>
      <c r="G194" s="358" t="s">
        <v>47</v>
      </c>
      <c r="H194" s="358" t="s">
        <v>20</v>
      </c>
      <c r="I194" s="358" t="s">
        <v>6</v>
      </c>
      <c r="J194" s="359" t="str">
        <f t="shared" si="2"/>
        <v>2-13-01</v>
      </c>
      <c r="K194" s="358" t="s">
        <v>52</v>
      </c>
      <c r="L194" s="358" t="s">
        <v>60</v>
      </c>
      <c r="M194" s="358" t="s">
        <v>60</v>
      </c>
      <c r="N194" s="321" t="s">
        <v>60</v>
      </c>
      <c r="O194" s="358" t="s">
        <v>2183</v>
      </c>
      <c r="P194" s="358" t="s">
        <v>1060</v>
      </c>
      <c r="Q194" s="358">
        <v>24700305</v>
      </c>
      <c r="R194" s="358">
        <v>0</v>
      </c>
    </row>
    <row r="195" spans="1:18" ht="15" x14ac:dyDescent="0.35">
      <c r="A195" s="358" t="s">
        <v>690</v>
      </c>
      <c r="B195" s="322" t="s">
        <v>679</v>
      </c>
      <c r="C195" s="322" t="s">
        <v>691</v>
      </c>
      <c r="D195" s="2" t="s">
        <v>680</v>
      </c>
      <c r="E195" s="358" t="s">
        <v>1128</v>
      </c>
      <c r="F195" s="358" t="s">
        <v>6</v>
      </c>
      <c r="G195" s="358" t="s">
        <v>47</v>
      </c>
      <c r="H195" s="358" t="s">
        <v>20</v>
      </c>
      <c r="I195" s="358" t="s">
        <v>6</v>
      </c>
      <c r="J195" s="359" t="str">
        <f t="shared" si="2"/>
        <v>2-13-01</v>
      </c>
      <c r="K195" s="358" t="s">
        <v>52</v>
      </c>
      <c r="L195" s="358" t="s">
        <v>60</v>
      </c>
      <c r="M195" s="358" t="s">
        <v>60</v>
      </c>
      <c r="N195" s="321" t="s">
        <v>60</v>
      </c>
      <c r="O195" s="358" t="s">
        <v>2183</v>
      </c>
      <c r="P195" s="358" t="s">
        <v>1060</v>
      </c>
      <c r="Q195" s="358">
        <v>24700305</v>
      </c>
      <c r="R195" s="358">
        <v>0</v>
      </c>
    </row>
    <row r="196" spans="1:18" ht="15" x14ac:dyDescent="0.35">
      <c r="A196" s="358" t="s">
        <v>693</v>
      </c>
      <c r="B196" s="322" t="s">
        <v>679</v>
      </c>
      <c r="C196" s="322" t="s">
        <v>694</v>
      </c>
      <c r="D196" s="2" t="s">
        <v>680</v>
      </c>
      <c r="E196" s="358" t="s">
        <v>1128</v>
      </c>
      <c r="F196" s="358" t="s">
        <v>6</v>
      </c>
      <c r="G196" s="358" t="s">
        <v>47</v>
      </c>
      <c r="H196" s="358" t="s">
        <v>20</v>
      </c>
      <c r="I196" s="358" t="s">
        <v>12</v>
      </c>
      <c r="J196" s="359" t="str">
        <f t="shared" ref="J196:J199" si="3">CONCATENATE(G196,"-",H196,"-",I196)</f>
        <v>2-13-07</v>
      </c>
      <c r="K196" s="358" t="s">
        <v>52</v>
      </c>
      <c r="L196" s="358" t="s">
        <v>60</v>
      </c>
      <c r="M196" s="358" t="s">
        <v>2134</v>
      </c>
      <c r="N196" s="321" t="s">
        <v>72</v>
      </c>
      <c r="O196" s="358" t="s">
        <v>2183</v>
      </c>
      <c r="P196" s="358" t="s">
        <v>1060</v>
      </c>
      <c r="Q196" s="358">
        <v>24700305</v>
      </c>
      <c r="R196" s="358">
        <v>0</v>
      </c>
    </row>
    <row r="197" spans="1:18" ht="15" x14ac:dyDescent="0.35">
      <c r="A197" s="358" t="s">
        <v>1277</v>
      </c>
      <c r="B197" s="322" t="s">
        <v>1255</v>
      </c>
      <c r="C197" s="322" t="s">
        <v>1278</v>
      </c>
      <c r="D197" s="2" t="s">
        <v>1081</v>
      </c>
      <c r="E197" s="358" t="s">
        <v>1057</v>
      </c>
      <c r="F197" s="358" t="s">
        <v>9</v>
      </c>
      <c r="G197" s="358" t="s">
        <v>47</v>
      </c>
      <c r="H197" s="358" t="s">
        <v>19</v>
      </c>
      <c r="I197" s="358" t="s">
        <v>6</v>
      </c>
      <c r="J197" s="359" t="str">
        <f t="shared" si="3"/>
        <v>2-12-01</v>
      </c>
      <c r="K197" s="358" t="s">
        <v>52</v>
      </c>
      <c r="L197" s="358" t="s">
        <v>2181</v>
      </c>
      <c r="M197" s="358" t="s">
        <v>1298</v>
      </c>
      <c r="N197" s="321" t="s">
        <v>1298</v>
      </c>
      <c r="O197" s="358" t="s">
        <v>2183</v>
      </c>
      <c r="P197" s="358" t="s">
        <v>2220</v>
      </c>
      <c r="Q197" s="358">
        <v>24541660</v>
      </c>
      <c r="R197" s="358">
        <v>24541460</v>
      </c>
    </row>
    <row r="198" spans="1:18" ht="15" x14ac:dyDescent="0.35">
      <c r="A198" s="358" t="s">
        <v>811</v>
      </c>
      <c r="B198" s="322" t="s">
        <v>707</v>
      </c>
      <c r="C198" s="322" t="s">
        <v>812</v>
      </c>
      <c r="D198" s="2" t="s">
        <v>1081</v>
      </c>
      <c r="E198" s="358" t="s">
        <v>65</v>
      </c>
      <c r="F198" s="358" t="s">
        <v>6</v>
      </c>
      <c r="G198" s="358" t="s">
        <v>47</v>
      </c>
      <c r="H198" s="358" t="s">
        <v>15</v>
      </c>
      <c r="I198" s="358" t="s">
        <v>10</v>
      </c>
      <c r="J198" s="359" t="str">
        <f t="shared" si="3"/>
        <v>2-10-05</v>
      </c>
      <c r="K198" s="358" t="s">
        <v>52</v>
      </c>
      <c r="L198" s="358" t="s">
        <v>65</v>
      </c>
      <c r="M198" s="358" t="s">
        <v>2135</v>
      </c>
      <c r="N198" s="321" t="s">
        <v>1161</v>
      </c>
      <c r="O198" s="358" t="s">
        <v>2183</v>
      </c>
      <c r="P198" s="358" t="s">
        <v>1773</v>
      </c>
      <c r="Q198" s="358">
        <v>24721135</v>
      </c>
      <c r="R198" s="358">
        <v>0</v>
      </c>
    </row>
    <row r="199" spans="1:18" ht="15" x14ac:dyDescent="0.35">
      <c r="A199" s="358" t="s">
        <v>813</v>
      </c>
      <c r="B199" s="322" t="s">
        <v>707</v>
      </c>
      <c r="C199" s="322" t="s">
        <v>814</v>
      </c>
      <c r="D199" s="2" t="s">
        <v>811</v>
      </c>
      <c r="E199" s="358" t="s">
        <v>65</v>
      </c>
      <c r="F199" s="358" t="s">
        <v>6</v>
      </c>
      <c r="G199" s="358" t="s">
        <v>47</v>
      </c>
      <c r="H199" s="358" t="s">
        <v>82</v>
      </c>
      <c r="I199" s="358" t="s">
        <v>7</v>
      </c>
      <c r="J199" s="359" t="str">
        <f t="shared" si="3"/>
        <v>2-16-02</v>
      </c>
      <c r="K199" s="358" t="s">
        <v>52</v>
      </c>
      <c r="L199" s="358" t="s">
        <v>2136</v>
      </c>
      <c r="M199" s="358" t="s">
        <v>93</v>
      </c>
      <c r="N199" s="321" t="s">
        <v>93</v>
      </c>
      <c r="O199" s="358" t="s">
        <v>2183</v>
      </c>
      <c r="P199" s="358" t="s">
        <v>1774</v>
      </c>
      <c r="Q199" s="358">
        <v>24650076</v>
      </c>
      <c r="R199" s="358">
        <v>24650076</v>
      </c>
    </row>
  </sheetData>
  <sheetProtection algorithmName="SHA-512" hashValue="5fq7lbtzD7HnEOMe2VDF6W8wYPf/iphzGLSJZWJWJVb+NbGz/adZ+ofbzNUCrqrSX0xieWRGjEA/uUs06S2PGQ==" saltValue="iYAhOmv1MqEDfaHJ8z6hWA==" spinCount="100000" sheet="1" objects="1" scenarios="1"/>
  <autoFilter ref="A2:R199" xr:uid="{00000000-0009-0000-0000-000002000000}">
    <sortState xmlns:xlrd2="http://schemas.microsoft.com/office/spreadsheetml/2017/richdata2" ref="A3:R200">
      <sortCondition ref="A3:A200"/>
    </sortState>
  </autoFilter>
  <sortState xmlns:xlrd2="http://schemas.microsoft.com/office/spreadsheetml/2017/richdata2" ref="A3:R196">
    <sortCondition ref="A3:A19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/>
  <dimension ref="B1:L201"/>
  <sheetViews>
    <sheetView zoomScale="80" zoomScaleNormal="80" workbookViewId="0">
      <pane ySplit="2" topLeftCell="A3" activePane="bottomLeft" state="frozen"/>
      <selection activeCell="G8" sqref="G8:N8"/>
      <selection pane="bottomLeft" activeCell="D3" sqref="D3"/>
    </sheetView>
  </sheetViews>
  <sheetFormatPr baseColWidth="10" defaultColWidth="11.44140625" defaultRowHeight="14.4" x14ac:dyDescent="0.3"/>
  <cols>
    <col min="1" max="1" width="11.44140625" style="1"/>
    <col min="2" max="2" width="11.33203125" style="2" bestFit="1" customWidth="1"/>
    <col min="3" max="3" width="11.5546875" style="2" bestFit="1" customWidth="1"/>
    <col min="4" max="4" width="33.5546875" style="2" bestFit="1" customWidth="1"/>
    <col min="5" max="8" width="11.44140625" style="1"/>
    <col min="9" max="9" width="10.5546875" style="8" customWidth="1"/>
    <col min="10" max="10" width="47.44140625" style="8" bestFit="1" customWidth="1"/>
    <col min="11" max="11" width="10.109375" style="8" bestFit="1" customWidth="1"/>
    <col min="12" max="12" width="11.44140625" style="8"/>
    <col min="13" max="16384" width="11.44140625" style="1"/>
  </cols>
  <sheetData>
    <row r="1" spans="2:12" x14ac:dyDescent="0.3">
      <c r="B1" s="5">
        <v>1</v>
      </c>
      <c r="C1" s="5">
        <v>2</v>
      </c>
      <c r="D1" s="5">
        <v>3</v>
      </c>
      <c r="I1" s="7" t="s">
        <v>30</v>
      </c>
      <c r="J1" s="7" t="s">
        <v>31</v>
      </c>
      <c r="K1" s="7" t="s">
        <v>29</v>
      </c>
    </row>
    <row r="2" spans="2:12" s="4" customFormat="1" x14ac:dyDescent="0.3">
      <c r="B2" s="3" t="s">
        <v>29</v>
      </c>
      <c r="C2" s="3" t="s">
        <v>30</v>
      </c>
      <c r="D2" s="258" t="s">
        <v>1082</v>
      </c>
      <c r="I2" s="9" t="s">
        <v>1634</v>
      </c>
      <c r="J2" s="13" t="s">
        <v>1373</v>
      </c>
      <c r="K2" s="9" t="s">
        <v>1376</v>
      </c>
      <c r="L2" s="8" t="s">
        <v>1081</v>
      </c>
    </row>
    <row r="3" spans="2:12" x14ac:dyDescent="0.3">
      <c r="B3" s="2" t="s">
        <v>943</v>
      </c>
      <c r="C3" s="2" t="s">
        <v>776</v>
      </c>
      <c r="D3" s="2" t="s">
        <v>1081</v>
      </c>
      <c r="I3" s="9" t="s">
        <v>1635</v>
      </c>
      <c r="J3" s="254" t="s">
        <v>650</v>
      </c>
      <c r="K3" s="10" t="s">
        <v>651</v>
      </c>
      <c r="L3" s="8" t="s">
        <v>1081</v>
      </c>
    </row>
    <row r="4" spans="2:12" x14ac:dyDescent="0.3">
      <c r="B4" s="2" t="s">
        <v>935</v>
      </c>
      <c r="C4" s="2" t="s">
        <v>767</v>
      </c>
      <c r="D4" s="2" t="s">
        <v>1081</v>
      </c>
      <c r="I4" s="9" t="s">
        <v>1636</v>
      </c>
      <c r="J4" s="255" t="s">
        <v>653</v>
      </c>
      <c r="K4" s="9" t="s">
        <v>654</v>
      </c>
      <c r="L4" s="8" t="s">
        <v>1081</v>
      </c>
    </row>
    <row r="5" spans="2:12" x14ac:dyDescent="0.3">
      <c r="B5" s="2" t="s">
        <v>937</v>
      </c>
      <c r="C5" s="2" t="s">
        <v>770</v>
      </c>
      <c r="D5" s="2" t="s">
        <v>1081</v>
      </c>
      <c r="I5" s="9" t="s">
        <v>1637</v>
      </c>
      <c r="J5" s="254" t="s">
        <v>655</v>
      </c>
      <c r="K5" s="10" t="s">
        <v>656</v>
      </c>
      <c r="L5" s="8" t="s">
        <v>1081</v>
      </c>
    </row>
    <row r="6" spans="2:12" x14ac:dyDescent="0.3">
      <c r="B6" s="2" t="s">
        <v>956</v>
      </c>
      <c r="C6" s="2" t="s">
        <v>782</v>
      </c>
      <c r="D6" s="2" t="s">
        <v>1081</v>
      </c>
      <c r="I6" s="9" t="s">
        <v>1638</v>
      </c>
      <c r="J6" s="255" t="s">
        <v>658</v>
      </c>
      <c r="K6" s="9" t="s">
        <v>659</v>
      </c>
      <c r="L6" s="8" t="s">
        <v>1081</v>
      </c>
    </row>
    <row r="7" spans="2:12" x14ac:dyDescent="0.3">
      <c r="B7" s="2" t="s">
        <v>963</v>
      </c>
      <c r="C7" s="2" t="s">
        <v>786</v>
      </c>
      <c r="I7" s="9" t="s">
        <v>1639</v>
      </c>
      <c r="J7" s="254" t="s">
        <v>662</v>
      </c>
      <c r="K7" s="10" t="s">
        <v>663</v>
      </c>
      <c r="L7" s="8" t="s">
        <v>1081</v>
      </c>
    </row>
    <row r="8" spans="2:12" x14ac:dyDescent="0.3">
      <c r="B8" s="2" t="s">
        <v>977</v>
      </c>
      <c r="C8" s="2" t="s">
        <v>796</v>
      </c>
      <c r="I8" s="9" t="s">
        <v>1640</v>
      </c>
      <c r="J8" s="255" t="s">
        <v>669</v>
      </c>
      <c r="K8" s="9" t="s">
        <v>670</v>
      </c>
      <c r="L8" s="8" t="s">
        <v>1081</v>
      </c>
    </row>
    <row r="9" spans="2:12" x14ac:dyDescent="0.3">
      <c r="B9" s="2" t="s">
        <v>975</v>
      </c>
      <c r="C9" s="2" t="s">
        <v>796</v>
      </c>
      <c r="I9" s="9" t="s">
        <v>1641</v>
      </c>
      <c r="J9" s="254" t="s">
        <v>672</v>
      </c>
      <c r="K9" s="10" t="s">
        <v>673</v>
      </c>
      <c r="L9" s="8" t="s">
        <v>1081</v>
      </c>
    </row>
    <row r="10" spans="2:12" x14ac:dyDescent="0.3">
      <c r="B10" s="2" t="s">
        <v>1010</v>
      </c>
      <c r="C10" s="2" t="s">
        <v>980</v>
      </c>
      <c r="D10" s="2" t="s">
        <v>1081</v>
      </c>
      <c r="I10" s="9" t="s">
        <v>1642</v>
      </c>
      <c r="J10" s="255" t="s">
        <v>680</v>
      </c>
      <c r="K10" s="9" t="s">
        <v>681</v>
      </c>
      <c r="L10" s="8" t="s">
        <v>1081</v>
      </c>
    </row>
    <row r="11" spans="2:12" x14ac:dyDescent="0.3">
      <c r="B11" s="2" t="s">
        <v>1260</v>
      </c>
      <c r="C11" s="2" t="s">
        <v>980</v>
      </c>
      <c r="I11" s="9" t="s">
        <v>1643</v>
      </c>
      <c r="J11" s="254" t="s">
        <v>698</v>
      </c>
      <c r="K11" s="10" t="s">
        <v>699</v>
      </c>
      <c r="L11" s="8" t="s">
        <v>1081</v>
      </c>
    </row>
    <row r="12" spans="2:12" x14ac:dyDescent="0.3">
      <c r="B12" s="2" t="s">
        <v>1012</v>
      </c>
      <c r="C12" s="2" t="s">
        <v>980</v>
      </c>
      <c r="I12" s="9" t="s">
        <v>1644</v>
      </c>
      <c r="J12" s="255" t="s">
        <v>703</v>
      </c>
      <c r="K12" s="9" t="s">
        <v>704</v>
      </c>
      <c r="L12" s="8" t="s">
        <v>1081</v>
      </c>
    </row>
    <row r="13" spans="2:12" x14ac:dyDescent="0.3">
      <c r="B13" s="2" t="s">
        <v>1021</v>
      </c>
      <c r="C13" s="2" t="s">
        <v>982</v>
      </c>
      <c r="D13" s="2" t="s">
        <v>1081</v>
      </c>
      <c r="I13" s="9" t="s">
        <v>1645</v>
      </c>
      <c r="J13" s="254" t="s">
        <v>722</v>
      </c>
      <c r="K13" s="10" t="s">
        <v>723</v>
      </c>
      <c r="L13" s="8" t="s">
        <v>1081</v>
      </c>
    </row>
    <row r="14" spans="2:12" x14ac:dyDescent="0.3">
      <c r="B14" s="2" t="s">
        <v>1022</v>
      </c>
      <c r="C14" s="2" t="s">
        <v>982</v>
      </c>
      <c r="I14" s="9" t="s">
        <v>1646</v>
      </c>
      <c r="J14" s="255" t="s">
        <v>733</v>
      </c>
      <c r="K14" s="9" t="s">
        <v>734</v>
      </c>
      <c r="L14" s="8" t="s">
        <v>1081</v>
      </c>
    </row>
    <row r="15" spans="2:12" x14ac:dyDescent="0.3">
      <c r="B15" s="2" t="s">
        <v>1024</v>
      </c>
      <c r="C15" s="2" t="s">
        <v>982</v>
      </c>
      <c r="I15" s="9" t="s">
        <v>1647</v>
      </c>
      <c r="J15" s="10" t="s">
        <v>1628</v>
      </c>
      <c r="K15" s="10" t="s">
        <v>738</v>
      </c>
      <c r="L15" s="8" t="s">
        <v>1081</v>
      </c>
    </row>
    <row r="16" spans="2:12" x14ac:dyDescent="0.3">
      <c r="B16" s="2" t="s">
        <v>1026</v>
      </c>
      <c r="C16" s="2" t="s">
        <v>982</v>
      </c>
      <c r="I16" s="9" t="s">
        <v>1647</v>
      </c>
      <c r="J16" s="10" t="s">
        <v>1626</v>
      </c>
      <c r="K16" s="10" t="s">
        <v>740</v>
      </c>
      <c r="L16" s="8" t="s">
        <v>1081</v>
      </c>
    </row>
    <row r="17" spans="2:12" x14ac:dyDescent="0.3">
      <c r="B17" s="2" t="s">
        <v>1028</v>
      </c>
      <c r="C17" s="2" t="s">
        <v>982</v>
      </c>
      <c r="I17" s="9" t="s">
        <v>1647</v>
      </c>
      <c r="J17" s="256" t="s">
        <v>1621</v>
      </c>
      <c r="K17" s="10" t="s">
        <v>742</v>
      </c>
      <c r="L17" s="8" t="s">
        <v>1081</v>
      </c>
    </row>
    <row r="18" spans="2:12" x14ac:dyDescent="0.3">
      <c r="B18" s="2" t="s">
        <v>656</v>
      </c>
      <c r="C18" s="2" t="s">
        <v>645</v>
      </c>
      <c r="D18" s="2" t="s">
        <v>1081</v>
      </c>
      <c r="I18" s="9" t="s">
        <v>1647</v>
      </c>
      <c r="J18" s="256" t="s">
        <v>1623</v>
      </c>
      <c r="K18" s="10" t="s">
        <v>744</v>
      </c>
      <c r="L18" s="8" t="s">
        <v>1081</v>
      </c>
    </row>
    <row r="19" spans="2:12" x14ac:dyDescent="0.3">
      <c r="B19" s="2" t="s">
        <v>654</v>
      </c>
      <c r="C19" s="2" t="s">
        <v>652</v>
      </c>
      <c r="D19" s="2" t="s">
        <v>1081</v>
      </c>
      <c r="I19" s="9" t="s">
        <v>1647</v>
      </c>
      <c r="J19" s="256" t="s">
        <v>1625</v>
      </c>
      <c r="K19" s="10" t="s">
        <v>736</v>
      </c>
      <c r="L19" s="8" t="s">
        <v>1081</v>
      </c>
    </row>
    <row r="20" spans="2:12" x14ac:dyDescent="0.3">
      <c r="B20" s="2" t="s">
        <v>742</v>
      </c>
      <c r="C20" s="2" t="s">
        <v>692</v>
      </c>
      <c r="D20" s="2" t="s">
        <v>1081</v>
      </c>
      <c r="I20" s="9" t="s">
        <v>1648</v>
      </c>
      <c r="J20" s="255" t="s">
        <v>746</v>
      </c>
      <c r="K20" s="9" t="s">
        <v>747</v>
      </c>
      <c r="L20" s="8" t="s">
        <v>1081</v>
      </c>
    </row>
    <row r="21" spans="2:12" x14ac:dyDescent="0.3">
      <c r="B21" s="2" t="s">
        <v>659</v>
      </c>
      <c r="C21" s="2" t="s">
        <v>657</v>
      </c>
      <c r="D21" s="2" t="s">
        <v>1081</v>
      </c>
      <c r="I21" s="9" t="s">
        <v>1649</v>
      </c>
      <c r="J21" s="254" t="s">
        <v>755</v>
      </c>
      <c r="K21" s="10" t="s">
        <v>756</v>
      </c>
      <c r="L21" s="8" t="s">
        <v>1081</v>
      </c>
    </row>
    <row r="22" spans="2:12" x14ac:dyDescent="0.3">
      <c r="B22" s="2" t="s">
        <v>681</v>
      </c>
      <c r="C22" s="2" t="s">
        <v>679</v>
      </c>
      <c r="D22" s="2" t="s">
        <v>1081</v>
      </c>
      <c r="I22" s="9" t="s">
        <v>1650</v>
      </c>
      <c r="J22" s="255" t="s">
        <v>768</v>
      </c>
      <c r="K22" s="9" t="s">
        <v>769</v>
      </c>
      <c r="L22" s="8" t="s">
        <v>1081</v>
      </c>
    </row>
    <row r="23" spans="2:12" x14ac:dyDescent="0.3">
      <c r="B23" s="2" t="s">
        <v>704</v>
      </c>
      <c r="C23" s="2" t="s">
        <v>685</v>
      </c>
      <c r="D23" s="2" t="s">
        <v>1081</v>
      </c>
      <c r="I23" s="9" t="s">
        <v>1651</v>
      </c>
      <c r="J23" s="254" t="s">
        <v>777</v>
      </c>
      <c r="K23" s="10" t="s">
        <v>778</v>
      </c>
      <c r="L23" s="8" t="s">
        <v>1081</v>
      </c>
    </row>
    <row r="24" spans="2:12" x14ac:dyDescent="0.3">
      <c r="B24" s="2" t="s">
        <v>663</v>
      </c>
      <c r="C24" s="2" t="s">
        <v>661</v>
      </c>
      <c r="D24" s="2" t="s">
        <v>1081</v>
      </c>
      <c r="I24" s="9" t="s">
        <v>1652</v>
      </c>
      <c r="J24" s="255" t="s">
        <v>802</v>
      </c>
      <c r="K24" s="9" t="s">
        <v>803</v>
      </c>
      <c r="L24" s="8" t="s">
        <v>1081</v>
      </c>
    </row>
    <row r="25" spans="2:12" x14ac:dyDescent="0.3">
      <c r="B25" s="2" t="s">
        <v>670</v>
      </c>
      <c r="C25" s="2" t="s">
        <v>668</v>
      </c>
      <c r="D25" s="2" t="s">
        <v>1081</v>
      </c>
      <c r="I25" s="9" t="s">
        <v>1653</v>
      </c>
      <c r="J25" s="254" t="s">
        <v>811</v>
      </c>
      <c r="K25" s="10" t="s">
        <v>812</v>
      </c>
      <c r="L25" s="8" t="s">
        <v>1081</v>
      </c>
    </row>
    <row r="26" spans="2:12" x14ac:dyDescent="0.3">
      <c r="B26" s="2" t="s">
        <v>673</v>
      </c>
      <c r="C26" s="2" t="s">
        <v>671</v>
      </c>
      <c r="D26" s="2" t="s">
        <v>1081</v>
      </c>
      <c r="I26" s="9" t="s">
        <v>1654</v>
      </c>
      <c r="J26" s="255" t="s">
        <v>815</v>
      </c>
      <c r="K26" s="9" t="s">
        <v>816</v>
      </c>
      <c r="L26" s="8" t="s">
        <v>1081</v>
      </c>
    </row>
    <row r="27" spans="2:12" x14ac:dyDescent="0.3">
      <c r="B27" s="2" t="s">
        <v>816</v>
      </c>
      <c r="C27" s="2" t="s">
        <v>709</v>
      </c>
      <c r="D27" s="2" t="s">
        <v>1081</v>
      </c>
      <c r="I27" s="9" t="s">
        <v>1655</v>
      </c>
      <c r="J27" s="258" t="s">
        <v>1771</v>
      </c>
      <c r="K27" s="300" t="s">
        <v>820</v>
      </c>
      <c r="L27" s="8" t="s">
        <v>1081</v>
      </c>
    </row>
    <row r="28" spans="2:12" x14ac:dyDescent="0.3">
      <c r="B28" s="2" t="s">
        <v>979</v>
      </c>
      <c r="C28" s="2" t="s">
        <v>799</v>
      </c>
      <c r="D28" s="2" t="s">
        <v>1081</v>
      </c>
      <c r="I28" s="9" t="s">
        <v>1656</v>
      </c>
      <c r="J28" s="255" t="s">
        <v>821</v>
      </c>
      <c r="K28" s="9" t="s">
        <v>822</v>
      </c>
      <c r="L28" s="8" t="s">
        <v>1081</v>
      </c>
    </row>
    <row r="29" spans="2:12" x14ac:dyDescent="0.3">
      <c r="B29" s="2" t="s">
        <v>699</v>
      </c>
      <c r="C29" s="2" t="s">
        <v>683</v>
      </c>
      <c r="D29" s="2" t="s">
        <v>1081</v>
      </c>
      <c r="I29" s="9" t="s">
        <v>1657</v>
      </c>
      <c r="J29" s="254" t="s">
        <v>829</v>
      </c>
      <c r="K29" s="10" t="s">
        <v>830</v>
      </c>
      <c r="L29" s="8" t="s">
        <v>1081</v>
      </c>
    </row>
    <row r="30" spans="2:12" x14ac:dyDescent="0.3">
      <c r="B30" s="2" t="s">
        <v>734</v>
      </c>
      <c r="C30" s="2" t="s">
        <v>689</v>
      </c>
      <c r="D30" s="2" t="s">
        <v>1081</v>
      </c>
      <c r="I30" s="9" t="s">
        <v>1658</v>
      </c>
      <c r="J30" s="255" t="s">
        <v>835</v>
      </c>
      <c r="K30" s="9" t="s">
        <v>836</v>
      </c>
      <c r="L30" s="8" t="s">
        <v>1081</v>
      </c>
    </row>
    <row r="31" spans="2:12" x14ac:dyDescent="0.3">
      <c r="B31" s="2" t="s">
        <v>750</v>
      </c>
      <c r="C31" s="2" t="s">
        <v>695</v>
      </c>
      <c r="I31" s="9" t="s">
        <v>1659</v>
      </c>
      <c r="J31" s="254" t="s">
        <v>842</v>
      </c>
      <c r="K31" s="10" t="s">
        <v>843</v>
      </c>
      <c r="L31" s="8" t="s">
        <v>1081</v>
      </c>
    </row>
    <row r="32" spans="2:12" x14ac:dyDescent="0.3">
      <c r="B32" s="2" t="s">
        <v>723</v>
      </c>
      <c r="C32" s="2" t="s">
        <v>687</v>
      </c>
      <c r="D32" s="2" t="s">
        <v>1081</v>
      </c>
      <c r="I32" s="9" t="s">
        <v>1660</v>
      </c>
      <c r="J32" s="255" t="s">
        <v>850</v>
      </c>
      <c r="K32" s="9" t="s">
        <v>851</v>
      </c>
      <c r="L32" s="8" t="s">
        <v>1081</v>
      </c>
    </row>
    <row r="33" spans="2:12" x14ac:dyDescent="0.3">
      <c r="B33" s="2" t="s">
        <v>651</v>
      </c>
      <c r="C33" s="2" t="s">
        <v>649</v>
      </c>
      <c r="D33" s="2" t="s">
        <v>1081</v>
      </c>
      <c r="I33" s="9" t="s">
        <v>1661</v>
      </c>
      <c r="J33" s="254" t="s">
        <v>855</v>
      </c>
      <c r="K33" s="10" t="s">
        <v>856</v>
      </c>
      <c r="L33" s="8" t="s">
        <v>1081</v>
      </c>
    </row>
    <row r="34" spans="2:12" x14ac:dyDescent="0.3">
      <c r="B34" s="2" t="s">
        <v>836</v>
      </c>
      <c r="C34" s="2" t="s">
        <v>717</v>
      </c>
      <c r="D34" s="2" t="s">
        <v>1081</v>
      </c>
      <c r="I34" s="9" t="s">
        <v>1662</v>
      </c>
      <c r="J34" s="255" t="s">
        <v>865</v>
      </c>
      <c r="K34" s="9" t="s">
        <v>866</v>
      </c>
      <c r="L34" s="8" t="s">
        <v>1081</v>
      </c>
    </row>
    <row r="35" spans="2:12" x14ac:dyDescent="0.3">
      <c r="B35" s="2" t="s">
        <v>769</v>
      </c>
      <c r="C35" s="2" t="s">
        <v>700</v>
      </c>
      <c r="D35" s="2" t="s">
        <v>1081</v>
      </c>
      <c r="I35" s="9" t="s">
        <v>1663</v>
      </c>
      <c r="J35" s="254" t="s">
        <v>875</v>
      </c>
      <c r="K35" s="10" t="s">
        <v>876</v>
      </c>
      <c r="L35" s="8" t="s">
        <v>1081</v>
      </c>
    </row>
    <row r="36" spans="2:12" x14ac:dyDescent="0.3">
      <c r="B36" s="2" t="s">
        <v>803</v>
      </c>
      <c r="C36" s="2" t="s">
        <v>705</v>
      </c>
      <c r="D36" s="2" t="s">
        <v>1081</v>
      </c>
      <c r="I36" s="9" t="s">
        <v>1664</v>
      </c>
      <c r="J36" s="255" t="s">
        <v>877</v>
      </c>
      <c r="K36" s="9" t="s">
        <v>878</v>
      </c>
      <c r="L36" s="8" t="s">
        <v>1081</v>
      </c>
    </row>
    <row r="37" spans="2:12" x14ac:dyDescent="0.3">
      <c r="B37" s="2" t="s">
        <v>756</v>
      </c>
      <c r="C37" s="2" t="s">
        <v>697</v>
      </c>
      <c r="D37" s="2" t="s">
        <v>1081</v>
      </c>
      <c r="I37" s="9" t="s">
        <v>1665</v>
      </c>
      <c r="J37" s="256" t="s">
        <v>879</v>
      </c>
      <c r="K37" s="10" t="s">
        <v>880</v>
      </c>
      <c r="L37" s="8" t="s">
        <v>1081</v>
      </c>
    </row>
    <row r="38" spans="2:12" x14ac:dyDescent="0.3">
      <c r="B38" s="2" t="s">
        <v>812</v>
      </c>
      <c r="C38" s="2" t="s">
        <v>707</v>
      </c>
      <c r="D38" s="2" t="s">
        <v>1081</v>
      </c>
      <c r="I38" s="9" t="s">
        <v>1666</v>
      </c>
      <c r="J38" s="255" t="s">
        <v>881</v>
      </c>
      <c r="K38" s="9" t="s">
        <v>882</v>
      </c>
      <c r="L38" s="8" t="s">
        <v>1081</v>
      </c>
    </row>
    <row r="39" spans="2:12" x14ac:dyDescent="0.3">
      <c r="B39" s="2" t="s">
        <v>778</v>
      </c>
      <c r="C39" s="2" t="s">
        <v>702</v>
      </c>
      <c r="D39" s="2" t="s">
        <v>1081</v>
      </c>
      <c r="I39" s="9" t="s">
        <v>1667</v>
      </c>
      <c r="J39" s="254" t="s">
        <v>887</v>
      </c>
      <c r="K39" s="10" t="s">
        <v>888</v>
      </c>
      <c r="L39" s="8" t="s">
        <v>1081</v>
      </c>
    </row>
    <row r="40" spans="2:12" x14ac:dyDescent="0.3">
      <c r="B40" s="2" t="s">
        <v>818</v>
      </c>
      <c r="C40" s="2" t="s">
        <v>711</v>
      </c>
      <c r="I40" s="9" t="s">
        <v>1668</v>
      </c>
      <c r="J40" s="255" t="s">
        <v>890</v>
      </c>
      <c r="K40" s="9" t="s">
        <v>891</v>
      </c>
      <c r="L40" s="8" t="s">
        <v>1081</v>
      </c>
    </row>
    <row r="41" spans="2:12" x14ac:dyDescent="0.3">
      <c r="B41" s="2" t="s">
        <v>822</v>
      </c>
      <c r="C41" s="2" t="s">
        <v>713</v>
      </c>
      <c r="D41" s="2" t="s">
        <v>1081</v>
      </c>
      <c r="I41" s="9" t="s">
        <v>1669</v>
      </c>
      <c r="J41" s="254" t="s">
        <v>896</v>
      </c>
      <c r="K41" s="10" t="s">
        <v>897</v>
      </c>
      <c r="L41" s="8" t="s">
        <v>1081</v>
      </c>
    </row>
    <row r="42" spans="2:12" x14ac:dyDescent="0.3">
      <c r="B42" s="2" t="s">
        <v>1030</v>
      </c>
      <c r="C42" s="2" t="s">
        <v>982</v>
      </c>
      <c r="I42" s="9" t="s">
        <v>1670</v>
      </c>
      <c r="J42" s="255" t="s">
        <v>898</v>
      </c>
      <c r="K42" s="9" t="s">
        <v>899</v>
      </c>
      <c r="L42" s="8" t="s">
        <v>1081</v>
      </c>
    </row>
    <row r="43" spans="2:12" x14ac:dyDescent="0.3">
      <c r="B43" s="2" t="s">
        <v>1014</v>
      </c>
      <c r="C43" s="2" t="s">
        <v>981</v>
      </c>
      <c r="D43" s="2" t="s">
        <v>1081</v>
      </c>
      <c r="I43" s="9" t="s">
        <v>1671</v>
      </c>
      <c r="J43" s="254" t="s">
        <v>904</v>
      </c>
      <c r="K43" s="10" t="s">
        <v>905</v>
      </c>
      <c r="L43" s="8" t="s">
        <v>1081</v>
      </c>
    </row>
    <row r="44" spans="2:12" x14ac:dyDescent="0.3">
      <c r="B44" s="2" t="s">
        <v>1015</v>
      </c>
      <c r="C44" s="2" t="s">
        <v>1374</v>
      </c>
      <c r="D44" s="2" t="s">
        <v>1081</v>
      </c>
      <c r="I44" s="9" t="s">
        <v>1672</v>
      </c>
      <c r="J44" s="255" t="s">
        <v>906</v>
      </c>
      <c r="K44" s="9" t="s">
        <v>907</v>
      </c>
      <c r="L44" s="8" t="s">
        <v>1081</v>
      </c>
    </row>
    <row r="45" spans="2:12" x14ac:dyDescent="0.3">
      <c r="B45" s="2" t="s">
        <v>1017</v>
      </c>
      <c r="C45" s="2" t="s">
        <v>981</v>
      </c>
      <c r="I45" s="9" t="s">
        <v>1673</v>
      </c>
      <c r="J45" s="254" t="s">
        <v>909</v>
      </c>
      <c r="K45" s="10" t="s">
        <v>910</v>
      </c>
      <c r="L45" s="8" t="s">
        <v>1081</v>
      </c>
    </row>
    <row r="46" spans="2:12" x14ac:dyDescent="0.3">
      <c r="B46" s="2" t="s">
        <v>1019</v>
      </c>
      <c r="C46" s="2" t="s">
        <v>981</v>
      </c>
      <c r="I46" s="9" t="s">
        <v>1674</v>
      </c>
      <c r="J46" s="255" t="s">
        <v>912</v>
      </c>
      <c r="K46" s="9" t="s">
        <v>913</v>
      </c>
      <c r="L46" s="8" t="s">
        <v>1081</v>
      </c>
    </row>
    <row r="47" spans="2:12" x14ac:dyDescent="0.3">
      <c r="B47" s="2" t="s">
        <v>1003</v>
      </c>
      <c r="C47" s="2" t="s">
        <v>779</v>
      </c>
      <c r="I47" s="9" t="s">
        <v>1675</v>
      </c>
      <c r="J47" s="254" t="s">
        <v>914</v>
      </c>
      <c r="K47" s="10" t="s">
        <v>915</v>
      </c>
      <c r="L47" s="8" t="s">
        <v>1081</v>
      </c>
    </row>
    <row r="48" spans="2:12" x14ac:dyDescent="0.3">
      <c r="B48" s="2" t="s">
        <v>1005</v>
      </c>
      <c r="C48" s="2" t="s">
        <v>779</v>
      </c>
      <c r="I48" s="9" t="s">
        <v>1676</v>
      </c>
      <c r="J48" s="255" t="s">
        <v>918</v>
      </c>
      <c r="K48" s="9" t="s">
        <v>919</v>
      </c>
      <c r="L48" s="8" t="s">
        <v>1081</v>
      </c>
    </row>
    <row r="49" spans="2:12" x14ac:dyDescent="0.3">
      <c r="B49" s="2" t="s">
        <v>1001</v>
      </c>
      <c r="C49" s="2" t="s">
        <v>757</v>
      </c>
      <c r="I49" s="9" t="s">
        <v>1677</v>
      </c>
      <c r="J49" s="254" t="s">
        <v>920</v>
      </c>
      <c r="K49" s="10" t="s">
        <v>921</v>
      </c>
      <c r="L49" s="8" t="s">
        <v>1081</v>
      </c>
    </row>
    <row r="50" spans="2:12" x14ac:dyDescent="0.3">
      <c r="B50" s="2" t="s">
        <v>1007</v>
      </c>
      <c r="C50" s="2" t="s">
        <v>1254</v>
      </c>
      <c r="D50" s="2" t="s">
        <v>1081</v>
      </c>
      <c r="I50" s="9" t="s">
        <v>1678</v>
      </c>
      <c r="J50" s="255" t="s">
        <v>924</v>
      </c>
      <c r="K50" s="9" t="s">
        <v>925</v>
      </c>
      <c r="L50" s="8" t="s">
        <v>1081</v>
      </c>
    </row>
    <row r="51" spans="2:12" x14ac:dyDescent="0.3">
      <c r="B51" s="2" t="s">
        <v>1008</v>
      </c>
      <c r="C51" s="2" t="s">
        <v>1251</v>
      </c>
      <c r="D51" s="2" t="s">
        <v>1081</v>
      </c>
      <c r="I51" s="9" t="s">
        <v>1679</v>
      </c>
      <c r="J51" s="254" t="s">
        <v>932</v>
      </c>
      <c r="K51" s="10" t="s">
        <v>933</v>
      </c>
      <c r="L51" s="8" t="s">
        <v>1081</v>
      </c>
    </row>
    <row r="52" spans="2:12" x14ac:dyDescent="0.3">
      <c r="B52" s="2" t="s">
        <v>1038</v>
      </c>
      <c r="C52" s="2" t="s">
        <v>988</v>
      </c>
      <c r="D52" s="2" t="s">
        <v>1081</v>
      </c>
      <c r="I52" s="9" t="s">
        <v>1680</v>
      </c>
      <c r="J52" s="255" t="s">
        <v>934</v>
      </c>
      <c r="K52" s="9" t="s">
        <v>935</v>
      </c>
      <c r="L52" s="8" t="s">
        <v>1081</v>
      </c>
    </row>
    <row r="53" spans="2:12" x14ac:dyDescent="0.3">
      <c r="B53" s="2" t="s">
        <v>1105</v>
      </c>
      <c r="C53" s="2" t="s">
        <v>760</v>
      </c>
      <c r="I53" s="9" t="s">
        <v>1681</v>
      </c>
      <c r="J53" s="254" t="s">
        <v>936</v>
      </c>
      <c r="K53" s="10" t="s">
        <v>937</v>
      </c>
      <c r="L53" s="8" t="s">
        <v>1081</v>
      </c>
    </row>
    <row r="54" spans="2:12" x14ac:dyDescent="0.3">
      <c r="B54" s="2" t="s">
        <v>1111</v>
      </c>
      <c r="C54" s="2" t="s">
        <v>988</v>
      </c>
      <c r="I54" s="9" t="s">
        <v>1682</v>
      </c>
      <c r="J54" s="255" t="s">
        <v>940</v>
      </c>
      <c r="K54" s="9" t="s">
        <v>941</v>
      </c>
      <c r="L54" s="8" t="s">
        <v>1081</v>
      </c>
    </row>
    <row r="55" spans="2:12" x14ac:dyDescent="0.3">
      <c r="B55" s="2" t="s">
        <v>1126</v>
      </c>
      <c r="C55" s="2" t="s">
        <v>1102</v>
      </c>
      <c r="D55" s="2" t="s">
        <v>1081</v>
      </c>
      <c r="I55" s="9" t="s">
        <v>1683</v>
      </c>
      <c r="J55" s="254" t="s">
        <v>942</v>
      </c>
      <c r="K55" s="10" t="s">
        <v>943</v>
      </c>
      <c r="L55" s="8" t="s">
        <v>1081</v>
      </c>
    </row>
    <row r="56" spans="2:12" x14ac:dyDescent="0.3">
      <c r="B56" s="2" t="s">
        <v>1109</v>
      </c>
      <c r="C56" s="2" t="s">
        <v>783</v>
      </c>
      <c r="I56" s="9" t="s">
        <v>1684</v>
      </c>
      <c r="J56" s="255" t="s">
        <v>953</v>
      </c>
      <c r="K56" s="9" t="s">
        <v>954</v>
      </c>
      <c r="L56" s="8" t="s">
        <v>1081</v>
      </c>
    </row>
    <row r="57" spans="2:12" x14ac:dyDescent="0.3">
      <c r="B57" s="2" t="s">
        <v>1108</v>
      </c>
      <c r="C57" s="2" t="s">
        <v>783</v>
      </c>
      <c r="I57" s="9" t="s">
        <v>1685</v>
      </c>
      <c r="J57" s="254" t="s">
        <v>955</v>
      </c>
      <c r="K57" s="10" t="s">
        <v>956</v>
      </c>
      <c r="L57" s="8" t="s">
        <v>1081</v>
      </c>
    </row>
    <row r="58" spans="2:12" x14ac:dyDescent="0.3">
      <c r="B58" s="2" t="s">
        <v>1124</v>
      </c>
      <c r="C58" s="2" t="s">
        <v>1100</v>
      </c>
      <c r="D58" s="2" t="s">
        <v>1081</v>
      </c>
      <c r="I58" s="9" t="s">
        <v>1686</v>
      </c>
      <c r="J58" s="255" t="s">
        <v>957</v>
      </c>
      <c r="K58" s="9" t="s">
        <v>958</v>
      </c>
      <c r="L58" s="8" t="s">
        <v>1081</v>
      </c>
    </row>
    <row r="59" spans="2:12" x14ac:dyDescent="0.3">
      <c r="B59" s="2" t="s">
        <v>1125</v>
      </c>
      <c r="C59" s="2" t="s">
        <v>1101</v>
      </c>
      <c r="D59" s="2" t="s">
        <v>1081</v>
      </c>
      <c r="I59" s="9" t="s">
        <v>1687</v>
      </c>
      <c r="J59" s="254" t="s">
        <v>960</v>
      </c>
      <c r="K59" s="10" t="s">
        <v>961</v>
      </c>
      <c r="L59" s="8" t="s">
        <v>1081</v>
      </c>
    </row>
    <row r="60" spans="2:12" x14ac:dyDescent="0.3">
      <c r="B60" s="2" t="s">
        <v>1123</v>
      </c>
      <c r="C60" s="2" t="s">
        <v>1098</v>
      </c>
      <c r="D60" s="2" t="s">
        <v>1081</v>
      </c>
      <c r="I60" s="9" t="s">
        <v>1688</v>
      </c>
      <c r="J60" s="255" t="s">
        <v>968</v>
      </c>
      <c r="K60" s="9" t="s">
        <v>969</v>
      </c>
      <c r="L60" s="8" t="s">
        <v>1081</v>
      </c>
    </row>
    <row r="61" spans="2:12" x14ac:dyDescent="0.3">
      <c r="B61" s="2" t="s">
        <v>1122</v>
      </c>
      <c r="C61" s="2" t="s">
        <v>1097</v>
      </c>
      <c r="D61" s="2" t="s">
        <v>1081</v>
      </c>
      <c r="I61" s="9" t="s">
        <v>1689</v>
      </c>
      <c r="J61" s="254" t="s">
        <v>970</v>
      </c>
      <c r="K61" s="10" t="s">
        <v>971</v>
      </c>
      <c r="L61" s="8" t="s">
        <v>1081</v>
      </c>
    </row>
    <row r="62" spans="2:12" x14ac:dyDescent="0.3">
      <c r="B62" s="2" t="s">
        <v>1103</v>
      </c>
      <c r="C62" s="2" t="s">
        <v>683</v>
      </c>
      <c r="I62" s="9" t="s">
        <v>1690</v>
      </c>
      <c r="J62" s="255" t="s">
        <v>972</v>
      </c>
      <c r="K62" s="9" t="s">
        <v>973</v>
      </c>
      <c r="L62" s="8" t="s">
        <v>1081</v>
      </c>
    </row>
    <row r="63" spans="2:12" x14ac:dyDescent="0.3">
      <c r="B63" s="2" t="s">
        <v>1121</v>
      </c>
      <c r="C63" s="2" t="s">
        <v>1096</v>
      </c>
      <c r="D63" s="2" t="s">
        <v>1081</v>
      </c>
      <c r="I63" s="9" t="s">
        <v>1691</v>
      </c>
      <c r="J63" s="254" t="s">
        <v>978</v>
      </c>
      <c r="K63" s="10" t="s">
        <v>979</v>
      </c>
      <c r="L63" s="8" t="s">
        <v>1081</v>
      </c>
    </row>
    <row r="64" spans="2:12" x14ac:dyDescent="0.3">
      <c r="B64" s="2" t="s">
        <v>1262</v>
      </c>
      <c r="C64" s="2" t="s">
        <v>782</v>
      </c>
      <c r="I64" s="9" t="s">
        <v>1692</v>
      </c>
      <c r="J64" s="13" t="s">
        <v>1009</v>
      </c>
      <c r="K64" s="13" t="s">
        <v>1010</v>
      </c>
      <c r="L64" s="8" t="s">
        <v>1081</v>
      </c>
    </row>
    <row r="65" spans="2:12" x14ac:dyDescent="0.3">
      <c r="B65" s="2" t="s">
        <v>1275</v>
      </c>
      <c r="C65" s="2" t="s">
        <v>783</v>
      </c>
      <c r="I65" s="9" t="s">
        <v>1693</v>
      </c>
      <c r="J65" s="12" t="s">
        <v>1013</v>
      </c>
      <c r="K65" s="12" t="s">
        <v>1014</v>
      </c>
      <c r="L65" s="8" t="s">
        <v>1081</v>
      </c>
    </row>
    <row r="66" spans="2:12" x14ac:dyDescent="0.3">
      <c r="B66" s="2" t="s">
        <v>676</v>
      </c>
      <c r="C66" s="2" t="s">
        <v>783</v>
      </c>
      <c r="I66" s="9" t="s">
        <v>1694</v>
      </c>
      <c r="J66" s="13" t="s">
        <v>1020</v>
      </c>
      <c r="K66" s="13" t="s">
        <v>1021</v>
      </c>
      <c r="L66" s="8" t="s">
        <v>1081</v>
      </c>
    </row>
    <row r="67" spans="2:12" x14ac:dyDescent="0.3">
      <c r="B67" s="2" t="s">
        <v>965</v>
      </c>
      <c r="C67" s="2" t="s">
        <v>786</v>
      </c>
      <c r="I67" s="9" t="s">
        <v>1695</v>
      </c>
      <c r="J67" s="12" t="s">
        <v>1031</v>
      </c>
      <c r="K67" s="12" t="s">
        <v>908</v>
      </c>
      <c r="L67" s="8" t="s">
        <v>1081</v>
      </c>
    </row>
    <row r="68" spans="2:12" x14ac:dyDescent="0.3">
      <c r="B68" s="2" t="s">
        <v>925</v>
      </c>
      <c r="C68" s="2" t="s">
        <v>764</v>
      </c>
      <c r="D68" s="2" t="s">
        <v>1081</v>
      </c>
      <c r="I68" s="9" t="s">
        <v>1696</v>
      </c>
      <c r="J68" s="13" t="s">
        <v>1032</v>
      </c>
      <c r="K68" s="13" t="s">
        <v>854</v>
      </c>
      <c r="L68" s="8" t="s">
        <v>1081</v>
      </c>
    </row>
    <row r="69" spans="2:12" x14ac:dyDescent="0.3">
      <c r="B69" s="2" t="s">
        <v>1258</v>
      </c>
      <c r="C69" s="2" t="s">
        <v>671</v>
      </c>
      <c r="I69" s="9" t="s">
        <v>1697</v>
      </c>
      <c r="J69" s="12" t="s">
        <v>1033</v>
      </c>
      <c r="K69" s="12" t="s">
        <v>664</v>
      </c>
      <c r="L69" s="8" t="s">
        <v>1081</v>
      </c>
    </row>
    <row r="70" spans="2:12" x14ac:dyDescent="0.3">
      <c r="B70" s="2" t="s">
        <v>678</v>
      </c>
      <c r="C70" s="2" t="s">
        <v>671</v>
      </c>
      <c r="I70" s="9" t="s">
        <v>1698</v>
      </c>
      <c r="J70" s="13" t="s">
        <v>1034</v>
      </c>
      <c r="K70" s="13" t="s">
        <v>667</v>
      </c>
      <c r="L70" s="8" t="s">
        <v>1081</v>
      </c>
    </row>
    <row r="71" spans="2:12" x14ac:dyDescent="0.3">
      <c r="B71" s="2" t="s">
        <v>999</v>
      </c>
      <c r="C71" s="2" t="s">
        <v>671</v>
      </c>
      <c r="I71" s="9" t="s">
        <v>1699</v>
      </c>
      <c r="J71" s="12" t="s">
        <v>1035</v>
      </c>
      <c r="K71" s="12" t="s">
        <v>1036</v>
      </c>
      <c r="L71" s="8" t="s">
        <v>1081</v>
      </c>
    </row>
    <row r="72" spans="2:12" x14ac:dyDescent="0.3">
      <c r="B72" s="2" t="s">
        <v>1273</v>
      </c>
      <c r="C72" s="2" t="s">
        <v>763</v>
      </c>
      <c r="I72" s="9" t="s">
        <v>1700</v>
      </c>
      <c r="J72" s="13" t="s">
        <v>1037</v>
      </c>
      <c r="K72" s="13" t="s">
        <v>1038</v>
      </c>
      <c r="L72" s="8" t="s">
        <v>1081</v>
      </c>
    </row>
    <row r="73" spans="2:12" x14ac:dyDescent="0.3">
      <c r="B73" s="2" t="s">
        <v>1278</v>
      </c>
      <c r="C73" s="2" t="s">
        <v>1255</v>
      </c>
      <c r="D73" s="2" t="s">
        <v>1081</v>
      </c>
      <c r="I73" s="9" t="s">
        <v>1701</v>
      </c>
      <c r="J73" s="12" t="s">
        <v>1039</v>
      </c>
      <c r="K73" s="12" t="s">
        <v>1040</v>
      </c>
      <c r="L73" s="8" t="s">
        <v>1081</v>
      </c>
    </row>
    <row r="74" spans="2:12" x14ac:dyDescent="0.3">
      <c r="B74" s="2" t="s">
        <v>1270</v>
      </c>
      <c r="C74" s="2" t="s">
        <v>1252</v>
      </c>
      <c r="D74" s="2" t="s">
        <v>1081</v>
      </c>
      <c r="I74" s="9" t="s">
        <v>1702</v>
      </c>
      <c r="J74" s="13" t="s">
        <v>1369</v>
      </c>
      <c r="K74" s="13" t="s">
        <v>708</v>
      </c>
      <c r="L74" s="8" t="s">
        <v>1081</v>
      </c>
    </row>
    <row r="75" spans="2:12" x14ac:dyDescent="0.3">
      <c r="B75" s="2" t="s">
        <v>708</v>
      </c>
      <c r="C75" s="2" t="s">
        <v>990</v>
      </c>
      <c r="D75" s="2" t="s">
        <v>1081</v>
      </c>
      <c r="I75" s="9" t="s">
        <v>1703</v>
      </c>
      <c r="J75" s="12" t="s">
        <v>1045</v>
      </c>
      <c r="K75" s="12" t="s">
        <v>720</v>
      </c>
      <c r="L75" s="8" t="s">
        <v>1081</v>
      </c>
    </row>
    <row r="76" spans="2:12" x14ac:dyDescent="0.3">
      <c r="B76" s="2" t="s">
        <v>710</v>
      </c>
      <c r="C76" s="2" t="s">
        <v>992</v>
      </c>
      <c r="I76" s="9" t="s">
        <v>1704</v>
      </c>
      <c r="J76" s="13" t="s">
        <v>879</v>
      </c>
      <c r="K76" s="13" t="s">
        <v>712</v>
      </c>
      <c r="L76" s="8" t="s">
        <v>1081</v>
      </c>
    </row>
    <row r="77" spans="2:12" x14ac:dyDescent="0.3">
      <c r="B77" s="2" t="s">
        <v>716</v>
      </c>
      <c r="C77" s="2" t="s">
        <v>990</v>
      </c>
      <c r="I77" s="9" t="s">
        <v>1705</v>
      </c>
      <c r="J77" s="12" t="s">
        <v>1047</v>
      </c>
      <c r="K77" s="12" t="s">
        <v>696</v>
      </c>
      <c r="L77" s="8" t="s">
        <v>1081</v>
      </c>
    </row>
    <row r="78" spans="2:12" x14ac:dyDescent="0.3">
      <c r="B78" s="2" t="s">
        <v>706</v>
      </c>
      <c r="C78" s="2" t="s">
        <v>991</v>
      </c>
      <c r="I78" s="9" t="s">
        <v>1706</v>
      </c>
      <c r="J78" s="13" t="s">
        <v>1048</v>
      </c>
      <c r="K78" s="13" t="s">
        <v>682</v>
      </c>
      <c r="L78" s="8" t="s">
        <v>1081</v>
      </c>
    </row>
    <row r="79" spans="2:12" x14ac:dyDescent="0.3">
      <c r="B79" s="2" t="s">
        <v>714</v>
      </c>
      <c r="C79" s="2" t="s">
        <v>991</v>
      </c>
      <c r="I79" s="9" t="s">
        <v>1707</v>
      </c>
      <c r="J79" s="12" t="s">
        <v>1049</v>
      </c>
      <c r="K79" s="12" t="s">
        <v>686</v>
      </c>
      <c r="L79" s="8" t="s">
        <v>1081</v>
      </c>
    </row>
    <row r="80" spans="2:12" x14ac:dyDescent="0.3">
      <c r="B80" s="2" t="s">
        <v>720</v>
      </c>
      <c r="C80" s="2" t="s">
        <v>991</v>
      </c>
      <c r="D80" s="2" t="s">
        <v>1081</v>
      </c>
      <c r="I80" s="9" t="s">
        <v>1708</v>
      </c>
      <c r="J80" s="13" t="s">
        <v>1051</v>
      </c>
      <c r="K80" s="13" t="s">
        <v>684</v>
      </c>
      <c r="L80" s="8" t="s">
        <v>1081</v>
      </c>
    </row>
    <row r="81" spans="2:12" x14ac:dyDescent="0.3">
      <c r="B81" s="2" t="s">
        <v>712</v>
      </c>
      <c r="C81" s="2" t="s">
        <v>992</v>
      </c>
      <c r="D81" s="2" t="s">
        <v>1081</v>
      </c>
      <c r="I81" s="9" t="s">
        <v>1709</v>
      </c>
      <c r="J81" s="12" t="s">
        <v>1052</v>
      </c>
      <c r="K81" s="12" t="s">
        <v>832</v>
      </c>
      <c r="L81" s="8" t="s">
        <v>1081</v>
      </c>
    </row>
    <row r="82" spans="2:12" x14ac:dyDescent="0.3">
      <c r="B82" s="2" t="s">
        <v>718</v>
      </c>
      <c r="C82" s="2" t="s">
        <v>990</v>
      </c>
      <c r="I82" s="9" t="s">
        <v>1710</v>
      </c>
      <c r="J82" s="255" t="s">
        <v>1112</v>
      </c>
      <c r="K82" s="113" t="s">
        <v>1121</v>
      </c>
      <c r="L82" s="8" t="s">
        <v>1081</v>
      </c>
    </row>
    <row r="83" spans="2:12" x14ac:dyDescent="0.3">
      <c r="B83" s="2" t="s">
        <v>808</v>
      </c>
      <c r="C83" s="2" t="s">
        <v>705</v>
      </c>
      <c r="I83" s="9" t="s">
        <v>1711</v>
      </c>
      <c r="J83" s="254" t="s">
        <v>1113</v>
      </c>
      <c r="K83" s="8" t="s">
        <v>1122</v>
      </c>
      <c r="L83" s="8" t="s">
        <v>1081</v>
      </c>
    </row>
    <row r="84" spans="2:12" x14ac:dyDescent="0.3">
      <c r="B84" s="2" t="s">
        <v>868</v>
      </c>
      <c r="C84" s="2" t="s">
        <v>726</v>
      </c>
      <c r="I84" s="9" t="s">
        <v>1712</v>
      </c>
      <c r="J84" s="255" t="s">
        <v>1114</v>
      </c>
      <c r="K84" s="113" t="s">
        <v>1123</v>
      </c>
      <c r="L84" s="8" t="s">
        <v>1081</v>
      </c>
    </row>
    <row r="85" spans="2:12" x14ac:dyDescent="0.3">
      <c r="B85" s="2" t="s">
        <v>810</v>
      </c>
      <c r="C85" s="2" t="s">
        <v>705</v>
      </c>
      <c r="I85" s="9" t="s">
        <v>1713</v>
      </c>
      <c r="J85" s="254" t="s">
        <v>1115</v>
      </c>
      <c r="K85" s="8" t="s">
        <v>837</v>
      </c>
      <c r="L85" s="8" t="s">
        <v>1081</v>
      </c>
    </row>
    <row r="86" spans="2:12" x14ac:dyDescent="0.3">
      <c r="B86" s="2" t="s">
        <v>866</v>
      </c>
      <c r="C86" s="2" t="s">
        <v>726</v>
      </c>
      <c r="D86" s="2" t="s">
        <v>1081</v>
      </c>
      <c r="I86" s="9" t="s">
        <v>1714</v>
      </c>
      <c r="J86" s="255" t="s">
        <v>1116</v>
      </c>
      <c r="K86" s="113" t="s">
        <v>838</v>
      </c>
      <c r="L86" s="8" t="s">
        <v>1081</v>
      </c>
    </row>
    <row r="87" spans="2:12" x14ac:dyDescent="0.3">
      <c r="B87" s="2" t="s">
        <v>805</v>
      </c>
      <c r="C87" s="2" t="s">
        <v>705</v>
      </c>
      <c r="I87" s="9" t="s">
        <v>1715</v>
      </c>
      <c r="J87" s="254" t="s">
        <v>1117</v>
      </c>
      <c r="K87" s="8" t="s">
        <v>841</v>
      </c>
      <c r="L87" s="8" t="s">
        <v>1081</v>
      </c>
    </row>
    <row r="88" spans="2:12" x14ac:dyDescent="0.3">
      <c r="B88" s="2" t="s">
        <v>744</v>
      </c>
      <c r="C88" s="2" t="s">
        <v>692</v>
      </c>
      <c r="D88" s="2" t="s">
        <v>1081</v>
      </c>
      <c r="I88" s="9" t="s">
        <v>1716</v>
      </c>
      <c r="J88" s="255" t="s">
        <v>1118</v>
      </c>
      <c r="K88" s="113" t="s">
        <v>1124</v>
      </c>
      <c r="L88" s="8" t="s">
        <v>1081</v>
      </c>
    </row>
    <row r="89" spans="2:12" x14ac:dyDescent="0.3">
      <c r="B89" s="2" t="s">
        <v>664</v>
      </c>
      <c r="C89" s="2" t="s">
        <v>985</v>
      </c>
      <c r="D89" s="2" t="s">
        <v>1081</v>
      </c>
      <c r="I89" s="9" t="s">
        <v>1717</v>
      </c>
      <c r="J89" s="254" t="s">
        <v>1119</v>
      </c>
      <c r="K89" s="8" t="s">
        <v>1125</v>
      </c>
      <c r="L89" s="8" t="s">
        <v>1081</v>
      </c>
    </row>
    <row r="90" spans="2:12" x14ac:dyDescent="0.3">
      <c r="B90" s="2" t="s">
        <v>667</v>
      </c>
      <c r="C90" s="2" t="s">
        <v>986</v>
      </c>
      <c r="D90" s="2" t="s">
        <v>1081</v>
      </c>
      <c r="I90" s="9" t="s">
        <v>1718</v>
      </c>
      <c r="J90" s="255" t="s">
        <v>1120</v>
      </c>
      <c r="K90" s="113" t="s">
        <v>1126</v>
      </c>
      <c r="L90" s="8" t="s">
        <v>1081</v>
      </c>
    </row>
    <row r="91" spans="2:12" x14ac:dyDescent="0.3">
      <c r="B91" s="2" t="s">
        <v>666</v>
      </c>
      <c r="C91" s="2" t="s">
        <v>985</v>
      </c>
      <c r="I91" s="9" t="s">
        <v>1719</v>
      </c>
      <c r="J91" s="254" t="s">
        <v>1256</v>
      </c>
      <c r="K91" s="10" t="s">
        <v>911</v>
      </c>
      <c r="L91" s="8" t="s">
        <v>1081</v>
      </c>
    </row>
    <row r="92" spans="2:12" x14ac:dyDescent="0.3">
      <c r="B92" s="2" t="s">
        <v>905</v>
      </c>
      <c r="C92" s="2" t="s">
        <v>748</v>
      </c>
      <c r="D92" s="2" t="s">
        <v>1081</v>
      </c>
      <c r="I92" s="9" t="s">
        <v>1720</v>
      </c>
      <c r="J92" s="255" t="s">
        <v>1268</v>
      </c>
      <c r="K92" s="9" t="s">
        <v>1008</v>
      </c>
      <c r="L92" s="8" t="s">
        <v>1081</v>
      </c>
    </row>
    <row r="93" spans="2:12" x14ac:dyDescent="0.3">
      <c r="B93" s="2" t="s">
        <v>820</v>
      </c>
      <c r="C93" s="2" t="s">
        <v>711</v>
      </c>
      <c r="D93" s="2" t="s">
        <v>1081</v>
      </c>
      <c r="I93" s="9" t="s">
        <v>1721</v>
      </c>
      <c r="J93" s="254" t="s">
        <v>1276</v>
      </c>
      <c r="K93" s="10" t="s">
        <v>1007</v>
      </c>
      <c r="L93" s="8" t="s">
        <v>1081</v>
      </c>
    </row>
    <row r="94" spans="2:12" x14ac:dyDescent="0.3">
      <c r="B94" s="2" t="s">
        <v>880</v>
      </c>
      <c r="C94" s="2" t="s">
        <v>735</v>
      </c>
      <c r="D94" s="2" t="s">
        <v>1081</v>
      </c>
      <c r="I94" s="9" t="s">
        <v>1722</v>
      </c>
      <c r="J94" s="255" t="s">
        <v>1269</v>
      </c>
      <c r="K94" s="9" t="s">
        <v>1270</v>
      </c>
      <c r="L94" s="8" t="s">
        <v>1081</v>
      </c>
    </row>
    <row r="95" spans="2:12" x14ac:dyDescent="0.3">
      <c r="B95" s="2" t="s">
        <v>903</v>
      </c>
      <c r="C95" s="2" t="s">
        <v>745</v>
      </c>
      <c r="I95" s="9" t="s">
        <v>1723</v>
      </c>
      <c r="J95" s="254" t="s">
        <v>1277</v>
      </c>
      <c r="K95" s="10" t="s">
        <v>1278</v>
      </c>
      <c r="L95" s="8" t="s">
        <v>1081</v>
      </c>
    </row>
    <row r="96" spans="2:12" x14ac:dyDescent="0.3">
      <c r="B96" s="2" t="s">
        <v>899</v>
      </c>
      <c r="C96" s="2" t="s">
        <v>745</v>
      </c>
      <c r="D96" s="2" t="s">
        <v>1081</v>
      </c>
      <c r="I96" s="9" t="s">
        <v>1724</v>
      </c>
      <c r="J96" s="254" t="s">
        <v>1372</v>
      </c>
      <c r="K96" s="10" t="s">
        <v>1015</v>
      </c>
      <c r="L96" s="8" t="s">
        <v>1081</v>
      </c>
    </row>
    <row r="97" spans="2:4" x14ac:dyDescent="0.3">
      <c r="B97" s="2" t="s">
        <v>911</v>
      </c>
      <c r="C97" s="2" t="s">
        <v>1249</v>
      </c>
      <c r="D97" s="2" t="s">
        <v>1081</v>
      </c>
    </row>
    <row r="98" spans="2:4" x14ac:dyDescent="0.3">
      <c r="B98" s="2" t="s">
        <v>910</v>
      </c>
      <c r="C98" s="2" t="s">
        <v>754</v>
      </c>
      <c r="D98" s="2" t="s">
        <v>1081</v>
      </c>
    </row>
    <row r="99" spans="2:4" x14ac:dyDescent="0.3">
      <c r="B99" s="2" t="s">
        <v>908</v>
      </c>
      <c r="C99" s="2" t="s">
        <v>983</v>
      </c>
      <c r="D99" s="2" t="s">
        <v>1081</v>
      </c>
    </row>
    <row r="100" spans="2:4" x14ac:dyDescent="0.3">
      <c r="B100" s="2" t="s">
        <v>851</v>
      </c>
      <c r="C100" s="2" t="s">
        <v>721</v>
      </c>
    </row>
    <row r="101" spans="2:4" x14ac:dyDescent="0.3">
      <c r="B101" s="2" t="s">
        <v>878</v>
      </c>
      <c r="C101" s="2" t="s">
        <v>732</v>
      </c>
      <c r="D101" s="2" t="s">
        <v>1081</v>
      </c>
    </row>
    <row r="102" spans="2:4" x14ac:dyDescent="0.3">
      <c r="B102" s="2" t="s">
        <v>901</v>
      </c>
      <c r="C102" s="2" t="s">
        <v>745</v>
      </c>
    </row>
    <row r="103" spans="2:4" x14ac:dyDescent="0.3">
      <c r="B103" s="2" t="s">
        <v>907</v>
      </c>
      <c r="C103" s="2" t="s">
        <v>751</v>
      </c>
      <c r="D103" s="2" t="s">
        <v>1081</v>
      </c>
    </row>
    <row r="104" spans="2:4" x14ac:dyDescent="0.3">
      <c r="B104" s="2" t="s">
        <v>694</v>
      </c>
      <c r="C104" s="2" t="s">
        <v>679</v>
      </c>
    </row>
    <row r="105" spans="2:4" x14ac:dyDescent="0.3">
      <c r="B105" s="2" t="s">
        <v>688</v>
      </c>
      <c r="C105" s="2" t="s">
        <v>996</v>
      </c>
    </row>
    <row r="106" spans="2:4" x14ac:dyDescent="0.3">
      <c r="B106" s="2" t="s">
        <v>691</v>
      </c>
      <c r="C106" s="2" t="s">
        <v>679</v>
      </c>
    </row>
    <row r="107" spans="2:4" x14ac:dyDescent="0.3">
      <c r="B107" s="2" t="s">
        <v>830</v>
      </c>
      <c r="C107" s="2" t="s">
        <v>715</v>
      </c>
      <c r="D107" s="2" t="s">
        <v>1081</v>
      </c>
    </row>
    <row r="108" spans="2:4" x14ac:dyDescent="0.3">
      <c r="B108" s="2" t="s">
        <v>684</v>
      </c>
      <c r="C108" s="2" t="s">
        <v>996</v>
      </c>
      <c r="D108" s="2" t="s">
        <v>1081</v>
      </c>
    </row>
    <row r="109" spans="2:4" x14ac:dyDescent="0.3">
      <c r="B109" s="2" t="s">
        <v>686</v>
      </c>
      <c r="C109" s="2" t="s">
        <v>995</v>
      </c>
      <c r="D109" s="2" t="s">
        <v>1081</v>
      </c>
    </row>
    <row r="110" spans="2:4" x14ac:dyDescent="0.3">
      <c r="B110" s="2" t="s">
        <v>682</v>
      </c>
      <c r="C110" s="2" t="s">
        <v>994</v>
      </c>
      <c r="D110" s="2" t="s">
        <v>1081</v>
      </c>
    </row>
    <row r="111" spans="2:4" x14ac:dyDescent="0.3">
      <c r="B111" s="2" t="s">
        <v>696</v>
      </c>
      <c r="C111" s="2" t="s">
        <v>993</v>
      </c>
      <c r="D111" s="2" t="s">
        <v>1081</v>
      </c>
    </row>
    <row r="112" spans="2:4" x14ac:dyDescent="0.3">
      <c r="B112" s="2" t="s">
        <v>832</v>
      </c>
      <c r="C112" s="2" t="s">
        <v>997</v>
      </c>
      <c r="D112" s="2" t="s">
        <v>1081</v>
      </c>
    </row>
    <row r="113" spans="2:4" x14ac:dyDescent="0.3">
      <c r="B113" s="2" t="s">
        <v>833</v>
      </c>
      <c r="C113" s="2" t="s">
        <v>997</v>
      </c>
    </row>
    <row r="114" spans="2:4" x14ac:dyDescent="0.3">
      <c r="B114" s="2" t="s">
        <v>831</v>
      </c>
      <c r="C114" s="2" t="s">
        <v>997</v>
      </c>
    </row>
    <row r="115" spans="2:4" x14ac:dyDescent="0.3">
      <c r="B115" s="2" t="s">
        <v>834</v>
      </c>
      <c r="C115" s="2" t="s">
        <v>997</v>
      </c>
    </row>
    <row r="116" spans="2:4" x14ac:dyDescent="0.3">
      <c r="B116" s="2" t="s">
        <v>948</v>
      </c>
      <c r="C116" s="2" t="s">
        <v>776</v>
      </c>
    </row>
    <row r="117" spans="2:4" x14ac:dyDescent="0.3">
      <c r="B117" s="2" t="s">
        <v>950</v>
      </c>
      <c r="C117" s="2" t="s">
        <v>776</v>
      </c>
    </row>
    <row r="118" spans="2:4" x14ac:dyDescent="0.3">
      <c r="B118" s="2" t="s">
        <v>944</v>
      </c>
      <c r="C118" s="2" t="s">
        <v>776</v>
      </c>
    </row>
    <row r="119" spans="2:4" x14ac:dyDescent="0.3">
      <c r="B119" s="2" t="s">
        <v>736</v>
      </c>
      <c r="C119" s="2" t="s">
        <v>692</v>
      </c>
      <c r="D119" s="2" t="s">
        <v>1081</v>
      </c>
    </row>
    <row r="120" spans="2:4" x14ac:dyDescent="0.3">
      <c r="B120" s="2" t="s">
        <v>740</v>
      </c>
      <c r="C120" s="2" t="s">
        <v>692</v>
      </c>
      <c r="D120" s="2" t="s">
        <v>1081</v>
      </c>
    </row>
    <row r="121" spans="2:4" x14ac:dyDescent="0.3">
      <c r="B121" s="2" t="s">
        <v>1040</v>
      </c>
      <c r="C121" s="2" t="s">
        <v>989</v>
      </c>
      <c r="D121" s="2" t="s">
        <v>1081</v>
      </c>
    </row>
    <row r="122" spans="2:4" x14ac:dyDescent="0.3">
      <c r="B122" s="2" t="s">
        <v>758</v>
      </c>
      <c r="C122" s="2" t="s">
        <v>989</v>
      </c>
    </row>
    <row r="123" spans="2:4" x14ac:dyDescent="0.3">
      <c r="B123" s="2" t="s">
        <v>765</v>
      </c>
      <c r="C123" s="2" t="s">
        <v>989</v>
      </c>
    </row>
    <row r="124" spans="2:4" x14ac:dyDescent="0.3">
      <c r="B124" s="2" t="s">
        <v>762</v>
      </c>
      <c r="C124" s="2" t="s">
        <v>697</v>
      </c>
    </row>
    <row r="125" spans="2:4" x14ac:dyDescent="0.3">
      <c r="B125" s="2" t="s">
        <v>1036</v>
      </c>
      <c r="C125" s="2" t="s">
        <v>987</v>
      </c>
      <c r="D125" s="2" t="s">
        <v>1081</v>
      </c>
    </row>
    <row r="126" spans="2:4" x14ac:dyDescent="0.3">
      <c r="B126" s="2" t="s">
        <v>889</v>
      </c>
      <c r="C126" s="2" t="s">
        <v>739</v>
      </c>
    </row>
    <row r="127" spans="2:4" x14ac:dyDescent="0.3">
      <c r="B127" s="2" t="s">
        <v>814</v>
      </c>
      <c r="C127" s="2" t="s">
        <v>707</v>
      </c>
    </row>
    <row r="128" spans="2:4" x14ac:dyDescent="0.3">
      <c r="B128" s="2" t="s">
        <v>738</v>
      </c>
      <c r="C128" s="2" t="s">
        <v>692</v>
      </c>
      <c r="D128" s="2" t="s">
        <v>1081</v>
      </c>
    </row>
    <row r="129" spans="2:4" x14ac:dyDescent="0.3">
      <c r="B129" s="2" t="s">
        <v>929</v>
      </c>
      <c r="C129" s="2" t="s">
        <v>764</v>
      </c>
    </row>
    <row r="130" spans="2:4" x14ac:dyDescent="0.3">
      <c r="B130" s="2" t="s">
        <v>927</v>
      </c>
      <c r="C130" s="2" t="s">
        <v>764</v>
      </c>
    </row>
    <row r="131" spans="2:4" x14ac:dyDescent="0.3">
      <c r="B131" s="2" t="s">
        <v>931</v>
      </c>
      <c r="C131" s="2" t="s">
        <v>764</v>
      </c>
    </row>
    <row r="132" spans="2:4" x14ac:dyDescent="0.3">
      <c r="B132" s="2" t="s">
        <v>876</v>
      </c>
      <c r="C132" s="2" t="s">
        <v>729</v>
      </c>
      <c r="D132" s="2" t="s">
        <v>1081</v>
      </c>
    </row>
    <row r="133" spans="2:4" x14ac:dyDescent="0.3">
      <c r="B133" s="2" t="s">
        <v>969</v>
      </c>
      <c r="C133" s="2" t="s">
        <v>790</v>
      </c>
      <c r="D133" s="2" t="s">
        <v>1081</v>
      </c>
    </row>
    <row r="134" spans="2:4" x14ac:dyDescent="0.3">
      <c r="B134" s="2" t="s">
        <v>838</v>
      </c>
      <c r="C134" s="2" t="s">
        <v>1253</v>
      </c>
      <c r="D134" s="2" t="s">
        <v>1081</v>
      </c>
    </row>
    <row r="135" spans="2:4" x14ac:dyDescent="0.3">
      <c r="B135" s="2" t="s">
        <v>864</v>
      </c>
      <c r="C135" s="2" t="s">
        <v>724</v>
      </c>
    </row>
    <row r="136" spans="2:4" x14ac:dyDescent="0.3">
      <c r="B136" s="2" t="s">
        <v>1266</v>
      </c>
      <c r="C136" s="2" t="s">
        <v>709</v>
      </c>
    </row>
    <row r="137" spans="2:4" x14ac:dyDescent="0.3">
      <c r="B137" s="2" t="s">
        <v>917</v>
      </c>
      <c r="C137" s="2" t="s">
        <v>759</v>
      </c>
    </row>
    <row r="138" spans="2:4" x14ac:dyDescent="0.3">
      <c r="B138" s="2" t="s">
        <v>952</v>
      </c>
      <c r="C138" s="2" t="s">
        <v>776</v>
      </c>
    </row>
    <row r="139" spans="2:4" x14ac:dyDescent="0.3">
      <c r="B139" s="2" t="s">
        <v>798</v>
      </c>
      <c r="C139" s="2" t="s">
        <v>702</v>
      </c>
    </row>
    <row r="140" spans="2:4" x14ac:dyDescent="0.3">
      <c r="B140" s="2" t="s">
        <v>788</v>
      </c>
      <c r="C140" s="2" t="s">
        <v>702</v>
      </c>
    </row>
    <row r="141" spans="2:4" x14ac:dyDescent="0.3">
      <c r="B141" s="2" t="s">
        <v>801</v>
      </c>
      <c r="C141" s="2" t="s">
        <v>702</v>
      </c>
    </row>
    <row r="142" spans="2:4" x14ac:dyDescent="0.3">
      <c r="B142" s="2" t="s">
        <v>792</v>
      </c>
      <c r="C142" s="2" t="s">
        <v>702</v>
      </c>
    </row>
    <row r="143" spans="2:4" x14ac:dyDescent="0.3">
      <c r="B143" s="2" t="s">
        <v>785</v>
      </c>
      <c r="C143" s="2" t="s">
        <v>702</v>
      </c>
    </row>
    <row r="144" spans="2:4" x14ac:dyDescent="0.3">
      <c r="B144" s="2" t="s">
        <v>80</v>
      </c>
      <c r="C144" s="2" t="s">
        <v>702</v>
      </c>
    </row>
    <row r="145" spans="2:4" x14ac:dyDescent="0.3">
      <c r="B145" s="2" t="s">
        <v>781</v>
      </c>
      <c r="C145" s="2" t="s">
        <v>702</v>
      </c>
    </row>
    <row r="146" spans="2:4" x14ac:dyDescent="0.3">
      <c r="B146" s="2" t="s">
        <v>954</v>
      </c>
      <c r="C146" s="2" t="s">
        <v>779</v>
      </c>
      <c r="D146" s="2" t="s">
        <v>1081</v>
      </c>
    </row>
    <row r="147" spans="2:4" x14ac:dyDescent="0.3">
      <c r="B147" s="2" t="s">
        <v>775</v>
      </c>
      <c r="C147" s="2" t="s">
        <v>700</v>
      </c>
    </row>
    <row r="148" spans="2:4" x14ac:dyDescent="0.3">
      <c r="B148" s="2" t="s">
        <v>772</v>
      </c>
      <c r="C148" s="2" t="s">
        <v>700</v>
      </c>
    </row>
    <row r="149" spans="2:4" x14ac:dyDescent="0.3">
      <c r="B149" s="2" t="s">
        <v>973</v>
      </c>
      <c r="C149" s="2" t="s">
        <v>796</v>
      </c>
      <c r="D149" s="2" t="s">
        <v>1081</v>
      </c>
    </row>
    <row r="150" spans="2:4" x14ac:dyDescent="0.3">
      <c r="B150" s="2" t="s">
        <v>874</v>
      </c>
      <c r="C150" s="2" t="s">
        <v>726</v>
      </c>
    </row>
    <row r="151" spans="2:4" x14ac:dyDescent="0.3">
      <c r="B151" s="2" t="s">
        <v>958</v>
      </c>
      <c r="C151" s="2" t="s">
        <v>783</v>
      </c>
      <c r="D151" s="2" t="s">
        <v>1081</v>
      </c>
    </row>
    <row r="152" spans="2:4" x14ac:dyDescent="0.3">
      <c r="B152" s="2" t="s">
        <v>753</v>
      </c>
      <c r="C152" s="2" t="s">
        <v>695</v>
      </c>
    </row>
    <row r="153" spans="2:4" x14ac:dyDescent="0.3">
      <c r="B153" s="2" t="s">
        <v>961</v>
      </c>
      <c r="C153" s="2" t="s">
        <v>786</v>
      </c>
      <c r="D153" s="2" t="s">
        <v>1081</v>
      </c>
    </row>
    <row r="154" spans="2:4" x14ac:dyDescent="0.3">
      <c r="B154" s="2" t="s">
        <v>854</v>
      </c>
      <c r="C154" s="2" t="s">
        <v>984</v>
      </c>
      <c r="D154" s="2" t="s">
        <v>1081</v>
      </c>
    </row>
    <row r="155" spans="2:4" x14ac:dyDescent="0.3">
      <c r="B155" s="2" t="s">
        <v>946</v>
      </c>
      <c r="C155" s="2" t="s">
        <v>776</v>
      </c>
    </row>
    <row r="156" spans="2:4" x14ac:dyDescent="0.3">
      <c r="B156" s="2" t="s">
        <v>731</v>
      </c>
      <c r="C156" s="2" t="s">
        <v>687</v>
      </c>
    </row>
    <row r="157" spans="2:4" x14ac:dyDescent="0.3">
      <c r="B157" s="2" t="s">
        <v>853</v>
      </c>
      <c r="C157" s="2" t="s">
        <v>721</v>
      </c>
    </row>
    <row r="158" spans="2:4" x14ac:dyDescent="0.3">
      <c r="B158" s="2" t="s">
        <v>843</v>
      </c>
      <c r="C158" s="2" t="s">
        <v>719</v>
      </c>
      <c r="D158" s="2" t="s">
        <v>1081</v>
      </c>
    </row>
    <row r="159" spans="2:4" x14ac:dyDescent="0.3">
      <c r="B159" s="2" t="s">
        <v>913</v>
      </c>
      <c r="C159" s="2" t="s">
        <v>757</v>
      </c>
      <c r="D159" s="2" t="s">
        <v>1081</v>
      </c>
    </row>
    <row r="160" spans="2:4" x14ac:dyDescent="0.3">
      <c r="B160" s="2" t="s">
        <v>841</v>
      </c>
      <c r="C160" s="2" t="s">
        <v>1099</v>
      </c>
      <c r="D160" s="2" t="s">
        <v>1081</v>
      </c>
    </row>
    <row r="161" spans="2:4" x14ac:dyDescent="0.3">
      <c r="B161" s="2" t="s">
        <v>747</v>
      </c>
      <c r="C161" s="2" t="s">
        <v>695</v>
      </c>
      <c r="D161" s="2" t="s">
        <v>1081</v>
      </c>
    </row>
    <row r="162" spans="2:4" x14ac:dyDescent="0.3">
      <c r="B162" s="2" t="s">
        <v>967</v>
      </c>
      <c r="C162" s="2" t="s">
        <v>786</v>
      </c>
    </row>
    <row r="163" spans="2:4" x14ac:dyDescent="0.3">
      <c r="B163" s="2" t="s">
        <v>675</v>
      </c>
      <c r="C163" s="2" t="s">
        <v>671</v>
      </c>
    </row>
    <row r="164" spans="2:4" x14ac:dyDescent="0.3">
      <c r="B164" s="2" t="s">
        <v>872</v>
      </c>
      <c r="C164" s="2" t="s">
        <v>726</v>
      </c>
    </row>
    <row r="165" spans="2:4" x14ac:dyDescent="0.3">
      <c r="B165" s="2" t="s">
        <v>807</v>
      </c>
      <c r="C165" s="2" t="s">
        <v>705</v>
      </c>
    </row>
    <row r="166" spans="2:4" x14ac:dyDescent="0.3">
      <c r="B166" s="2" t="s">
        <v>933</v>
      </c>
      <c r="C166" s="2" t="s">
        <v>766</v>
      </c>
      <c r="D166" s="2" t="s">
        <v>1081</v>
      </c>
    </row>
    <row r="167" spans="2:4" x14ac:dyDescent="0.3">
      <c r="B167" s="2" t="s">
        <v>837</v>
      </c>
      <c r="C167" s="2" t="s">
        <v>1250</v>
      </c>
      <c r="D167" s="2" t="s">
        <v>1081</v>
      </c>
    </row>
    <row r="168" spans="2:4" x14ac:dyDescent="0.3">
      <c r="B168" s="2" t="s">
        <v>939</v>
      </c>
      <c r="C168" s="2" t="s">
        <v>770</v>
      </c>
    </row>
    <row r="169" spans="2:4" x14ac:dyDescent="0.3">
      <c r="B169" s="2" t="s">
        <v>941</v>
      </c>
      <c r="C169" s="2" t="s">
        <v>773</v>
      </c>
      <c r="D169" s="2" t="s">
        <v>1081</v>
      </c>
    </row>
    <row r="170" spans="2:4" x14ac:dyDescent="0.3">
      <c r="B170" s="2" t="s">
        <v>728</v>
      </c>
      <c r="C170" s="2" t="s">
        <v>687</v>
      </c>
    </row>
    <row r="171" spans="2:4" x14ac:dyDescent="0.3">
      <c r="B171" s="2" t="s">
        <v>840</v>
      </c>
      <c r="C171" s="2" t="s">
        <v>717</v>
      </c>
    </row>
    <row r="172" spans="2:4" x14ac:dyDescent="0.3">
      <c r="B172" s="2" t="s">
        <v>725</v>
      </c>
      <c r="C172" s="2" t="s">
        <v>687</v>
      </c>
    </row>
    <row r="173" spans="2:4" x14ac:dyDescent="0.3">
      <c r="B173" s="2" t="s">
        <v>701</v>
      </c>
      <c r="C173" s="2" t="s">
        <v>683</v>
      </c>
    </row>
    <row r="174" spans="2:4" x14ac:dyDescent="0.3">
      <c r="B174" s="2" t="s">
        <v>856</v>
      </c>
      <c r="C174" s="2" t="s">
        <v>724</v>
      </c>
      <c r="D174" s="2" t="s">
        <v>1081</v>
      </c>
    </row>
    <row r="175" spans="2:4" x14ac:dyDescent="0.3">
      <c r="B175" s="2" t="s">
        <v>858</v>
      </c>
      <c r="C175" s="2" t="s">
        <v>724</v>
      </c>
    </row>
    <row r="176" spans="2:4" x14ac:dyDescent="0.3">
      <c r="B176" s="2" t="s">
        <v>870</v>
      </c>
      <c r="C176" s="2" t="s">
        <v>726</v>
      </c>
    </row>
    <row r="177" spans="2:4" x14ac:dyDescent="0.3">
      <c r="B177" s="2" t="s">
        <v>824</v>
      </c>
      <c r="C177" s="2" t="s">
        <v>713</v>
      </c>
    </row>
    <row r="178" spans="2:4" x14ac:dyDescent="0.3">
      <c r="B178" s="2" t="s">
        <v>971</v>
      </c>
      <c r="C178" s="2" t="s">
        <v>794</v>
      </c>
      <c r="D178" s="2" t="s">
        <v>1081</v>
      </c>
    </row>
    <row r="179" spans="2:4" x14ac:dyDescent="0.3">
      <c r="B179" s="2" t="s">
        <v>921</v>
      </c>
      <c r="C179" s="2" t="s">
        <v>763</v>
      </c>
      <c r="D179" s="2" t="s">
        <v>1081</v>
      </c>
    </row>
    <row r="180" spans="2:4" x14ac:dyDescent="0.3">
      <c r="B180" s="2" t="s">
        <v>888</v>
      </c>
      <c r="C180" s="2" t="s">
        <v>739</v>
      </c>
      <c r="D180" s="2" t="s">
        <v>1081</v>
      </c>
    </row>
    <row r="181" spans="2:4" x14ac:dyDescent="0.3">
      <c r="B181" s="2" t="s">
        <v>891</v>
      </c>
      <c r="C181" s="2" t="s">
        <v>741</v>
      </c>
      <c r="D181" s="2" t="s">
        <v>1081</v>
      </c>
    </row>
    <row r="182" spans="2:4" x14ac:dyDescent="0.3">
      <c r="B182" s="2" t="s">
        <v>893</v>
      </c>
      <c r="C182" s="2" t="s">
        <v>741</v>
      </c>
    </row>
    <row r="183" spans="2:4" x14ac:dyDescent="0.3">
      <c r="B183" s="2" t="s">
        <v>895</v>
      </c>
      <c r="C183" s="2" t="s">
        <v>741</v>
      </c>
    </row>
    <row r="184" spans="2:4" x14ac:dyDescent="0.3">
      <c r="B184" s="2" t="s">
        <v>897</v>
      </c>
      <c r="C184" s="2" t="s">
        <v>743</v>
      </c>
      <c r="D184" s="2" t="s">
        <v>1081</v>
      </c>
    </row>
    <row r="185" spans="2:4" x14ac:dyDescent="0.3">
      <c r="B185" s="2" t="s">
        <v>882</v>
      </c>
      <c r="C185" s="2" t="s">
        <v>737</v>
      </c>
      <c r="D185" s="2" t="s">
        <v>1081</v>
      </c>
    </row>
    <row r="186" spans="2:4" x14ac:dyDescent="0.3">
      <c r="B186" s="2" t="s">
        <v>884</v>
      </c>
      <c r="C186" s="2" t="s">
        <v>737</v>
      </c>
    </row>
    <row r="187" spans="2:4" x14ac:dyDescent="0.3">
      <c r="B187" s="2" t="s">
        <v>886</v>
      </c>
      <c r="C187" s="2" t="s">
        <v>737</v>
      </c>
    </row>
    <row r="188" spans="2:4" x14ac:dyDescent="0.3">
      <c r="B188" s="2" t="s">
        <v>919</v>
      </c>
      <c r="C188" s="2" t="s">
        <v>760</v>
      </c>
      <c r="D188" s="2" t="s">
        <v>1081</v>
      </c>
    </row>
    <row r="189" spans="2:4" x14ac:dyDescent="0.3">
      <c r="B189" s="2" t="s">
        <v>915</v>
      </c>
      <c r="C189" s="2" t="s">
        <v>759</v>
      </c>
      <c r="D189" s="2" t="s">
        <v>1081</v>
      </c>
    </row>
    <row r="190" spans="2:4" x14ac:dyDescent="0.3">
      <c r="B190" s="2" t="s">
        <v>826</v>
      </c>
      <c r="C190" s="2" t="s">
        <v>713</v>
      </c>
    </row>
    <row r="191" spans="2:4" x14ac:dyDescent="0.3">
      <c r="B191" s="2" t="s">
        <v>828</v>
      </c>
      <c r="C191" s="2" t="s">
        <v>713</v>
      </c>
    </row>
    <row r="192" spans="2:4" x14ac:dyDescent="0.3">
      <c r="B192" s="2" t="s">
        <v>862</v>
      </c>
      <c r="C192" s="2" t="s">
        <v>724</v>
      </c>
    </row>
    <row r="193" spans="2:4" x14ac:dyDescent="0.3">
      <c r="B193" s="2" t="s">
        <v>860</v>
      </c>
      <c r="C193" s="2" t="s">
        <v>724</v>
      </c>
    </row>
    <row r="194" spans="2:4" x14ac:dyDescent="0.3">
      <c r="B194" s="2" t="s">
        <v>847</v>
      </c>
      <c r="C194" s="2" t="s">
        <v>719</v>
      </c>
    </row>
    <row r="195" spans="2:4" x14ac:dyDescent="0.3">
      <c r="B195" s="2" t="s">
        <v>849</v>
      </c>
      <c r="C195" s="2" t="s">
        <v>719</v>
      </c>
    </row>
    <row r="196" spans="2:4" x14ac:dyDescent="0.3">
      <c r="B196" s="2" t="s">
        <v>845</v>
      </c>
      <c r="C196" s="2" t="s">
        <v>719</v>
      </c>
    </row>
    <row r="197" spans="2:4" x14ac:dyDescent="0.3">
      <c r="B197" s="2" t="s">
        <v>923</v>
      </c>
      <c r="C197" s="2" t="s">
        <v>763</v>
      </c>
    </row>
    <row r="198" spans="2:4" x14ac:dyDescent="0.3">
      <c r="B198" s="2" t="s">
        <v>959</v>
      </c>
      <c r="C198" s="2" t="s">
        <v>783</v>
      </c>
    </row>
    <row r="199" spans="2:4" x14ac:dyDescent="0.3">
      <c r="B199" s="2" t="s">
        <v>660</v>
      </c>
      <c r="C199" s="2" t="s">
        <v>657</v>
      </c>
    </row>
    <row r="200" spans="2:4" x14ac:dyDescent="0.3">
      <c r="B200" s="2" t="s">
        <v>1264</v>
      </c>
      <c r="C200" s="2" t="s">
        <v>743</v>
      </c>
    </row>
    <row r="201" spans="2:4" x14ac:dyDescent="0.3">
      <c r="B201" s="2" t="s">
        <v>1376</v>
      </c>
      <c r="C201" s="2" t="s">
        <v>1375</v>
      </c>
      <c r="D201" s="2" t="s">
        <v>1081</v>
      </c>
    </row>
  </sheetData>
  <sheetProtection algorithmName="SHA-512" hashValue="3DLamuN+zy/kD400Qnkcav54sCWzSf6Ec4sB7RXOC7XCtiegu72BJNq1WjLwwNy6Sj9V/rRNZaLYLbfb+4fgew==" saltValue="YfsVKLiMJSz9XQrg9t5sMg==" spinCount="100000" sheet="1" objects="1" scenarios="1"/>
  <autoFilter ref="B2:D201" xr:uid="{00000000-0009-0000-0000-000003000000}">
    <sortState xmlns:xlrd2="http://schemas.microsoft.com/office/spreadsheetml/2017/richdata2" ref="B3:D201">
      <sortCondition ref="B3:B201"/>
    </sortState>
  </autoFilter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B1:AA102"/>
  <sheetViews>
    <sheetView showGridLines="0" tabSelected="1" topLeftCell="A7" zoomScale="95" zoomScaleNormal="95" workbookViewId="0">
      <selection activeCell="G22" sqref="G22"/>
    </sheetView>
  </sheetViews>
  <sheetFormatPr baseColWidth="10" defaultColWidth="11.44140625" defaultRowHeight="13.8" x14ac:dyDescent="0.25"/>
  <cols>
    <col min="1" max="1" width="6.88671875" style="1" customWidth="1"/>
    <col min="2" max="2" width="4.88671875" style="1" customWidth="1"/>
    <col min="3" max="3" width="24" style="1" customWidth="1"/>
    <col min="4" max="4" width="27.6640625" style="1" customWidth="1"/>
    <col min="5" max="5" width="6" style="1" customWidth="1"/>
    <col min="6" max="6" width="11.88671875" style="1" customWidth="1"/>
    <col min="7" max="7" width="6.44140625" style="1" customWidth="1"/>
    <col min="8" max="8" width="10" style="1" customWidth="1"/>
    <col min="9" max="9" width="6.5546875" style="1" customWidth="1"/>
    <col min="10" max="10" width="13.44140625" style="1" customWidth="1"/>
    <col min="11" max="11" width="2" style="1" customWidth="1"/>
    <col min="12" max="12" width="12.5546875" style="1" customWidth="1"/>
    <col min="13" max="13" width="14.33203125" style="1" customWidth="1"/>
    <col min="14" max="14" width="15.88671875" style="1" customWidth="1"/>
    <col min="15" max="15" width="2.33203125" style="1" customWidth="1"/>
    <col min="16" max="26" width="11.44140625" style="1"/>
    <col min="27" max="27" width="11.44140625" style="11"/>
    <col min="28" max="16384" width="11.44140625" style="1"/>
  </cols>
  <sheetData>
    <row r="1" spans="2:14" ht="15" x14ac:dyDescent="0.25">
      <c r="B1" s="14" t="s">
        <v>1</v>
      </c>
      <c r="C1" s="14"/>
    </row>
    <row r="2" spans="2:14" x14ac:dyDescent="0.25">
      <c r="B2" s="1" t="s">
        <v>2</v>
      </c>
      <c r="I2" s="15"/>
      <c r="J2" s="411" t="s">
        <v>3</v>
      </c>
      <c r="K2" s="411"/>
      <c r="L2" s="412"/>
      <c r="M2" s="401" t="str">
        <f>IFERROR(VLOOKUP(G8,datos,3,0),"")</f>
        <v/>
      </c>
      <c r="N2" s="402"/>
    </row>
    <row r="3" spans="2:14" x14ac:dyDescent="0.25">
      <c r="B3" s="1" t="s">
        <v>4</v>
      </c>
      <c r="H3" s="15"/>
      <c r="I3" s="15"/>
      <c r="J3" s="411"/>
      <c r="K3" s="411"/>
      <c r="L3" s="412"/>
      <c r="M3" s="403"/>
      <c r="N3" s="404"/>
    </row>
    <row r="4" spans="2:14" x14ac:dyDescent="0.25">
      <c r="M4" s="16" t="s">
        <v>5</v>
      </c>
      <c r="N4" s="16"/>
    </row>
    <row r="5" spans="2:14" ht="32.4" x14ac:dyDescent="0.25">
      <c r="C5" s="405" t="s">
        <v>2144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2:14" ht="34.5" customHeight="1" x14ac:dyDescent="0.25">
      <c r="C6" s="406" t="s">
        <v>1095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2:14" ht="34.5" customHeight="1" x14ac:dyDescent="0.25"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</row>
    <row r="8" spans="2:14" ht="30" customHeight="1" x14ac:dyDescent="0.25">
      <c r="B8" s="17"/>
      <c r="C8" s="17" t="s">
        <v>129</v>
      </c>
      <c r="D8" s="104"/>
      <c r="E8" s="15"/>
      <c r="F8" s="17" t="str">
        <f>IF(N10="*","Sede Central:","Satélite:")</f>
        <v>Satélite:</v>
      </c>
      <c r="G8" s="408"/>
      <c r="H8" s="409"/>
      <c r="I8" s="409"/>
      <c r="J8" s="409"/>
      <c r="K8" s="409"/>
      <c r="L8" s="409"/>
      <c r="M8" s="409"/>
      <c r="N8" s="410"/>
    </row>
    <row r="9" spans="2:14" ht="10.5" customHeight="1" x14ac:dyDescent="0.25">
      <c r="B9" s="17"/>
      <c r="C9" s="17"/>
      <c r="D9" s="18"/>
      <c r="E9" s="15"/>
      <c r="F9" s="17"/>
      <c r="G9" s="19"/>
      <c r="H9" s="19"/>
      <c r="I9" s="19"/>
      <c r="J9" s="19"/>
      <c r="K9" s="19"/>
      <c r="L9" s="19"/>
      <c r="M9" s="19"/>
      <c r="N9" s="19"/>
    </row>
    <row r="10" spans="2:14" ht="20.399999999999999" x14ac:dyDescent="0.25">
      <c r="B10" s="17"/>
      <c r="C10" s="17" t="str">
        <f>IF(D10="","","CINDEA al que pertenece:")</f>
        <v/>
      </c>
      <c r="D10" s="362" t="str">
        <f>IFERROR(IF(N10="*","",IF(M10="XX",VLOOKUP(D8,cindea,2,0),"")),"")</f>
        <v/>
      </c>
      <c r="E10" s="363"/>
      <c r="F10" s="363"/>
      <c r="G10" s="363"/>
      <c r="H10" s="363"/>
      <c r="I10" s="363"/>
      <c r="J10" s="363"/>
      <c r="K10" s="363"/>
      <c r="L10" s="364"/>
      <c r="M10" s="259" t="str">
        <f>IF(G8="","","XX")</f>
        <v/>
      </c>
      <c r="N10" s="259" t="str">
        <f>IFERROR(VLOOKUP(M2,datos_1,3,0),"")</f>
        <v/>
      </c>
    </row>
    <row r="11" spans="2:14" ht="10.5" customHeight="1" x14ac:dyDescent="0.25"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15"/>
      <c r="M11" s="15"/>
      <c r="N11" s="15"/>
    </row>
    <row r="12" spans="2:14" ht="30" customHeight="1" x14ac:dyDescent="0.25">
      <c r="B12" s="17"/>
      <c r="C12" s="319" t="s">
        <v>2041</v>
      </c>
      <c r="D12" s="21" t="str">
        <f>IFERROR(VLOOKUP(G8,datos,17,0),"")</f>
        <v/>
      </c>
      <c r="F12" s="360" t="s">
        <v>2042</v>
      </c>
      <c r="G12" s="361"/>
      <c r="H12" s="392" t="str">
        <f>IFERROR(VLOOKUP(G8,datos,18,0),"")</f>
        <v/>
      </c>
      <c r="I12" s="393"/>
      <c r="J12" s="394"/>
      <c r="N12" s="22"/>
    </row>
    <row r="13" spans="2:14" ht="10.5" customHeight="1" x14ac:dyDescent="0.25">
      <c r="K13" s="23"/>
    </row>
    <row r="14" spans="2:14" ht="17.25" customHeight="1" x14ac:dyDescent="0.25">
      <c r="B14" s="17"/>
      <c r="C14" s="17" t="s">
        <v>1225</v>
      </c>
      <c r="D14" s="396" t="str">
        <f>IFERROR(VLOOKUP(I14,prov,2,0),"")</f>
        <v/>
      </c>
      <c r="E14" s="397"/>
      <c r="F14" s="397"/>
      <c r="G14" s="398"/>
      <c r="H14" s="320" t="str">
        <f>IFERROR(VLOOKUP(D14,prov1,2,0),"")</f>
        <v/>
      </c>
      <c r="I14" s="24" t="str">
        <f>IFERROR(VLOOKUP(G8,datos,10,0),"")</f>
        <v/>
      </c>
      <c r="J14" s="25"/>
      <c r="K14" s="17"/>
      <c r="L14" s="399"/>
      <c r="M14" s="399"/>
      <c r="N14" s="399"/>
    </row>
    <row r="15" spans="2:14" ht="10.5" customHeight="1" x14ac:dyDescent="0.25">
      <c r="B15" s="26"/>
      <c r="C15" s="26"/>
      <c r="D15" s="27"/>
      <c r="E15" s="27"/>
      <c r="F15" s="26"/>
      <c r="G15" s="28"/>
      <c r="H15" s="28"/>
      <c r="I15" s="28"/>
      <c r="J15" s="26"/>
      <c r="K15" s="26"/>
      <c r="L15" s="26"/>
      <c r="M15" s="28"/>
      <c r="N15" s="28"/>
    </row>
    <row r="16" spans="2:14" ht="18.75" customHeight="1" x14ac:dyDescent="0.25">
      <c r="B16" s="17"/>
      <c r="C16" s="17" t="s">
        <v>128</v>
      </c>
      <c r="D16" s="368" t="str">
        <f>IFERROR(VLOOKUP(G8,datos,5,0),"")</f>
        <v/>
      </c>
      <c r="E16" s="369"/>
      <c r="F16" s="370"/>
      <c r="G16" s="15"/>
      <c r="I16" s="17" t="s">
        <v>16</v>
      </c>
      <c r="J16" s="368" t="str">
        <f>IFERROR(VLOOKUP(G8,datos,6,0),"")</f>
        <v/>
      </c>
      <c r="K16" s="370"/>
    </row>
    <row r="17" spans="2:15" ht="24" customHeight="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1"/>
      <c r="N17" s="31"/>
    </row>
    <row r="18" spans="2:15" ht="13.5" customHeight="1" x14ac:dyDescent="0.25">
      <c r="L18" s="26"/>
      <c r="M18" s="28"/>
      <c r="N18" s="28"/>
    </row>
    <row r="19" spans="2:15" s="32" customFormat="1" ht="21" customHeight="1" x14ac:dyDescent="0.25">
      <c r="C19" s="400" t="s">
        <v>1089</v>
      </c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</row>
    <row r="20" spans="2:15" s="32" customFormat="1" ht="18" customHeight="1" x14ac:dyDescent="0.25">
      <c r="B20" s="33" t="s">
        <v>139</v>
      </c>
      <c r="C20" s="374"/>
      <c r="D20" s="375"/>
      <c r="E20" s="375"/>
      <c r="F20" s="375"/>
      <c r="G20" s="34"/>
      <c r="H20" s="35" t="s">
        <v>638</v>
      </c>
      <c r="I20" s="374"/>
      <c r="J20" s="375"/>
      <c r="K20" s="375"/>
      <c r="L20" s="375"/>
      <c r="M20" s="375"/>
      <c r="N20" s="375"/>
      <c r="O20" s="376"/>
    </row>
    <row r="21" spans="2:15" s="32" customFormat="1" ht="18" customHeight="1" x14ac:dyDescent="0.25">
      <c r="B21" s="33" t="s">
        <v>140</v>
      </c>
      <c r="C21" s="374"/>
      <c r="D21" s="375"/>
      <c r="E21" s="375"/>
      <c r="F21" s="375"/>
      <c r="G21" s="34"/>
      <c r="H21" s="35" t="s">
        <v>639</v>
      </c>
      <c r="I21" s="377"/>
      <c r="J21" s="378"/>
      <c r="K21" s="378"/>
      <c r="L21" s="378"/>
      <c r="M21" s="378"/>
      <c r="N21" s="378"/>
      <c r="O21" s="379"/>
    </row>
    <row r="22" spans="2:15" s="32" customFormat="1" ht="18" customHeight="1" x14ac:dyDescent="0.25">
      <c r="B22" s="33" t="s">
        <v>141</v>
      </c>
      <c r="C22" s="374"/>
      <c r="D22" s="375"/>
      <c r="E22" s="375"/>
      <c r="F22" s="375"/>
      <c r="G22" s="34"/>
      <c r="H22" s="36" t="s">
        <v>1090</v>
      </c>
      <c r="I22" s="380"/>
      <c r="J22" s="381"/>
      <c r="K22" s="381"/>
      <c r="L22" s="381"/>
      <c r="M22" s="381"/>
      <c r="N22" s="381"/>
      <c r="O22" s="382"/>
    </row>
    <row r="23" spans="2:15" s="32" customFormat="1" ht="18" customHeight="1" x14ac:dyDescent="0.25">
      <c r="B23" s="33" t="s">
        <v>144</v>
      </c>
      <c r="C23" s="374"/>
      <c r="D23" s="375"/>
      <c r="E23" s="375"/>
      <c r="F23" s="375"/>
      <c r="G23" s="34"/>
      <c r="H23" s="36" t="s">
        <v>1091</v>
      </c>
      <c r="I23" s="380"/>
      <c r="J23" s="381"/>
      <c r="K23" s="381"/>
      <c r="L23" s="381"/>
      <c r="M23" s="381"/>
      <c r="N23" s="381"/>
      <c r="O23" s="382"/>
    </row>
    <row r="24" spans="2:15" s="32" customFormat="1" ht="18" customHeight="1" x14ac:dyDescent="0.25">
      <c r="B24" s="33" t="s">
        <v>636</v>
      </c>
      <c r="C24" s="374"/>
      <c r="D24" s="375"/>
      <c r="E24" s="375"/>
      <c r="F24" s="375"/>
      <c r="G24" s="34"/>
      <c r="H24" s="36" t="s">
        <v>1092</v>
      </c>
      <c r="I24" s="380"/>
      <c r="J24" s="381"/>
      <c r="K24" s="381"/>
      <c r="L24" s="381"/>
      <c r="M24" s="381"/>
      <c r="N24" s="381"/>
      <c r="O24" s="382"/>
    </row>
    <row r="25" spans="2:15" s="32" customFormat="1" ht="7.5" customHeight="1" x14ac:dyDescent="0.25">
      <c r="B25" s="33"/>
      <c r="C25" s="107"/>
      <c r="D25" s="107"/>
      <c r="E25" s="107"/>
      <c r="F25" s="107"/>
      <c r="H25" s="36"/>
      <c r="I25" s="107"/>
      <c r="J25" s="107"/>
      <c r="K25" s="107"/>
      <c r="L25" s="107"/>
      <c r="M25" s="107"/>
      <c r="N25" s="107"/>
      <c r="O25" s="107"/>
    </row>
    <row r="26" spans="2:15" ht="24" customHeight="1" x14ac:dyDescent="0.25">
      <c r="B26" s="17"/>
      <c r="C26" s="36" t="s">
        <v>1238</v>
      </c>
      <c r="D26" s="106"/>
      <c r="E26" s="106"/>
      <c r="F26" s="106"/>
      <c r="G26" s="106"/>
      <c r="H26" s="45"/>
      <c r="I26" s="36" t="s">
        <v>1239</v>
      </c>
      <c r="J26" s="15"/>
      <c r="K26" s="15"/>
      <c r="L26" s="15"/>
      <c r="M26" s="15"/>
      <c r="N26" s="15"/>
    </row>
    <row r="27" spans="2:15" ht="17.25" customHeight="1" x14ac:dyDescent="0.25">
      <c r="B27" s="17"/>
      <c r="C27" s="17" t="s">
        <v>1240</v>
      </c>
      <c r="D27" s="365" t="str">
        <f>IFERROR(VLOOKUP(G8,datos,16,0),"")</f>
        <v/>
      </c>
      <c r="E27" s="366"/>
      <c r="F27" s="367"/>
      <c r="G27" s="15"/>
      <c r="I27" s="17" t="s">
        <v>1240</v>
      </c>
      <c r="J27" s="371"/>
      <c r="K27" s="372"/>
      <c r="L27" s="372"/>
      <c r="M27" s="372"/>
      <c r="N27" s="373"/>
    </row>
    <row r="28" spans="2:15" ht="8.25" customHeight="1" x14ac:dyDescent="0.25">
      <c r="B28" s="17"/>
      <c r="C28" s="17"/>
      <c r="D28" s="15"/>
      <c r="E28" s="15"/>
      <c r="F28" s="15"/>
      <c r="G28" s="15"/>
      <c r="H28" s="23"/>
      <c r="I28" s="17"/>
      <c r="J28" s="15"/>
      <c r="K28" s="15"/>
      <c r="L28" s="15"/>
      <c r="M28" s="15"/>
      <c r="N28" s="15"/>
    </row>
    <row r="29" spans="2:15" ht="20.25" customHeight="1" x14ac:dyDescent="0.25">
      <c r="B29" s="17"/>
      <c r="C29" s="17" t="s">
        <v>17</v>
      </c>
      <c r="D29" s="368"/>
      <c r="E29" s="369"/>
      <c r="F29" s="370"/>
      <c r="G29" s="15"/>
      <c r="I29" s="17" t="s">
        <v>17</v>
      </c>
      <c r="J29" s="368"/>
      <c r="K29" s="369"/>
      <c r="L29" s="369"/>
      <c r="M29" s="369"/>
      <c r="N29" s="370"/>
    </row>
    <row r="30" spans="2:15" ht="9" customHeight="1" x14ac:dyDescent="0.25">
      <c r="B30" s="17"/>
      <c r="C30" s="17"/>
      <c r="D30" s="37"/>
      <c r="E30" s="37"/>
      <c r="F30" s="37"/>
      <c r="G30" s="15"/>
      <c r="H30" s="23"/>
      <c r="I30" s="17"/>
      <c r="J30" s="15"/>
      <c r="K30" s="15"/>
      <c r="L30" s="37"/>
      <c r="M30" s="37"/>
      <c r="N30" s="37"/>
    </row>
    <row r="31" spans="2:15" ht="17.25" customHeight="1" x14ac:dyDescent="0.25">
      <c r="B31" s="17"/>
      <c r="C31" s="17" t="s">
        <v>1241</v>
      </c>
      <c r="D31" s="21"/>
      <c r="E31" s="15"/>
      <c r="F31" s="15"/>
      <c r="G31" s="15"/>
      <c r="I31" s="17" t="s">
        <v>1241</v>
      </c>
      <c r="J31" s="392"/>
      <c r="K31" s="393"/>
      <c r="L31" s="394"/>
    </row>
    <row r="32" spans="2:15" ht="17.25" customHeight="1" x14ac:dyDescent="0.25">
      <c r="B32" s="38"/>
      <c r="C32" s="38"/>
      <c r="D32" s="39"/>
      <c r="E32" s="15"/>
      <c r="F32" s="15"/>
      <c r="G32" s="15"/>
      <c r="M32" s="17"/>
      <c r="N32" s="40"/>
    </row>
    <row r="33" spans="2:14" ht="17.25" customHeight="1" x14ac:dyDescent="0.25">
      <c r="B33" s="38"/>
      <c r="C33" s="38"/>
      <c r="D33" s="39"/>
      <c r="E33" s="15"/>
      <c r="F33" s="15"/>
      <c r="G33" s="15"/>
      <c r="H33" s="38"/>
      <c r="I33" s="38"/>
      <c r="J33" s="39"/>
      <c r="K33" s="39"/>
      <c r="L33" s="39"/>
      <c r="M33" s="17"/>
      <c r="N33" s="40"/>
    </row>
    <row r="34" spans="2:14" ht="17.25" customHeight="1" x14ac:dyDescent="0.25">
      <c r="B34" s="38"/>
      <c r="C34" s="38"/>
      <c r="D34" s="39"/>
      <c r="E34" s="15"/>
      <c r="F34" s="15"/>
      <c r="G34" s="15"/>
      <c r="H34" s="38"/>
      <c r="I34" s="38"/>
      <c r="J34" s="39"/>
      <c r="K34" s="39"/>
      <c r="L34" s="39"/>
      <c r="M34" s="17"/>
      <c r="N34" s="40"/>
    </row>
    <row r="36" spans="2:14" ht="15.75" customHeight="1" x14ac:dyDescent="0.4">
      <c r="B36" s="41"/>
      <c r="C36" s="41"/>
      <c r="G36" s="383" t="s">
        <v>1738</v>
      </c>
      <c r="H36" s="384"/>
      <c r="I36" s="384"/>
      <c r="J36" s="384"/>
      <c r="K36" s="384"/>
      <c r="L36" s="384"/>
      <c r="M36" s="384"/>
      <c r="N36" s="385"/>
    </row>
    <row r="37" spans="2:14" ht="15.75" customHeight="1" x14ac:dyDescent="0.25">
      <c r="B37" s="25"/>
      <c r="C37" s="25"/>
      <c r="G37" s="386"/>
      <c r="H37" s="387"/>
      <c r="I37" s="387"/>
      <c r="J37" s="387"/>
      <c r="K37" s="387"/>
      <c r="L37" s="387"/>
      <c r="M37" s="387"/>
      <c r="N37" s="388"/>
    </row>
    <row r="38" spans="2:14" ht="15.75" customHeight="1" x14ac:dyDescent="0.25">
      <c r="B38" s="25"/>
      <c r="C38" s="25"/>
      <c r="G38" s="386"/>
      <c r="H38" s="387"/>
      <c r="I38" s="387"/>
      <c r="J38" s="387"/>
      <c r="K38" s="387"/>
      <c r="L38" s="387"/>
      <c r="M38" s="387"/>
      <c r="N38" s="388"/>
    </row>
    <row r="39" spans="2:14" ht="15.75" customHeight="1" x14ac:dyDescent="0.25">
      <c r="F39" s="42"/>
      <c r="G39" s="386"/>
      <c r="H39" s="387"/>
      <c r="I39" s="387"/>
      <c r="J39" s="387"/>
      <c r="K39" s="387"/>
      <c r="L39" s="387"/>
      <c r="M39" s="387"/>
      <c r="N39" s="388"/>
    </row>
    <row r="40" spans="2:14" ht="15.75" customHeight="1" x14ac:dyDescent="0.25">
      <c r="B40" s="42"/>
      <c r="C40" s="42"/>
      <c r="D40" s="395" t="s">
        <v>628</v>
      </c>
      <c r="E40" s="395"/>
      <c r="F40" s="42"/>
      <c r="G40" s="386"/>
      <c r="H40" s="387"/>
      <c r="I40" s="387"/>
      <c r="J40" s="387"/>
      <c r="K40" s="387"/>
      <c r="L40" s="387"/>
      <c r="M40" s="387"/>
      <c r="N40" s="388"/>
    </row>
    <row r="41" spans="2:14" ht="15.75" customHeight="1" x14ac:dyDescent="0.25">
      <c r="C41" s="105"/>
      <c r="D41" s="105"/>
      <c r="E41" s="105"/>
      <c r="F41" s="42"/>
      <c r="G41" s="389"/>
      <c r="H41" s="390"/>
      <c r="I41" s="390"/>
      <c r="J41" s="390"/>
      <c r="K41" s="390"/>
      <c r="L41" s="390"/>
      <c r="M41" s="390"/>
      <c r="N41" s="391"/>
    </row>
    <row r="42" spans="2:14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97" ht="1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5" customHeight="1" x14ac:dyDescent="0.25"/>
  </sheetData>
  <sheetProtection algorithmName="SHA-512" hashValue="7VW3J9jk//tN6Y9m0UZ0ZvYudrRRpuwL3PqlUXTY4SkepBJ7AC/8dxbtScFXO54QlmN767pT2zdUxaSW705bBA==" saltValue="VvLh2ex3pRocV1DvTi/s+A==" spinCount="100000" sheet="1" objects="1" scenarios="1"/>
  <mergeCells count="30">
    <mergeCell ref="M2:N3"/>
    <mergeCell ref="C5:N5"/>
    <mergeCell ref="C6:N7"/>
    <mergeCell ref="G8:N8"/>
    <mergeCell ref="J2:L3"/>
    <mergeCell ref="G36:N41"/>
    <mergeCell ref="J31:L31"/>
    <mergeCell ref="D40:E40"/>
    <mergeCell ref="J29:N29"/>
    <mergeCell ref="H12:J12"/>
    <mergeCell ref="D14:G14"/>
    <mergeCell ref="L14:N14"/>
    <mergeCell ref="D16:F16"/>
    <mergeCell ref="J16:K16"/>
    <mergeCell ref="C22:F22"/>
    <mergeCell ref="C23:F23"/>
    <mergeCell ref="C24:F24"/>
    <mergeCell ref="I24:O24"/>
    <mergeCell ref="C20:F20"/>
    <mergeCell ref="C21:F21"/>
    <mergeCell ref="C19:O19"/>
    <mergeCell ref="F12:G12"/>
    <mergeCell ref="D10:L10"/>
    <mergeCell ref="D27:F27"/>
    <mergeCell ref="D29:F29"/>
    <mergeCell ref="J27:N27"/>
    <mergeCell ref="I20:O20"/>
    <mergeCell ref="I21:O21"/>
    <mergeCell ref="I22:O22"/>
    <mergeCell ref="I23:O23"/>
  </mergeCells>
  <conditionalFormatting sqref="D10">
    <cfRule type="cellIs" dxfId="49" priority="4" operator="equal">
      <formula>#N/A</formula>
    </cfRule>
  </conditionalFormatting>
  <conditionalFormatting sqref="D14">
    <cfRule type="cellIs" dxfId="48" priority="6" operator="equal">
      <formula>#N/A</formula>
    </cfRule>
  </conditionalFormatting>
  <conditionalFormatting sqref="D10:L10">
    <cfRule type="containsBlanks" dxfId="47" priority="1">
      <formula>LEN(TRIM(D10))=0</formula>
    </cfRule>
    <cfRule type="cellIs" dxfId="46" priority="3" operator="equal">
      <formula>"*"</formula>
    </cfRule>
  </conditionalFormatting>
  <conditionalFormatting sqref="G8:N9 D12 H12 N12 L14 D16:F16 J16:K16">
    <cfRule type="cellIs" dxfId="45" priority="8" operator="equal">
      <formula>#N/A</formula>
    </cfRule>
  </conditionalFormatting>
  <conditionalFormatting sqref="H14:I14">
    <cfRule type="cellIs" dxfId="44" priority="5" operator="equal">
      <formula>#N/A</formula>
    </cfRule>
  </conditionalFormatting>
  <conditionalFormatting sqref="M10:N10">
    <cfRule type="cellIs" dxfId="43" priority="2" operator="equal">
      <formula>#N/A</formula>
    </cfRule>
  </conditionalFormatting>
  <dataValidations count="4">
    <dataValidation allowBlank="1" showInputMessage="1" showErrorMessage="1" promptTitle="SOLO INSTITUCIONES PÚBLICAS" prompt="Digite unicamente los últimos 4 dígitos del Código Presupuestario." sqref="D9" xr:uid="{00000000-0002-0000-0400-000000000000}"/>
    <dataValidation type="list" allowBlank="1" showInputMessage="1" prompt="Seleccione los últimos 4 dígitos del Código Presupuestario._x000a__x000a_CINDEA Green Valley debe seleccionar 0000" sqref="D8" xr:uid="{00000000-0002-0000-0400-000001000000}">
      <formula1>coodigo</formula1>
    </dataValidation>
    <dataValidation type="list" allowBlank="1" showInputMessage="1" showErrorMessage="1" prompt="Seleccione el nombre del CINDEA Central o Satélite." sqref="G8:N8" xr:uid="{00000000-0002-0000-0400-000002000000}">
      <formula1>INDIRECT($D$8)</formula1>
    </dataValidation>
    <dataValidation type="list" allowBlank="1" showInputMessage="1" showErrorMessage="1" sqref="C20:F24 I20:O21" xr:uid="{00000000-0002-0000-0400-000003000000}">
      <formula1>INDIRECT($D$8)</formula1>
    </dataValidation>
  </dataValidations>
  <printOptions horizontalCentered="1"/>
  <pageMargins left="0.19685039370078741" right="0.19685039370078741" top="0.39370078740157483" bottom="0" header="0.31496062992125984" footer="0.15748031496062992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W2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88671875" style="1" customWidth="1"/>
    <col min="2" max="2" width="43.88671875" style="1" customWidth="1"/>
    <col min="3" max="20" width="7.33203125" style="1" customWidth="1"/>
    <col min="21" max="16384" width="11.44140625" style="1"/>
  </cols>
  <sheetData>
    <row r="1" spans="2:20" ht="21.75" customHeight="1" x14ac:dyDescent="0.3">
      <c r="B1" s="234" t="s">
        <v>1237</v>
      </c>
      <c r="C1" s="95"/>
      <c r="D1" s="95"/>
      <c r="E1" s="95"/>
      <c r="F1" s="95"/>
      <c r="G1" s="95"/>
      <c r="H1" s="95"/>
      <c r="I1" s="95"/>
    </row>
    <row r="2" spans="2:20" ht="24.6" x14ac:dyDescent="0.4">
      <c r="B2" s="301" t="s">
        <v>1093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17.399999999999999" x14ac:dyDescent="0.3">
      <c r="B3" s="234" t="s">
        <v>1083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18" thickBot="1" x14ac:dyDescent="0.35">
      <c r="B4" s="234" t="s">
        <v>642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6.25" customHeight="1" thickTop="1" x14ac:dyDescent="0.25">
      <c r="B5" s="462" t="s">
        <v>130</v>
      </c>
      <c r="C5" s="465" t="s">
        <v>1084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7"/>
      <c r="R5" s="468" t="s">
        <v>1233</v>
      </c>
      <c r="S5" s="469"/>
      <c r="T5" s="469"/>
    </row>
    <row r="6" spans="2:20" ht="38.25" customHeight="1" thickBot="1" x14ac:dyDescent="0.3">
      <c r="B6" s="463"/>
      <c r="C6" s="474" t="s">
        <v>1085</v>
      </c>
      <c r="D6" s="475"/>
      <c r="E6" s="475"/>
      <c r="F6" s="478" t="s">
        <v>1230</v>
      </c>
      <c r="G6" s="475"/>
      <c r="H6" s="479"/>
      <c r="I6" s="475" t="s">
        <v>1231</v>
      </c>
      <c r="J6" s="475"/>
      <c r="K6" s="479"/>
      <c r="L6" s="482" t="s">
        <v>1232</v>
      </c>
      <c r="M6" s="483"/>
      <c r="N6" s="483"/>
      <c r="O6" s="483"/>
      <c r="P6" s="483"/>
      <c r="Q6" s="483"/>
      <c r="R6" s="470"/>
      <c r="S6" s="471"/>
      <c r="T6" s="471"/>
    </row>
    <row r="7" spans="2:20" ht="21" customHeight="1" x14ac:dyDescent="0.25">
      <c r="B7" s="463"/>
      <c r="C7" s="476"/>
      <c r="D7" s="477"/>
      <c r="E7" s="477"/>
      <c r="F7" s="480"/>
      <c r="G7" s="477"/>
      <c r="H7" s="481"/>
      <c r="I7" s="477"/>
      <c r="J7" s="477"/>
      <c r="K7" s="481"/>
      <c r="L7" s="484" t="s">
        <v>1086</v>
      </c>
      <c r="M7" s="485"/>
      <c r="N7" s="485"/>
      <c r="O7" s="486" t="s">
        <v>1087</v>
      </c>
      <c r="P7" s="485"/>
      <c r="Q7" s="485"/>
      <c r="R7" s="472"/>
      <c r="S7" s="473"/>
      <c r="T7" s="473"/>
    </row>
    <row r="8" spans="2:20" ht="30.75" customHeight="1" thickBot="1" x14ac:dyDescent="0.3">
      <c r="B8" s="464"/>
      <c r="C8" s="51" t="s">
        <v>0</v>
      </c>
      <c r="D8" s="50" t="s">
        <v>28</v>
      </c>
      <c r="E8" s="51" t="s">
        <v>27</v>
      </c>
      <c r="F8" s="84" t="s">
        <v>0</v>
      </c>
      <c r="G8" s="50" t="s">
        <v>28</v>
      </c>
      <c r="H8" s="85" t="s">
        <v>27</v>
      </c>
      <c r="I8" s="96" t="s">
        <v>0</v>
      </c>
      <c r="J8" s="50" t="s">
        <v>28</v>
      </c>
      <c r="K8" s="51" t="s">
        <v>27</v>
      </c>
      <c r="L8" s="97" t="s">
        <v>0</v>
      </c>
      <c r="M8" s="50" t="s">
        <v>28</v>
      </c>
      <c r="N8" s="51" t="s">
        <v>27</v>
      </c>
      <c r="O8" s="98" t="s">
        <v>0</v>
      </c>
      <c r="P8" s="50" t="s">
        <v>28</v>
      </c>
      <c r="Q8" s="51" t="s">
        <v>27</v>
      </c>
      <c r="R8" s="97" t="s">
        <v>0</v>
      </c>
      <c r="S8" s="50" t="s">
        <v>28</v>
      </c>
      <c r="T8" s="51" t="s">
        <v>27</v>
      </c>
    </row>
    <row r="9" spans="2:20" ht="24.75" customHeight="1" thickTop="1" thickBot="1" x14ac:dyDescent="0.3">
      <c r="B9" s="55" t="s">
        <v>1242</v>
      </c>
      <c r="C9" s="56">
        <f>+D9+E9</f>
        <v>0</v>
      </c>
      <c r="D9" s="57">
        <f>+G9+J9+M9+P9</f>
        <v>0</v>
      </c>
      <c r="E9" s="58">
        <f>+H9+K9+N9+Q9</f>
        <v>0</v>
      </c>
      <c r="F9" s="59">
        <f>+G9+H9</f>
        <v>0</v>
      </c>
      <c r="G9" s="60"/>
      <c r="H9" s="61"/>
      <c r="I9" s="58">
        <f>+J9+K9</f>
        <v>0</v>
      </c>
      <c r="J9" s="60"/>
      <c r="K9" s="62"/>
      <c r="L9" s="59">
        <f>+M9+N9</f>
        <v>0</v>
      </c>
      <c r="M9" s="60"/>
      <c r="N9" s="62"/>
      <c r="O9" s="99">
        <f>+P9+Q9</f>
        <v>0</v>
      </c>
      <c r="P9" s="60"/>
      <c r="Q9" s="62"/>
      <c r="R9" s="59">
        <f>+S9+T9</f>
        <v>0</v>
      </c>
      <c r="S9" s="60"/>
      <c r="T9" s="62"/>
    </row>
    <row r="10" spans="2:20" x14ac:dyDescent="0.25">
      <c r="B10" s="63" t="s">
        <v>131</v>
      </c>
      <c r="C10" s="459">
        <f>D10+E10</f>
        <v>0</v>
      </c>
      <c r="D10" s="460">
        <f t="shared" ref="D10:E19" si="0">+G10+J10+M10+P10</f>
        <v>0</v>
      </c>
      <c r="E10" s="461">
        <f t="shared" si="0"/>
        <v>0</v>
      </c>
      <c r="F10" s="428">
        <f>+G10+H10</f>
        <v>0</v>
      </c>
      <c r="G10" s="424"/>
      <c r="H10" s="438"/>
      <c r="I10" s="430">
        <f>+J10+K10</f>
        <v>0</v>
      </c>
      <c r="J10" s="424"/>
      <c r="K10" s="426"/>
      <c r="L10" s="428">
        <f>+M10+N10</f>
        <v>0</v>
      </c>
      <c r="M10" s="424"/>
      <c r="N10" s="426"/>
      <c r="O10" s="422">
        <f>+P10+Q10</f>
        <v>0</v>
      </c>
      <c r="P10" s="424"/>
      <c r="Q10" s="426"/>
      <c r="R10" s="428">
        <f>+S10+T10</f>
        <v>0</v>
      </c>
      <c r="S10" s="424"/>
      <c r="T10" s="426"/>
    </row>
    <row r="11" spans="2:20" ht="18" customHeight="1" x14ac:dyDescent="0.25">
      <c r="B11" s="64" t="s">
        <v>1243</v>
      </c>
      <c r="C11" s="434"/>
      <c r="D11" s="436">
        <f t="shared" si="0"/>
        <v>0</v>
      </c>
      <c r="E11" s="437">
        <f t="shared" si="0"/>
        <v>0</v>
      </c>
      <c r="F11" s="432"/>
      <c r="G11" s="457"/>
      <c r="H11" s="452"/>
      <c r="I11" s="437"/>
      <c r="J11" s="457"/>
      <c r="K11" s="458"/>
      <c r="L11" s="432"/>
      <c r="M11" s="457"/>
      <c r="N11" s="458"/>
      <c r="O11" s="423"/>
      <c r="P11" s="457"/>
      <c r="Q11" s="458"/>
      <c r="R11" s="432"/>
      <c r="S11" s="457"/>
      <c r="T11" s="458"/>
    </row>
    <row r="12" spans="2:20" x14ac:dyDescent="0.25">
      <c r="B12" s="65" t="s">
        <v>131</v>
      </c>
      <c r="C12" s="453">
        <f t="shared" ref="C12" si="1">D12+E12</f>
        <v>0</v>
      </c>
      <c r="D12" s="455">
        <f t="shared" si="0"/>
        <v>0</v>
      </c>
      <c r="E12" s="448">
        <f t="shared" si="0"/>
        <v>0</v>
      </c>
      <c r="F12" s="440">
        <f t="shared" ref="F12" si="2">+G12+H12</f>
        <v>0</v>
      </c>
      <c r="G12" s="442"/>
      <c r="H12" s="444"/>
      <c r="I12" s="448">
        <f t="shared" ref="I12" si="3">+J12+K12</f>
        <v>0</v>
      </c>
      <c r="J12" s="442"/>
      <c r="K12" s="446"/>
      <c r="L12" s="440">
        <f t="shared" ref="L12" si="4">+M12+N12</f>
        <v>0</v>
      </c>
      <c r="M12" s="442"/>
      <c r="N12" s="446"/>
      <c r="O12" s="450">
        <f t="shared" ref="O12" si="5">+P12+Q12</f>
        <v>0</v>
      </c>
      <c r="P12" s="442"/>
      <c r="Q12" s="446"/>
      <c r="R12" s="440">
        <f t="shared" ref="R12" si="6">+S12+T12</f>
        <v>0</v>
      </c>
      <c r="S12" s="442"/>
      <c r="T12" s="446"/>
    </row>
    <row r="13" spans="2:20" ht="18" customHeight="1" x14ac:dyDescent="0.25">
      <c r="B13" s="66" t="s">
        <v>1244</v>
      </c>
      <c r="C13" s="454"/>
      <c r="D13" s="456">
        <f t="shared" si="0"/>
        <v>0</v>
      </c>
      <c r="E13" s="449">
        <f t="shared" si="0"/>
        <v>0</v>
      </c>
      <c r="F13" s="441"/>
      <c r="G13" s="443"/>
      <c r="H13" s="445"/>
      <c r="I13" s="449"/>
      <c r="J13" s="443"/>
      <c r="K13" s="447"/>
      <c r="L13" s="441"/>
      <c r="M13" s="443"/>
      <c r="N13" s="447"/>
      <c r="O13" s="451"/>
      <c r="P13" s="443"/>
      <c r="Q13" s="447"/>
      <c r="R13" s="441"/>
      <c r="S13" s="443"/>
      <c r="T13" s="447"/>
    </row>
    <row r="14" spans="2:20" x14ac:dyDescent="0.25">
      <c r="B14" s="67" t="s">
        <v>132</v>
      </c>
      <c r="C14" s="433">
        <f t="shared" ref="C14" si="7">D14+E14</f>
        <v>0</v>
      </c>
      <c r="D14" s="435">
        <f t="shared" si="0"/>
        <v>0</v>
      </c>
      <c r="E14" s="430">
        <f t="shared" si="0"/>
        <v>0</v>
      </c>
      <c r="F14" s="428">
        <f t="shared" ref="F14" si="8">+G14+H14</f>
        <v>0</v>
      </c>
      <c r="G14" s="424"/>
      <c r="H14" s="438"/>
      <c r="I14" s="430">
        <f t="shared" ref="I14" si="9">+J14+K14</f>
        <v>0</v>
      </c>
      <c r="J14" s="424"/>
      <c r="K14" s="426"/>
      <c r="L14" s="428">
        <f t="shared" ref="L14" si="10">+M14+N14</f>
        <v>0</v>
      </c>
      <c r="M14" s="424"/>
      <c r="N14" s="426"/>
      <c r="O14" s="422">
        <f t="shared" ref="O14" si="11">+P14+Q14</f>
        <v>0</v>
      </c>
      <c r="P14" s="424"/>
      <c r="Q14" s="426"/>
      <c r="R14" s="428">
        <f t="shared" ref="R14" si="12">+S14+T14</f>
        <v>0</v>
      </c>
      <c r="S14" s="424"/>
      <c r="T14" s="426"/>
    </row>
    <row r="15" spans="2:20" ht="18" customHeight="1" x14ac:dyDescent="0.25">
      <c r="B15" s="64" t="s">
        <v>1245</v>
      </c>
      <c r="C15" s="434"/>
      <c r="D15" s="436">
        <f t="shared" si="0"/>
        <v>0</v>
      </c>
      <c r="E15" s="437">
        <f t="shared" si="0"/>
        <v>0</v>
      </c>
      <c r="F15" s="432"/>
      <c r="G15" s="457"/>
      <c r="H15" s="452"/>
      <c r="I15" s="437"/>
      <c r="J15" s="457"/>
      <c r="K15" s="458"/>
      <c r="L15" s="432"/>
      <c r="M15" s="457"/>
      <c r="N15" s="458"/>
      <c r="O15" s="423"/>
      <c r="P15" s="457"/>
      <c r="Q15" s="458"/>
      <c r="R15" s="432"/>
      <c r="S15" s="457"/>
      <c r="T15" s="458"/>
    </row>
    <row r="16" spans="2:20" x14ac:dyDescent="0.25">
      <c r="B16" s="68" t="s">
        <v>132</v>
      </c>
      <c r="C16" s="453">
        <f t="shared" ref="C16" si="13">D16+E16</f>
        <v>0</v>
      </c>
      <c r="D16" s="455">
        <f t="shared" si="0"/>
        <v>0</v>
      </c>
      <c r="E16" s="448">
        <f t="shared" si="0"/>
        <v>0</v>
      </c>
      <c r="F16" s="440">
        <f t="shared" ref="F16" si="14">+G16+H16</f>
        <v>0</v>
      </c>
      <c r="G16" s="442"/>
      <c r="H16" s="444"/>
      <c r="I16" s="448">
        <f t="shared" ref="I16" si="15">+J16+K16</f>
        <v>0</v>
      </c>
      <c r="J16" s="442"/>
      <c r="K16" s="446"/>
      <c r="L16" s="440">
        <f t="shared" ref="L16" si="16">+M16+N16</f>
        <v>0</v>
      </c>
      <c r="M16" s="442"/>
      <c r="N16" s="446"/>
      <c r="O16" s="450">
        <f t="shared" ref="O16" si="17">+P16+Q16</f>
        <v>0</v>
      </c>
      <c r="P16" s="442"/>
      <c r="Q16" s="446"/>
      <c r="R16" s="440">
        <f t="shared" ref="R16" si="18">+S16+T16</f>
        <v>0</v>
      </c>
      <c r="S16" s="442"/>
      <c r="T16" s="446"/>
    </row>
    <row r="17" spans="2:23" ht="18" customHeight="1" x14ac:dyDescent="0.25">
      <c r="B17" s="69" t="s">
        <v>1762</v>
      </c>
      <c r="C17" s="454"/>
      <c r="D17" s="456">
        <f t="shared" si="0"/>
        <v>0</v>
      </c>
      <c r="E17" s="449">
        <f t="shared" si="0"/>
        <v>0</v>
      </c>
      <c r="F17" s="441"/>
      <c r="G17" s="443"/>
      <c r="H17" s="445"/>
      <c r="I17" s="449"/>
      <c r="J17" s="443"/>
      <c r="K17" s="447"/>
      <c r="L17" s="441"/>
      <c r="M17" s="443"/>
      <c r="N17" s="447"/>
      <c r="O17" s="451"/>
      <c r="P17" s="443"/>
      <c r="Q17" s="447"/>
      <c r="R17" s="441"/>
      <c r="S17" s="443"/>
      <c r="T17" s="447"/>
    </row>
    <row r="18" spans="2:23" x14ac:dyDescent="0.25">
      <c r="B18" s="67" t="s">
        <v>132</v>
      </c>
      <c r="C18" s="433">
        <f t="shared" ref="C18" si="19">D18+E18</f>
        <v>0</v>
      </c>
      <c r="D18" s="435">
        <f t="shared" si="0"/>
        <v>0</v>
      </c>
      <c r="E18" s="430">
        <f t="shared" si="0"/>
        <v>0</v>
      </c>
      <c r="F18" s="428">
        <f t="shared" ref="F18" si="20">+G18+H18</f>
        <v>0</v>
      </c>
      <c r="G18" s="424"/>
      <c r="H18" s="438"/>
      <c r="I18" s="430">
        <f t="shared" ref="I18" si="21">+J18+K18</f>
        <v>0</v>
      </c>
      <c r="J18" s="424"/>
      <c r="K18" s="426"/>
      <c r="L18" s="428">
        <f t="shared" ref="L18" si="22">+M18+N18</f>
        <v>0</v>
      </c>
      <c r="M18" s="424"/>
      <c r="N18" s="426"/>
      <c r="O18" s="422">
        <f t="shared" ref="O18" si="23">+P18+Q18</f>
        <v>0</v>
      </c>
      <c r="P18" s="424"/>
      <c r="Q18" s="426"/>
      <c r="R18" s="428">
        <f t="shared" ref="R18" si="24">+S18+T18</f>
        <v>0</v>
      </c>
      <c r="S18" s="424"/>
      <c r="T18" s="426"/>
    </row>
    <row r="19" spans="2:23" ht="18" customHeight="1" thickBot="1" x14ac:dyDescent="0.3">
      <c r="B19" s="70" t="s">
        <v>1763</v>
      </c>
      <c r="C19" s="434"/>
      <c r="D19" s="436">
        <f t="shared" si="0"/>
        <v>0</v>
      </c>
      <c r="E19" s="437">
        <f t="shared" si="0"/>
        <v>0</v>
      </c>
      <c r="F19" s="432"/>
      <c r="G19" s="425"/>
      <c r="H19" s="439"/>
      <c r="I19" s="431"/>
      <c r="J19" s="425"/>
      <c r="K19" s="427"/>
      <c r="L19" s="432"/>
      <c r="M19" s="425"/>
      <c r="N19" s="427"/>
      <c r="O19" s="423"/>
      <c r="P19" s="425"/>
      <c r="Q19" s="427"/>
      <c r="R19" s="429"/>
      <c r="S19" s="425"/>
      <c r="T19" s="427"/>
    </row>
    <row r="20" spans="2:23" ht="24.75" customHeight="1" thickBot="1" x14ac:dyDescent="0.3">
      <c r="B20" s="169" t="s">
        <v>1246</v>
      </c>
      <c r="C20" s="71">
        <f>+D20+E20</f>
        <v>0</v>
      </c>
      <c r="D20" s="72">
        <f>+G20+J20+M20+P20</f>
        <v>0</v>
      </c>
      <c r="E20" s="73">
        <f>+H20+K20+N20+Q20</f>
        <v>0</v>
      </c>
      <c r="F20" s="74">
        <f>+G20+H20</f>
        <v>0</v>
      </c>
      <c r="G20" s="72">
        <f>(G9+G10+G12)-(G14+G16+G18)</f>
        <v>0</v>
      </c>
      <c r="H20" s="75">
        <f>(H9+H10+H12)-(H14+H16+H18)</f>
        <v>0</v>
      </c>
      <c r="I20" s="73">
        <f>+J20+K20</f>
        <v>0</v>
      </c>
      <c r="J20" s="72">
        <f>(J9+J10+J12)-(J14+J16+J18)</f>
        <v>0</v>
      </c>
      <c r="K20" s="73">
        <f>(K9+K10+K12)-(K14+K16+K18)</f>
        <v>0</v>
      </c>
      <c r="L20" s="74">
        <f>+M20+N20</f>
        <v>0</v>
      </c>
      <c r="M20" s="72">
        <f>(M9+M10+M12)-(M14+M16+M18)</f>
        <v>0</v>
      </c>
      <c r="N20" s="73">
        <f>(N9+N10+N12)-(N14+N16+N18)</f>
        <v>0</v>
      </c>
      <c r="O20" s="170">
        <f>+P20+Q20</f>
        <v>0</v>
      </c>
      <c r="P20" s="72">
        <f>(P9+P10+P12)-(P14+P16+P18)</f>
        <v>0</v>
      </c>
      <c r="Q20" s="73">
        <f>(Q9+Q10+Q12)-(Q14+Q16+Q18)</f>
        <v>0</v>
      </c>
      <c r="R20" s="74">
        <f>+S20+T20</f>
        <v>0</v>
      </c>
      <c r="S20" s="72">
        <f>(S9+S10+S12)-(S14+S16+S18)</f>
        <v>0</v>
      </c>
      <c r="T20" s="73">
        <f>(T9+T10+T12)-(T14+T16+T18)</f>
        <v>0</v>
      </c>
    </row>
    <row r="21" spans="2:23" ht="15.6" thickTop="1" x14ac:dyDescent="0.25">
      <c r="B21" s="314" t="s">
        <v>137</v>
      </c>
      <c r="C21" s="76"/>
      <c r="D21" s="76"/>
      <c r="E21" s="76"/>
      <c r="F21" s="76"/>
      <c r="G21" s="315"/>
      <c r="H21" s="315"/>
      <c r="I21" s="76"/>
      <c r="J21" s="315"/>
      <c r="K21" s="315"/>
      <c r="L21" s="76"/>
      <c r="M21" s="315"/>
      <c r="N21" s="315"/>
      <c r="O21" s="76"/>
      <c r="P21" s="315"/>
      <c r="Q21" s="315"/>
      <c r="R21" s="76"/>
      <c r="S21" s="315"/>
      <c r="T21" s="315"/>
      <c r="U21" s="76"/>
      <c r="V21" s="315"/>
      <c r="W21" s="315"/>
    </row>
    <row r="22" spans="2:23" x14ac:dyDescent="0.25">
      <c r="B22" s="151" t="s">
        <v>2145</v>
      </c>
      <c r="C22" s="76"/>
      <c r="D22" s="76"/>
      <c r="E22" s="76"/>
      <c r="F22" s="76"/>
      <c r="G22" s="315"/>
      <c r="H22" s="315"/>
      <c r="I22" s="76"/>
      <c r="J22" s="315"/>
      <c r="K22" s="315"/>
      <c r="L22" s="76"/>
      <c r="M22" s="315"/>
      <c r="N22" s="315"/>
      <c r="O22" s="76"/>
      <c r="P22" s="315"/>
      <c r="Q22" s="315"/>
      <c r="R22" s="76"/>
      <c r="S22" s="315"/>
      <c r="T22" s="315"/>
      <c r="U22" s="76"/>
      <c r="V22" s="315"/>
      <c r="W22" s="315"/>
    </row>
    <row r="23" spans="2:23" s="32" customFormat="1" ht="15" x14ac:dyDescent="0.25">
      <c r="D23" s="100"/>
      <c r="E23" s="101"/>
      <c r="F23" s="101"/>
      <c r="G23" s="10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3"/>
    </row>
    <row r="24" spans="2:23" x14ac:dyDescent="0.25">
      <c r="B24" s="78" t="s">
        <v>1088</v>
      </c>
    </row>
    <row r="25" spans="2:23" ht="24" customHeight="1" x14ac:dyDescent="0.25">
      <c r="B25" s="413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5"/>
    </row>
    <row r="26" spans="2:23" ht="24" customHeight="1" x14ac:dyDescent="0.25">
      <c r="B26" s="416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8"/>
    </row>
    <row r="27" spans="2:23" ht="24" customHeight="1" x14ac:dyDescent="0.25">
      <c r="B27" s="416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8"/>
    </row>
    <row r="28" spans="2:23" ht="24" customHeight="1" x14ac:dyDescent="0.25"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1"/>
    </row>
  </sheetData>
  <sheetProtection algorithmName="SHA-512" hashValue="/4yqP1X3z8QnWCgJAQy39cpW0CuBTS663dUyT/ZdAYXr8LBHFxIFqU+oQS12P9QqpQgeCSn4kN+rPbveYTDSsg==" saltValue="n7P9o4Bv39yaD/lMIyz8Gg==" spinCount="100000" sheet="1" objects="1" scenarios="1"/>
  <mergeCells count="100">
    <mergeCell ref="B5:B8"/>
    <mergeCell ref="C5:Q5"/>
    <mergeCell ref="R5:T7"/>
    <mergeCell ref="C6:E7"/>
    <mergeCell ref="F6:H7"/>
    <mergeCell ref="I6:K7"/>
    <mergeCell ref="L6:Q6"/>
    <mergeCell ref="L7:N7"/>
    <mergeCell ref="O7:Q7"/>
    <mergeCell ref="T12:T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Q10:Q11"/>
    <mergeCell ref="R10:R11"/>
    <mergeCell ref="S10:S11"/>
    <mergeCell ref="T10:T11"/>
    <mergeCell ref="C12:C13"/>
    <mergeCell ref="D12:D13"/>
    <mergeCell ref="E12:E13"/>
    <mergeCell ref="F12:F13"/>
    <mergeCell ref="G12:G13"/>
    <mergeCell ref="H12:H13"/>
    <mergeCell ref="K10:K11"/>
    <mergeCell ref="L10:L11"/>
    <mergeCell ref="M10:M11"/>
    <mergeCell ref="N10:N11"/>
    <mergeCell ref="O10:O11"/>
    <mergeCell ref="P10:P11"/>
    <mergeCell ref="O12:O13"/>
    <mergeCell ref="T14:T15"/>
    <mergeCell ref="I14:I15"/>
    <mergeCell ref="J14:J15"/>
    <mergeCell ref="K14:K15"/>
    <mergeCell ref="L14:L15"/>
    <mergeCell ref="M14:M15"/>
    <mergeCell ref="N14:N15"/>
    <mergeCell ref="L12:L13"/>
    <mergeCell ref="M12:M13"/>
    <mergeCell ref="N12:N13"/>
    <mergeCell ref="R14:R15"/>
    <mergeCell ref="S14:S15"/>
    <mergeCell ref="P12:P13"/>
    <mergeCell ref="Q12:Q13"/>
    <mergeCell ref="R12:R13"/>
    <mergeCell ref="S12:S13"/>
    <mergeCell ref="O14:O15"/>
    <mergeCell ref="P14:P15"/>
    <mergeCell ref="Q14:Q15"/>
    <mergeCell ref="H14:H15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T16:T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F18:F19"/>
    <mergeCell ref="G18:G19"/>
    <mergeCell ref="H18:H19"/>
    <mergeCell ref="R16:R17"/>
    <mergeCell ref="S16:S17"/>
    <mergeCell ref="H16:H17"/>
    <mergeCell ref="B25:T28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</mergeCells>
  <conditionalFormatting sqref="C23:E23">
    <cfRule type="cellIs" dxfId="42" priority="15" operator="equal">
      <formula>0</formula>
    </cfRule>
    <cfRule type="cellIs" dxfId="41" priority="16" operator="equal">
      <formula>0</formula>
    </cfRule>
    <cfRule type="cellIs" dxfId="40" priority="17" operator="equal">
      <formula>0</formula>
    </cfRule>
  </conditionalFormatting>
  <conditionalFormatting sqref="C21:F22 I21:I22 L21:L22 O21:O22 R21:R22 U21:U22">
    <cfRule type="cellIs" dxfId="39" priority="1" operator="equal">
      <formula>0</formula>
    </cfRule>
  </conditionalFormatting>
  <conditionalFormatting sqref="C20:T20">
    <cfRule type="cellIs" dxfId="38" priority="8" operator="equal">
      <formula>0</formula>
    </cfRule>
  </conditionalFormatting>
  <conditionalFormatting sqref="C23:T23 C9:F19 I9:I19 O9:O19 R9:R19">
    <cfRule type="cellIs" dxfId="37" priority="18" operator="equal">
      <formula>0</formula>
    </cfRule>
  </conditionalFormatting>
  <conditionalFormatting sqref="L9:L19">
    <cfRule type="cellIs" dxfId="36" priority="14" operator="equal">
      <formula>0</formula>
    </cfRule>
  </conditionalFormatting>
  <printOptions horizontalCentered="1"/>
  <pageMargins left="0.19685039370078741" right="0.19685039370078741" top="0.39370078740157483" bottom="0.98425196850393704" header="0.31496062992125984" footer="0.19685039370078741"/>
  <pageSetup scale="77" orientation="landscape" r:id="rId1"/>
  <headerFooter>
    <oddFooter>&amp;R&amp;"+,Negrita Cursiva"CINDEA&amp;"+,Cursiva", página 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9" id="{24AD6F7A-F189-471E-A67E-8597C3EE1A71}">
            <xm:f>ISERROR('\Dixie E. Brenes Vindas\Datos\1.Archivos 2016\Censo Escolar-Informe Final 2016\FORMULARIOS\CE-IF 2016 - Excel\IPEC-CINDEA\[CINDEA C.E. 2015 -- I.Final.xlsx]CUADRO 2'!#REF!)</xm:f>
            <x14:dxf>
              <font>
                <color theme="0"/>
              </font>
            </x14:dxf>
          </x14:cfRule>
          <xm:sqref>U23:V23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V2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88671875" style="1" customWidth="1"/>
    <col min="2" max="2" width="43.88671875" style="1" customWidth="1"/>
    <col min="3" max="20" width="7.33203125" style="1" customWidth="1"/>
    <col min="21" max="16384" width="11.44140625" style="1"/>
  </cols>
  <sheetData>
    <row r="1" spans="2:20" ht="18" customHeight="1" x14ac:dyDescent="0.3">
      <c r="B1" s="234" t="s">
        <v>1236</v>
      </c>
      <c r="C1" s="95"/>
      <c r="D1" s="95"/>
      <c r="E1" s="95"/>
      <c r="F1" s="95"/>
      <c r="G1" s="95"/>
      <c r="H1" s="95"/>
      <c r="I1" s="95"/>
    </row>
    <row r="2" spans="2:20" ht="24.6" x14ac:dyDescent="0.4">
      <c r="B2" s="301" t="s">
        <v>1094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17.399999999999999" x14ac:dyDescent="0.3">
      <c r="B3" s="234" t="s">
        <v>1083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18" thickBot="1" x14ac:dyDescent="0.35">
      <c r="B4" s="234" t="s">
        <v>642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6.25" customHeight="1" thickTop="1" x14ac:dyDescent="0.25">
      <c r="B5" s="462" t="s">
        <v>130</v>
      </c>
      <c r="C5" s="465" t="s">
        <v>1084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7"/>
      <c r="R5" s="468" t="s">
        <v>1233</v>
      </c>
      <c r="S5" s="469"/>
      <c r="T5" s="469"/>
    </row>
    <row r="6" spans="2:20" ht="38.25" customHeight="1" thickBot="1" x14ac:dyDescent="0.3">
      <c r="B6" s="463"/>
      <c r="C6" s="474" t="s">
        <v>1085</v>
      </c>
      <c r="D6" s="475"/>
      <c r="E6" s="475"/>
      <c r="F6" s="478" t="s">
        <v>1230</v>
      </c>
      <c r="G6" s="475"/>
      <c r="H6" s="479"/>
      <c r="I6" s="475" t="s">
        <v>1231</v>
      </c>
      <c r="J6" s="475"/>
      <c r="K6" s="479"/>
      <c r="L6" s="487" t="s">
        <v>1247</v>
      </c>
      <c r="M6" s="488"/>
      <c r="N6" s="488"/>
      <c r="O6" s="488"/>
      <c r="P6" s="488"/>
      <c r="Q6" s="488"/>
      <c r="R6" s="470"/>
      <c r="S6" s="471"/>
      <c r="T6" s="471"/>
    </row>
    <row r="7" spans="2:20" ht="21" customHeight="1" x14ac:dyDescent="0.25">
      <c r="B7" s="463"/>
      <c r="C7" s="476"/>
      <c r="D7" s="477"/>
      <c r="E7" s="477"/>
      <c r="F7" s="480"/>
      <c r="G7" s="477"/>
      <c r="H7" s="481"/>
      <c r="I7" s="477"/>
      <c r="J7" s="477"/>
      <c r="K7" s="481"/>
      <c r="L7" s="484" t="s">
        <v>1086</v>
      </c>
      <c r="M7" s="485"/>
      <c r="N7" s="485"/>
      <c r="O7" s="486" t="s">
        <v>1087</v>
      </c>
      <c r="P7" s="485"/>
      <c r="Q7" s="485"/>
      <c r="R7" s="472"/>
      <c r="S7" s="473"/>
      <c r="T7" s="473"/>
    </row>
    <row r="8" spans="2:20" ht="30.75" customHeight="1" thickBot="1" x14ac:dyDescent="0.3">
      <c r="B8" s="464"/>
      <c r="C8" s="51" t="s">
        <v>0</v>
      </c>
      <c r="D8" s="50" t="s">
        <v>28</v>
      </c>
      <c r="E8" s="51" t="s">
        <v>27</v>
      </c>
      <c r="F8" s="84" t="s">
        <v>0</v>
      </c>
      <c r="G8" s="50" t="s">
        <v>28</v>
      </c>
      <c r="H8" s="85" t="s">
        <v>27</v>
      </c>
      <c r="I8" s="96" t="s">
        <v>0</v>
      </c>
      <c r="J8" s="50" t="s">
        <v>28</v>
      </c>
      <c r="K8" s="51" t="s">
        <v>27</v>
      </c>
      <c r="L8" s="97" t="s">
        <v>0</v>
      </c>
      <c r="M8" s="50" t="s">
        <v>28</v>
      </c>
      <c r="N8" s="51" t="s">
        <v>27</v>
      </c>
      <c r="O8" s="98" t="s">
        <v>0</v>
      </c>
      <c r="P8" s="50" t="s">
        <v>28</v>
      </c>
      <c r="Q8" s="51" t="s">
        <v>27</v>
      </c>
      <c r="R8" s="97" t="s">
        <v>0</v>
      </c>
      <c r="S8" s="50" t="s">
        <v>28</v>
      </c>
      <c r="T8" s="51" t="s">
        <v>27</v>
      </c>
    </row>
    <row r="9" spans="2:20" ht="24.75" customHeight="1" thickTop="1" thickBot="1" x14ac:dyDescent="0.3">
      <c r="B9" s="55" t="s">
        <v>1242</v>
      </c>
      <c r="C9" s="56">
        <f>+D9+E9</f>
        <v>0</v>
      </c>
      <c r="D9" s="57">
        <f>+G9+J9+M9+P9</f>
        <v>0</v>
      </c>
      <c r="E9" s="58">
        <f>+H9+K9+N9+Q9</f>
        <v>0</v>
      </c>
      <c r="F9" s="59">
        <f>+G9+H9</f>
        <v>0</v>
      </c>
      <c r="G9" s="60"/>
      <c r="H9" s="61"/>
      <c r="I9" s="58">
        <f>+J9+K9</f>
        <v>0</v>
      </c>
      <c r="J9" s="60"/>
      <c r="K9" s="62"/>
      <c r="L9" s="59">
        <f>+M9+N9</f>
        <v>0</v>
      </c>
      <c r="M9" s="60"/>
      <c r="N9" s="62"/>
      <c r="O9" s="99">
        <f>+P9+Q9</f>
        <v>0</v>
      </c>
      <c r="P9" s="60"/>
      <c r="Q9" s="62"/>
      <c r="R9" s="59">
        <f>+S9+T9</f>
        <v>0</v>
      </c>
      <c r="S9" s="60"/>
      <c r="T9" s="62"/>
    </row>
    <row r="10" spans="2:20" x14ac:dyDescent="0.25">
      <c r="B10" s="63" t="s">
        <v>131</v>
      </c>
      <c r="C10" s="459">
        <f>D10+E10</f>
        <v>0</v>
      </c>
      <c r="D10" s="460">
        <f t="shared" ref="D10:E19" si="0">+G10+J10+M10+P10</f>
        <v>0</v>
      </c>
      <c r="E10" s="461">
        <f t="shared" si="0"/>
        <v>0</v>
      </c>
      <c r="F10" s="428">
        <f>+G10+H10</f>
        <v>0</v>
      </c>
      <c r="G10" s="424"/>
      <c r="H10" s="438"/>
      <c r="I10" s="430">
        <f>+J10+K10</f>
        <v>0</v>
      </c>
      <c r="J10" s="424"/>
      <c r="K10" s="426"/>
      <c r="L10" s="428">
        <f>+M10+N10</f>
        <v>0</v>
      </c>
      <c r="M10" s="424"/>
      <c r="N10" s="426"/>
      <c r="O10" s="422">
        <f>+P10+Q10</f>
        <v>0</v>
      </c>
      <c r="P10" s="424"/>
      <c r="Q10" s="426"/>
      <c r="R10" s="428">
        <f>+S10+T10</f>
        <v>0</v>
      </c>
      <c r="S10" s="424"/>
      <c r="T10" s="426"/>
    </row>
    <row r="11" spans="2:20" ht="18" customHeight="1" x14ac:dyDescent="0.25">
      <c r="B11" s="64" t="s">
        <v>1243</v>
      </c>
      <c r="C11" s="434"/>
      <c r="D11" s="436">
        <f t="shared" si="0"/>
        <v>0</v>
      </c>
      <c r="E11" s="437">
        <f t="shared" si="0"/>
        <v>0</v>
      </c>
      <c r="F11" s="432"/>
      <c r="G11" s="457"/>
      <c r="H11" s="452"/>
      <c r="I11" s="437"/>
      <c r="J11" s="457"/>
      <c r="K11" s="458"/>
      <c r="L11" s="432"/>
      <c r="M11" s="457"/>
      <c r="N11" s="458"/>
      <c r="O11" s="423"/>
      <c r="P11" s="457"/>
      <c r="Q11" s="458"/>
      <c r="R11" s="432"/>
      <c r="S11" s="457"/>
      <c r="T11" s="458"/>
    </row>
    <row r="12" spans="2:20" x14ac:dyDescent="0.25">
      <c r="B12" s="65" t="s">
        <v>131</v>
      </c>
      <c r="C12" s="453">
        <f t="shared" ref="C12" si="1">D12+E12</f>
        <v>0</v>
      </c>
      <c r="D12" s="455">
        <f t="shared" si="0"/>
        <v>0</v>
      </c>
      <c r="E12" s="448">
        <f t="shared" si="0"/>
        <v>0</v>
      </c>
      <c r="F12" s="440">
        <f t="shared" ref="F12" si="2">+G12+H12</f>
        <v>0</v>
      </c>
      <c r="G12" s="442"/>
      <c r="H12" s="444"/>
      <c r="I12" s="448">
        <f t="shared" ref="I12" si="3">+J12+K12</f>
        <v>0</v>
      </c>
      <c r="J12" s="442"/>
      <c r="K12" s="446"/>
      <c r="L12" s="440">
        <f t="shared" ref="L12" si="4">+M12+N12</f>
        <v>0</v>
      </c>
      <c r="M12" s="442"/>
      <c r="N12" s="446"/>
      <c r="O12" s="450">
        <f t="shared" ref="O12" si="5">+P12+Q12</f>
        <v>0</v>
      </c>
      <c r="P12" s="442"/>
      <c r="Q12" s="446"/>
      <c r="R12" s="440">
        <f t="shared" ref="R12" si="6">+S12+T12</f>
        <v>0</v>
      </c>
      <c r="S12" s="442"/>
      <c r="T12" s="446"/>
    </row>
    <row r="13" spans="2:20" ht="18" customHeight="1" x14ac:dyDescent="0.25">
      <c r="B13" s="66" t="s">
        <v>1244</v>
      </c>
      <c r="C13" s="454"/>
      <c r="D13" s="456">
        <f t="shared" si="0"/>
        <v>0</v>
      </c>
      <c r="E13" s="449">
        <f t="shared" si="0"/>
        <v>0</v>
      </c>
      <c r="F13" s="441"/>
      <c r="G13" s="443"/>
      <c r="H13" s="445"/>
      <c r="I13" s="449"/>
      <c r="J13" s="443"/>
      <c r="K13" s="447"/>
      <c r="L13" s="441"/>
      <c r="M13" s="443"/>
      <c r="N13" s="447"/>
      <c r="O13" s="451"/>
      <c r="P13" s="443"/>
      <c r="Q13" s="447"/>
      <c r="R13" s="441"/>
      <c r="S13" s="443"/>
      <c r="T13" s="447"/>
    </row>
    <row r="14" spans="2:20" x14ac:dyDescent="0.25">
      <c r="B14" s="67" t="s">
        <v>132</v>
      </c>
      <c r="C14" s="433">
        <f t="shared" ref="C14" si="7">D14+E14</f>
        <v>0</v>
      </c>
      <c r="D14" s="435">
        <f t="shared" si="0"/>
        <v>0</v>
      </c>
      <c r="E14" s="430">
        <f t="shared" si="0"/>
        <v>0</v>
      </c>
      <c r="F14" s="428">
        <f t="shared" ref="F14" si="8">+G14+H14</f>
        <v>0</v>
      </c>
      <c r="G14" s="424"/>
      <c r="H14" s="438"/>
      <c r="I14" s="430">
        <f t="shared" ref="I14" si="9">+J14+K14</f>
        <v>0</v>
      </c>
      <c r="J14" s="424"/>
      <c r="K14" s="426"/>
      <c r="L14" s="428">
        <f t="shared" ref="L14" si="10">+M14+N14</f>
        <v>0</v>
      </c>
      <c r="M14" s="424"/>
      <c r="N14" s="426"/>
      <c r="O14" s="422">
        <f t="shared" ref="O14" si="11">+P14+Q14</f>
        <v>0</v>
      </c>
      <c r="P14" s="424"/>
      <c r="Q14" s="426"/>
      <c r="R14" s="428">
        <f t="shared" ref="R14" si="12">+S14+T14</f>
        <v>0</v>
      </c>
      <c r="S14" s="424"/>
      <c r="T14" s="426"/>
    </row>
    <row r="15" spans="2:20" ht="18" customHeight="1" x14ac:dyDescent="0.25">
      <c r="B15" s="64" t="s">
        <v>1245</v>
      </c>
      <c r="C15" s="434"/>
      <c r="D15" s="436">
        <f t="shared" si="0"/>
        <v>0</v>
      </c>
      <c r="E15" s="437">
        <f t="shared" si="0"/>
        <v>0</v>
      </c>
      <c r="F15" s="432"/>
      <c r="G15" s="457"/>
      <c r="H15" s="452"/>
      <c r="I15" s="437"/>
      <c r="J15" s="457"/>
      <c r="K15" s="458"/>
      <c r="L15" s="432"/>
      <c r="M15" s="457"/>
      <c r="N15" s="458"/>
      <c r="O15" s="423"/>
      <c r="P15" s="457"/>
      <c r="Q15" s="458"/>
      <c r="R15" s="432"/>
      <c r="S15" s="457"/>
      <c r="T15" s="458"/>
    </row>
    <row r="16" spans="2:20" x14ac:dyDescent="0.25">
      <c r="B16" s="68" t="s">
        <v>132</v>
      </c>
      <c r="C16" s="453">
        <f t="shared" ref="C16" si="13">D16+E16</f>
        <v>0</v>
      </c>
      <c r="D16" s="455">
        <f t="shared" si="0"/>
        <v>0</v>
      </c>
      <c r="E16" s="448">
        <f t="shared" si="0"/>
        <v>0</v>
      </c>
      <c r="F16" s="440">
        <f t="shared" ref="F16" si="14">+G16+H16</f>
        <v>0</v>
      </c>
      <c r="G16" s="442"/>
      <c r="H16" s="444"/>
      <c r="I16" s="448">
        <f t="shared" ref="I16" si="15">+J16+K16</f>
        <v>0</v>
      </c>
      <c r="J16" s="442"/>
      <c r="K16" s="446"/>
      <c r="L16" s="440">
        <f t="shared" ref="L16" si="16">+M16+N16</f>
        <v>0</v>
      </c>
      <c r="M16" s="442"/>
      <c r="N16" s="446"/>
      <c r="O16" s="450">
        <f t="shared" ref="O16" si="17">+P16+Q16</f>
        <v>0</v>
      </c>
      <c r="P16" s="442"/>
      <c r="Q16" s="446"/>
      <c r="R16" s="440">
        <f t="shared" ref="R16" si="18">+S16+T16</f>
        <v>0</v>
      </c>
      <c r="S16" s="442"/>
      <c r="T16" s="446"/>
    </row>
    <row r="17" spans="2:22" ht="18" customHeight="1" x14ac:dyDescent="0.25">
      <c r="B17" s="69" t="s">
        <v>1762</v>
      </c>
      <c r="C17" s="454"/>
      <c r="D17" s="456">
        <f t="shared" si="0"/>
        <v>0</v>
      </c>
      <c r="E17" s="449">
        <f t="shared" si="0"/>
        <v>0</v>
      </c>
      <c r="F17" s="441"/>
      <c r="G17" s="443"/>
      <c r="H17" s="445"/>
      <c r="I17" s="449"/>
      <c r="J17" s="443"/>
      <c r="K17" s="447"/>
      <c r="L17" s="441"/>
      <c r="M17" s="443"/>
      <c r="N17" s="447"/>
      <c r="O17" s="451"/>
      <c r="P17" s="443"/>
      <c r="Q17" s="447"/>
      <c r="R17" s="441"/>
      <c r="S17" s="443"/>
      <c r="T17" s="447"/>
    </row>
    <row r="18" spans="2:22" x14ac:dyDescent="0.25">
      <c r="B18" s="67" t="s">
        <v>132</v>
      </c>
      <c r="C18" s="433">
        <f t="shared" ref="C18" si="19">D18+E18</f>
        <v>0</v>
      </c>
      <c r="D18" s="435">
        <f t="shared" si="0"/>
        <v>0</v>
      </c>
      <c r="E18" s="430">
        <f t="shared" si="0"/>
        <v>0</v>
      </c>
      <c r="F18" s="428">
        <f t="shared" ref="F18" si="20">+G18+H18</f>
        <v>0</v>
      </c>
      <c r="G18" s="424"/>
      <c r="H18" s="438"/>
      <c r="I18" s="430">
        <f t="shared" ref="I18" si="21">+J18+K18</f>
        <v>0</v>
      </c>
      <c r="J18" s="424"/>
      <c r="K18" s="426"/>
      <c r="L18" s="428">
        <f t="shared" ref="L18" si="22">+M18+N18</f>
        <v>0</v>
      </c>
      <c r="M18" s="424"/>
      <c r="N18" s="426"/>
      <c r="O18" s="422">
        <f t="shared" ref="O18" si="23">+P18+Q18</f>
        <v>0</v>
      </c>
      <c r="P18" s="424"/>
      <c r="Q18" s="426"/>
      <c r="R18" s="428">
        <f t="shared" ref="R18" si="24">+S18+T18</f>
        <v>0</v>
      </c>
      <c r="S18" s="424"/>
      <c r="T18" s="426"/>
    </row>
    <row r="19" spans="2:22" ht="18" customHeight="1" thickBot="1" x14ac:dyDescent="0.3">
      <c r="B19" s="70" t="s">
        <v>1763</v>
      </c>
      <c r="C19" s="434"/>
      <c r="D19" s="436">
        <f t="shared" si="0"/>
        <v>0</v>
      </c>
      <c r="E19" s="437">
        <f t="shared" si="0"/>
        <v>0</v>
      </c>
      <c r="F19" s="432"/>
      <c r="G19" s="425"/>
      <c r="H19" s="439"/>
      <c r="I19" s="431"/>
      <c r="J19" s="425"/>
      <c r="K19" s="427"/>
      <c r="L19" s="432"/>
      <c r="M19" s="425"/>
      <c r="N19" s="427"/>
      <c r="O19" s="423"/>
      <c r="P19" s="425"/>
      <c r="Q19" s="427"/>
      <c r="R19" s="429"/>
      <c r="S19" s="425"/>
      <c r="T19" s="427"/>
    </row>
    <row r="20" spans="2:22" ht="24.75" customHeight="1" thickBot="1" x14ac:dyDescent="0.3">
      <c r="B20" s="169" t="s">
        <v>1246</v>
      </c>
      <c r="C20" s="71">
        <f>+D20+E20</f>
        <v>0</v>
      </c>
      <c r="D20" s="72">
        <f>+G20+J20+M20+P20</f>
        <v>0</v>
      </c>
      <c r="E20" s="73">
        <f>+H20+K20+N20+Q20</f>
        <v>0</v>
      </c>
      <c r="F20" s="74">
        <f>+G20+H20</f>
        <v>0</v>
      </c>
      <c r="G20" s="72">
        <f>(G9+G10+G12)-(G14+G16+G18)</f>
        <v>0</v>
      </c>
      <c r="H20" s="75">
        <f>(H9+H10+H12)-(H14+H16+H18)</f>
        <v>0</v>
      </c>
      <c r="I20" s="73">
        <f>+J20+K20</f>
        <v>0</v>
      </c>
      <c r="J20" s="72">
        <f>(J9+J10+J12)-(J14+J16+J18)</f>
        <v>0</v>
      </c>
      <c r="K20" s="73">
        <f>(K9+K10+K12)-(K14+K16+K18)</f>
        <v>0</v>
      </c>
      <c r="L20" s="74">
        <f>+M20+N20</f>
        <v>0</v>
      </c>
      <c r="M20" s="72">
        <f>(M9+M10+M12)-(M14+M16+M18)</f>
        <v>0</v>
      </c>
      <c r="N20" s="73">
        <f>(N9+N10+N12)-(N14+N16+N18)</f>
        <v>0</v>
      </c>
      <c r="O20" s="170">
        <f>+P20+Q20</f>
        <v>0</v>
      </c>
      <c r="P20" s="72">
        <f>(P9+P10+P12)-(P14+P16+P18)</f>
        <v>0</v>
      </c>
      <c r="Q20" s="73">
        <f>(Q9+Q10+Q12)-(Q14+Q16+Q18)</f>
        <v>0</v>
      </c>
      <c r="R20" s="74">
        <f>+S20+T20</f>
        <v>0</v>
      </c>
      <c r="S20" s="72">
        <f>(S9+S10+S12)-(S14+S16+S18)</f>
        <v>0</v>
      </c>
      <c r="T20" s="73">
        <f>(T9+T10+T12)-(T14+T16+T18)</f>
        <v>0</v>
      </c>
    </row>
    <row r="21" spans="2:22" ht="15.6" thickTop="1" x14ac:dyDescent="0.25">
      <c r="B21" s="314" t="s">
        <v>137</v>
      </c>
      <c r="C21" s="76"/>
      <c r="D21" s="76"/>
      <c r="E21" s="76"/>
      <c r="F21" s="76"/>
      <c r="G21" s="315"/>
      <c r="H21" s="315"/>
      <c r="I21" s="76"/>
      <c r="J21" s="315"/>
      <c r="K21" s="315"/>
      <c r="L21" s="76"/>
      <c r="M21" s="315"/>
      <c r="N21" s="315"/>
      <c r="O21" s="76"/>
      <c r="P21" s="315"/>
      <c r="Q21" s="315"/>
      <c r="R21" s="76"/>
      <c r="S21" s="315"/>
      <c r="T21" s="315"/>
      <c r="U21" s="76"/>
      <c r="V21" s="315"/>
    </row>
    <row r="22" spans="2:22" x14ac:dyDescent="0.25">
      <c r="B22" s="151" t="s">
        <v>2145</v>
      </c>
      <c r="C22" s="76"/>
      <c r="D22" s="76"/>
      <c r="E22" s="76"/>
      <c r="F22" s="76"/>
      <c r="G22" s="315"/>
      <c r="H22" s="315"/>
      <c r="I22" s="76"/>
      <c r="J22" s="315"/>
      <c r="K22" s="315"/>
      <c r="L22" s="76"/>
      <c r="M22" s="315"/>
      <c r="N22" s="315"/>
      <c r="O22" s="76"/>
      <c r="P22" s="315"/>
      <c r="Q22" s="315"/>
      <c r="R22" s="76"/>
      <c r="S22" s="315"/>
      <c r="T22" s="315"/>
      <c r="U22" s="76"/>
      <c r="V22" s="315"/>
    </row>
    <row r="23" spans="2:22" x14ac:dyDescent="0.25">
      <c r="B23" s="316"/>
    </row>
    <row r="24" spans="2:22" x14ac:dyDescent="0.25">
      <c r="B24" s="78" t="s">
        <v>1088</v>
      </c>
    </row>
    <row r="25" spans="2:22" ht="18.75" customHeight="1" x14ac:dyDescent="0.25">
      <c r="B25" s="413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5"/>
    </row>
    <row r="26" spans="2:22" ht="18.75" customHeight="1" x14ac:dyDescent="0.25">
      <c r="B26" s="416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8"/>
    </row>
    <row r="27" spans="2:22" ht="18.75" customHeight="1" x14ac:dyDescent="0.25">
      <c r="B27" s="416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8"/>
    </row>
    <row r="28" spans="2:22" ht="18.75" customHeight="1" x14ac:dyDescent="0.25"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1"/>
    </row>
  </sheetData>
  <sheetProtection algorithmName="SHA-512" hashValue="/RD8+NKhVvZrkKkJ11SoFzfsg1Tumu4xbbUy4UjmfhOZgQXygcJl6Ropv4FRJASrDr2mVG00zGYOSmcPTK9OEw==" saltValue="8RvX3ksbPYTjuQIXnvv/jA==" spinCount="100000" sheet="1" objects="1" scenarios="1"/>
  <mergeCells count="100">
    <mergeCell ref="B5:B8"/>
    <mergeCell ref="C5:Q5"/>
    <mergeCell ref="R5:T7"/>
    <mergeCell ref="C6:E7"/>
    <mergeCell ref="F6:H7"/>
    <mergeCell ref="I6:K7"/>
    <mergeCell ref="L6:Q6"/>
    <mergeCell ref="L7:N7"/>
    <mergeCell ref="O7:Q7"/>
    <mergeCell ref="T12:T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Q10:Q11"/>
    <mergeCell ref="R10:R11"/>
    <mergeCell ref="S10:S11"/>
    <mergeCell ref="T10:T11"/>
    <mergeCell ref="C12:C13"/>
    <mergeCell ref="D12:D13"/>
    <mergeCell ref="E12:E13"/>
    <mergeCell ref="F12:F13"/>
    <mergeCell ref="G12:G13"/>
    <mergeCell ref="H12:H13"/>
    <mergeCell ref="K10:K11"/>
    <mergeCell ref="L10:L11"/>
    <mergeCell ref="M10:M11"/>
    <mergeCell ref="N10:N11"/>
    <mergeCell ref="O10:O11"/>
    <mergeCell ref="P10:P11"/>
    <mergeCell ref="O12:O13"/>
    <mergeCell ref="T14:T15"/>
    <mergeCell ref="I14:I15"/>
    <mergeCell ref="J14:J15"/>
    <mergeCell ref="K14:K15"/>
    <mergeCell ref="L14:L15"/>
    <mergeCell ref="M14:M15"/>
    <mergeCell ref="N14:N15"/>
    <mergeCell ref="L12:L13"/>
    <mergeCell ref="M12:M13"/>
    <mergeCell ref="N12:N13"/>
    <mergeCell ref="R14:R15"/>
    <mergeCell ref="S14:S15"/>
    <mergeCell ref="P12:P13"/>
    <mergeCell ref="Q12:Q13"/>
    <mergeCell ref="R12:R13"/>
    <mergeCell ref="S12:S13"/>
    <mergeCell ref="O14:O15"/>
    <mergeCell ref="P14:P15"/>
    <mergeCell ref="Q14:Q15"/>
    <mergeCell ref="H14:H15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T16:T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F18:F19"/>
    <mergeCell ref="G18:G19"/>
    <mergeCell ref="H18:H19"/>
    <mergeCell ref="R16:R17"/>
    <mergeCell ref="S16:S17"/>
    <mergeCell ref="H16:H17"/>
    <mergeCell ref="B25:T28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</mergeCells>
  <conditionalFormatting sqref="C9:F22 I9:I22 L9:L22 O9:O22 R9:R22 U21:U22">
    <cfRule type="cellIs" dxfId="34" priority="1" operator="equal">
      <formula>0</formula>
    </cfRule>
  </conditionalFormatting>
  <conditionalFormatting sqref="G20:H20 J20:K20 P20:Q20 S20:T20">
    <cfRule type="cellIs" dxfId="33" priority="12" operator="equal">
      <formula>0</formula>
    </cfRule>
  </conditionalFormatting>
  <conditionalFormatting sqref="M20:N20">
    <cfRule type="cellIs" dxfId="32" priority="8" operator="equal">
      <formula>0</formula>
    </cfRule>
  </conditionalFormatting>
  <printOptions horizontalCentered="1"/>
  <pageMargins left="0.19685039370078741" right="0.19685039370078741" top="0.59055118110236227" bottom="1.0236220472440944" header="0.31496062992125984" footer="0.19685039370078741"/>
  <pageSetup scale="77" orientation="landscape" r:id="rId1"/>
  <headerFooter>
    <oddFooter>&amp;R&amp;"+,Negrita Cursiva"CINDEA&amp;"+,Cursiva", página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6">
    <pageSetUpPr fitToPage="1"/>
  </sheetPr>
  <dimension ref="B1:V26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5546875" style="1" customWidth="1"/>
    <col min="2" max="2" width="44.6640625" style="1" customWidth="1"/>
    <col min="3" max="20" width="7.6640625" style="1" customWidth="1"/>
    <col min="21" max="16384" width="11.44140625" style="1"/>
  </cols>
  <sheetData>
    <row r="1" spans="2:20" ht="18" customHeight="1" x14ac:dyDescent="0.3">
      <c r="B1" s="302" t="s">
        <v>1353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20" ht="22.8" x14ac:dyDescent="0.4">
      <c r="B2" s="303" t="s">
        <v>21</v>
      </c>
      <c r="C2" s="47"/>
      <c r="D2" s="47"/>
      <c r="E2" s="47"/>
      <c r="F2" s="47"/>
      <c r="G2" s="47"/>
      <c r="H2" s="47"/>
      <c r="I2" s="47"/>
      <c r="J2" s="47"/>
      <c r="T2" s="47"/>
    </row>
    <row r="3" spans="2:20" ht="18" thickBot="1" x14ac:dyDescent="0.35">
      <c r="B3" s="304" t="s">
        <v>642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2:20" ht="49.5" customHeight="1" thickTop="1" x14ac:dyDescent="0.25">
      <c r="B4" s="462" t="s">
        <v>130</v>
      </c>
      <c r="C4" s="491" t="s">
        <v>0</v>
      </c>
      <c r="D4" s="492"/>
      <c r="E4" s="492"/>
      <c r="F4" s="489" t="s">
        <v>22</v>
      </c>
      <c r="G4" s="490"/>
      <c r="H4" s="493"/>
      <c r="I4" s="490" t="s">
        <v>24</v>
      </c>
      <c r="J4" s="490"/>
      <c r="K4" s="490"/>
      <c r="L4" s="489" t="s">
        <v>25</v>
      </c>
      <c r="M4" s="490"/>
      <c r="N4" s="493"/>
      <c r="O4" s="489" t="s">
        <v>26</v>
      </c>
      <c r="P4" s="490"/>
      <c r="Q4" s="493"/>
      <c r="R4" s="489" t="s">
        <v>23</v>
      </c>
      <c r="S4" s="490"/>
      <c r="T4" s="490"/>
    </row>
    <row r="5" spans="2:20" ht="30" customHeight="1" thickBot="1" x14ac:dyDescent="0.3">
      <c r="B5" s="464"/>
      <c r="C5" s="49" t="s">
        <v>0</v>
      </c>
      <c r="D5" s="50" t="s">
        <v>28</v>
      </c>
      <c r="E5" s="51" t="s">
        <v>27</v>
      </c>
      <c r="F5" s="52" t="s">
        <v>0</v>
      </c>
      <c r="G5" s="50" t="s">
        <v>28</v>
      </c>
      <c r="H5" s="53" t="s">
        <v>27</v>
      </c>
      <c r="I5" s="52" t="s">
        <v>0</v>
      </c>
      <c r="J5" s="50" t="s">
        <v>28</v>
      </c>
      <c r="K5" s="53" t="s">
        <v>27</v>
      </c>
      <c r="L5" s="52" t="s">
        <v>0</v>
      </c>
      <c r="M5" s="50" t="s">
        <v>28</v>
      </c>
      <c r="N5" s="53" t="s">
        <v>27</v>
      </c>
      <c r="O5" s="52" t="s">
        <v>0</v>
      </c>
      <c r="P5" s="50" t="s">
        <v>28</v>
      </c>
      <c r="Q5" s="53" t="s">
        <v>27</v>
      </c>
      <c r="R5" s="52" t="s">
        <v>0</v>
      </c>
      <c r="S5" s="50" t="s">
        <v>28</v>
      </c>
      <c r="T5" s="54" t="s">
        <v>27</v>
      </c>
    </row>
    <row r="6" spans="2:20" ht="24.75" customHeight="1" thickTop="1" thickBot="1" x14ac:dyDescent="0.3">
      <c r="B6" s="55" t="s">
        <v>1242</v>
      </c>
      <c r="C6" s="56">
        <f>+D6+E6</f>
        <v>0</v>
      </c>
      <c r="D6" s="57">
        <f>+G6+J6+M6+P6+S6</f>
        <v>0</v>
      </c>
      <c r="E6" s="58">
        <f>+H6+K6+N6+Q6+T6</f>
        <v>0</v>
      </c>
      <c r="F6" s="59">
        <f>+G6+H6</f>
        <v>0</v>
      </c>
      <c r="G6" s="60"/>
      <c r="H6" s="61"/>
      <c r="I6" s="59">
        <f>+J6+K6</f>
        <v>0</v>
      </c>
      <c r="J6" s="60"/>
      <c r="K6" s="61"/>
      <c r="L6" s="58">
        <f>+M6+N6</f>
        <v>0</v>
      </c>
      <c r="M6" s="60"/>
      <c r="N6" s="62"/>
      <c r="O6" s="59">
        <f>+P6+Q6</f>
        <v>0</v>
      </c>
      <c r="P6" s="60"/>
      <c r="Q6" s="61"/>
      <c r="R6" s="59">
        <f>+S6+T6</f>
        <v>0</v>
      </c>
      <c r="S6" s="60"/>
      <c r="T6" s="62"/>
    </row>
    <row r="7" spans="2:20" x14ac:dyDescent="0.25">
      <c r="B7" s="63" t="s">
        <v>131</v>
      </c>
      <c r="C7" s="459">
        <f>D7+E7</f>
        <v>0</v>
      </c>
      <c r="D7" s="460">
        <f t="shared" ref="D7:D16" si="0">+G7+J7+M7+P7+S7</f>
        <v>0</v>
      </c>
      <c r="E7" s="461">
        <f t="shared" ref="E7:E16" si="1">+H7+K7+N7+Q7+T7</f>
        <v>0</v>
      </c>
      <c r="F7" s="428">
        <f>+G7+H7</f>
        <v>0</v>
      </c>
      <c r="G7" s="424"/>
      <c r="H7" s="438"/>
      <c r="I7" s="428">
        <f>+J7+K7</f>
        <v>0</v>
      </c>
      <c r="J7" s="424"/>
      <c r="K7" s="438"/>
      <c r="L7" s="430">
        <f>+M7+N7</f>
        <v>0</v>
      </c>
      <c r="M7" s="424"/>
      <c r="N7" s="426"/>
      <c r="O7" s="428">
        <f>+P7+Q7</f>
        <v>0</v>
      </c>
      <c r="P7" s="424"/>
      <c r="Q7" s="438"/>
      <c r="R7" s="428">
        <f>+S7+T7</f>
        <v>0</v>
      </c>
      <c r="S7" s="424"/>
      <c r="T7" s="426"/>
    </row>
    <row r="8" spans="2:20" ht="18" customHeight="1" x14ac:dyDescent="0.25">
      <c r="B8" s="64" t="s">
        <v>1243</v>
      </c>
      <c r="C8" s="434"/>
      <c r="D8" s="436">
        <f t="shared" si="0"/>
        <v>0</v>
      </c>
      <c r="E8" s="437">
        <f t="shared" si="1"/>
        <v>0</v>
      </c>
      <c r="F8" s="432"/>
      <c r="G8" s="457"/>
      <c r="H8" s="452"/>
      <c r="I8" s="432"/>
      <c r="J8" s="457"/>
      <c r="K8" s="452"/>
      <c r="L8" s="437"/>
      <c r="M8" s="457"/>
      <c r="N8" s="458"/>
      <c r="O8" s="432"/>
      <c r="P8" s="457"/>
      <c r="Q8" s="452"/>
      <c r="R8" s="432"/>
      <c r="S8" s="457"/>
      <c r="T8" s="458"/>
    </row>
    <row r="9" spans="2:20" x14ac:dyDescent="0.25">
      <c r="B9" s="65" t="s">
        <v>131</v>
      </c>
      <c r="C9" s="453">
        <f t="shared" ref="C9" si="2">D9+E9</f>
        <v>0</v>
      </c>
      <c r="D9" s="455">
        <f t="shared" si="0"/>
        <v>0</v>
      </c>
      <c r="E9" s="448">
        <f t="shared" si="1"/>
        <v>0</v>
      </c>
      <c r="F9" s="440">
        <f t="shared" ref="F9" si="3">+G9+H9</f>
        <v>0</v>
      </c>
      <c r="G9" s="442"/>
      <c r="H9" s="444"/>
      <c r="I9" s="440">
        <f t="shared" ref="I9" si="4">+J9+K9</f>
        <v>0</v>
      </c>
      <c r="J9" s="442"/>
      <c r="K9" s="444"/>
      <c r="L9" s="448">
        <f t="shared" ref="L9" si="5">+M9+N9</f>
        <v>0</v>
      </c>
      <c r="M9" s="442"/>
      <c r="N9" s="446"/>
      <c r="O9" s="440">
        <f t="shared" ref="O9" si="6">+P9+Q9</f>
        <v>0</v>
      </c>
      <c r="P9" s="442"/>
      <c r="Q9" s="444"/>
      <c r="R9" s="440">
        <f t="shared" ref="R9" si="7">+S9+T9</f>
        <v>0</v>
      </c>
      <c r="S9" s="442"/>
      <c r="T9" s="446"/>
    </row>
    <row r="10" spans="2:20" ht="18" customHeight="1" x14ac:dyDescent="0.25">
      <c r="B10" s="66" t="s">
        <v>1244</v>
      </c>
      <c r="C10" s="454"/>
      <c r="D10" s="456">
        <f t="shared" si="0"/>
        <v>0</v>
      </c>
      <c r="E10" s="449">
        <f t="shared" si="1"/>
        <v>0</v>
      </c>
      <c r="F10" s="441"/>
      <c r="G10" s="443"/>
      <c r="H10" s="445"/>
      <c r="I10" s="441"/>
      <c r="J10" s="443"/>
      <c r="K10" s="445"/>
      <c r="L10" s="449"/>
      <c r="M10" s="443"/>
      <c r="N10" s="447"/>
      <c r="O10" s="441"/>
      <c r="P10" s="443"/>
      <c r="Q10" s="445"/>
      <c r="R10" s="441"/>
      <c r="S10" s="443"/>
      <c r="T10" s="447"/>
    </row>
    <row r="11" spans="2:20" x14ac:dyDescent="0.25">
      <c r="B11" s="67" t="s">
        <v>132</v>
      </c>
      <c r="C11" s="433">
        <f t="shared" ref="C11" si="8">D11+E11</f>
        <v>0</v>
      </c>
      <c r="D11" s="435">
        <f>+G11+J11+M11+P11+S11</f>
        <v>0</v>
      </c>
      <c r="E11" s="430">
        <f t="shared" si="1"/>
        <v>0</v>
      </c>
      <c r="F11" s="428">
        <f t="shared" ref="F11" si="9">+G11+H11</f>
        <v>0</v>
      </c>
      <c r="G11" s="424"/>
      <c r="H11" s="438"/>
      <c r="I11" s="428">
        <f t="shared" ref="I11" si="10">+J11+K11</f>
        <v>0</v>
      </c>
      <c r="J11" s="424"/>
      <c r="K11" s="438"/>
      <c r="L11" s="430">
        <f t="shared" ref="L11" si="11">+M11+N11</f>
        <v>0</v>
      </c>
      <c r="M11" s="424"/>
      <c r="N11" s="426"/>
      <c r="O11" s="428">
        <f t="shared" ref="O11" si="12">+P11+Q11</f>
        <v>0</v>
      </c>
      <c r="P11" s="424"/>
      <c r="Q11" s="438"/>
      <c r="R11" s="428">
        <f t="shared" ref="R11" si="13">+S11+T11</f>
        <v>0</v>
      </c>
      <c r="S11" s="424"/>
      <c r="T11" s="426"/>
    </row>
    <row r="12" spans="2:20" ht="18" customHeight="1" x14ac:dyDescent="0.25">
      <c r="B12" s="64" t="s">
        <v>1245</v>
      </c>
      <c r="C12" s="434"/>
      <c r="D12" s="436">
        <f t="shared" si="0"/>
        <v>0</v>
      </c>
      <c r="E12" s="437">
        <f t="shared" si="1"/>
        <v>0</v>
      </c>
      <c r="F12" s="432"/>
      <c r="G12" s="457"/>
      <c r="H12" s="452"/>
      <c r="I12" s="432"/>
      <c r="J12" s="457"/>
      <c r="K12" s="452"/>
      <c r="L12" s="437"/>
      <c r="M12" s="457"/>
      <c r="N12" s="458"/>
      <c r="O12" s="432"/>
      <c r="P12" s="457"/>
      <c r="Q12" s="452"/>
      <c r="R12" s="432"/>
      <c r="S12" s="457"/>
      <c r="T12" s="458"/>
    </row>
    <row r="13" spans="2:20" x14ac:dyDescent="0.25">
      <c r="B13" s="68" t="s">
        <v>132</v>
      </c>
      <c r="C13" s="453">
        <f t="shared" ref="C13" si="14">D13+E13</f>
        <v>0</v>
      </c>
      <c r="D13" s="455">
        <f t="shared" si="0"/>
        <v>0</v>
      </c>
      <c r="E13" s="448">
        <f t="shared" si="1"/>
        <v>0</v>
      </c>
      <c r="F13" s="440">
        <f t="shared" ref="F13" si="15">+G13+H13</f>
        <v>0</v>
      </c>
      <c r="G13" s="442"/>
      <c r="H13" s="444"/>
      <c r="I13" s="440">
        <f t="shared" ref="I13" si="16">+J13+K13</f>
        <v>0</v>
      </c>
      <c r="J13" s="442"/>
      <c r="K13" s="444"/>
      <c r="L13" s="448">
        <f t="shared" ref="L13" si="17">+M13+N13</f>
        <v>0</v>
      </c>
      <c r="M13" s="442"/>
      <c r="N13" s="446"/>
      <c r="O13" s="440">
        <f t="shared" ref="O13" si="18">+P13+Q13</f>
        <v>0</v>
      </c>
      <c r="P13" s="442"/>
      <c r="Q13" s="444"/>
      <c r="R13" s="440">
        <f t="shared" ref="R13" si="19">+S13+T13</f>
        <v>0</v>
      </c>
      <c r="S13" s="442"/>
      <c r="T13" s="446"/>
    </row>
    <row r="14" spans="2:20" ht="18" customHeight="1" x14ac:dyDescent="0.25">
      <c r="B14" s="69" t="s">
        <v>1762</v>
      </c>
      <c r="C14" s="454"/>
      <c r="D14" s="456">
        <f t="shared" si="0"/>
        <v>0</v>
      </c>
      <c r="E14" s="449">
        <f t="shared" si="1"/>
        <v>0</v>
      </c>
      <c r="F14" s="441"/>
      <c r="G14" s="443"/>
      <c r="H14" s="445"/>
      <c r="I14" s="441"/>
      <c r="J14" s="443"/>
      <c r="K14" s="445"/>
      <c r="L14" s="449"/>
      <c r="M14" s="443"/>
      <c r="N14" s="447"/>
      <c r="O14" s="441"/>
      <c r="P14" s="443"/>
      <c r="Q14" s="445"/>
      <c r="R14" s="441"/>
      <c r="S14" s="443"/>
      <c r="T14" s="447"/>
    </row>
    <row r="15" spans="2:20" x14ac:dyDescent="0.25">
      <c r="B15" s="67" t="s">
        <v>132</v>
      </c>
      <c r="C15" s="433">
        <f t="shared" ref="C15" si="20">D15+E15</f>
        <v>0</v>
      </c>
      <c r="D15" s="435">
        <f t="shared" si="0"/>
        <v>0</v>
      </c>
      <c r="E15" s="430">
        <f t="shared" si="1"/>
        <v>0</v>
      </c>
      <c r="F15" s="428">
        <f t="shared" ref="F15" si="21">+G15+H15</f>
        <v>0</v>
      </c>
      <c r="G15" s="424"/>
      <c r="H15" s="438"/>
      <c r="I15" s="428">
        <f t="shared" ref="I15" si="22">+J15+K15</f>
        <v>0</v>
      </c>
      <c r="J15" s="424"/>
      <c r="K15" s="438"/>
      <c r="L15" s="430">
        <f t="shared" ref="L15" si="23">+M15+N15</f>
        <v>0</v>
      </c>
      <c r="M15" s="424"/>
      <c r="N15" s="426"/>
      <c r="O15" s="428">
        <f t="shared" ref="O15" si="24">+P15+Q15</f>
        <v>0</v>
      </c>
      <c r="P15" s="424"/>
      <c r="Q15" s="438"/>
      <c r="R15" s="428">
        <f t="shared" ref="R15" si="25">+S15+T15</f>
        <v>0</v>
      </c>
      <c r="S15" s="424"/>
      <c r="T15" s="426"/>
    </row>
    <row r="16" spans="2:20" ht="18" customHeight="1" thickBot="1" x14ac:dyDescent="0.3">
      <c r="B16" s="70" t="s">
        <v>1763</v>
      </c>
      <c r="C16" s="434"/>
      <c r="D16" s="436">
        <f t="shared" si="0"/>
        <v>0</v>
      </c>
      <c r="E16" s="437">
        <f t="shared" si="1"/>
        <v>0</v>
      </c>
      <c r="F16" s="432"/>
      <c r="G16" s="457"/>
      <c r="H16" s="452"/>
      <c r="I16" s="432"/>
      <c r="J16" s="457"/>
      <c r="K16" s="452"/>
      <c r="L16" s="437"/>
      <c r="M16" s="457"/>
      <c r="N16" s="458"/>
      <c r="O16" s="432"/>
      <c r="P16" s="457"/>
      <c r="Q16" s="452"/>
      <c r="R16" s="432"/>
      <c r="S16" s="457"/>
      <c r="T16" s="458"/>
    </row>
    <row r="17" spans="2:22" ht="24.75" customHeight="1" thickBot="1" x14ac:dyDescent="0.3">
      <c r="B17" s="169" t="s">
        <v>1246</v>
      </c>
      <c r="C17" s="71">
        <f>+D17+E17</f>
        <v>0</v>
      </c>
      <c r="D17" s="72">
        <f>((D6+D7+D9)-(D11+D13+D15))</f>
        <v>0</v>
      </c>
      <c r="E17" s="73">
        <f t="shared" ref="E17" si="26">((E6+E7+E9)-(E11+E13+E15))</f>
        <v>0</v>
      </c>
      <c r="F17" s="74">
        <f>+G17+H17</f>
        <v>0</v>
      </c>
      <c r="G17" s="72">
        <f t="shared" ref="G17:T17" si="27">((G6+G7+G9)-(G11+G13+G15))</f>
        <v>0</v>
      </c>
      <c r="H17" s="75">
        <f>((H6+H7+H9)-(H11+H13+H15))</f>
        <v>0</v>
      </c>
      <c r="I17" s="74">
        <f>+J17+K17</f>
        <v>0</v>
      </c>
      <c r="J17" s="72">
        <f t="shared" si="27"/>
        <v>0</v>
      </c>
      <c r="K17" s="75">
        <f t="shared" si="27"/>
        <v>0</v>
      </c>
      <c r="L17" s="73">
        <f>+M17+N17</f>
        <v>0</v>
      </c>
      <c r="M17" s="72">
        <f t="shared" si="27"/>
        <v>0</v>
      </c>
      <c r="N17" s="73">
        <f t="shared" si="27"/>
        <v>0</v>
      </c>
      <c r="O17" s="74">
        <f>+P17+Q17</f>
        <v>0</v>
      </c>
      <c r="P17" s="72">
        <f t="shared" si="27"/>
        <v>0</v>
      </c>
      <c r="Q17" s="75">
        <f t="shared" si="27"/>
        <v>0</v>
      </c>
      <c r="R17" s="74">
        <f>+S17+T17</f>
        <v>0</v>
      </c>
      <c r="S17" s="72">
        <f t="shared" si="27"/>
        <v>0</v>
      </c>
      <c r="T17" s="73">
        <f t="shared" si="27"/>
        <v>0</v>
      </c>
    </row>
    <row r="18" spans="2:22" ht="15.6" thickTop="1" x14ac:dyDescent="0.25">
      <c r="B18" s="314" t="s">
        <v>137</v>
      </c>
      <c r="C18" s="76"/>
      <c r="D18" s="76"/>
      <c r="E18" s="76"/>
      <c r="F18" s="76"/>
      <c r="G18" s="315"/>
      <c r="H18" s="315"/>
      <c r="I18" s="76"/>
      <c r="J18" s="315"/>
      <c r="K18" s="315"/>
      <c r="L18" s="76"/>
      <c r="M18" s="315"/>
      <c r="N18" s="315"/>
      <c r="O18" s="76"/>
      <c r="P18" s="315"/>
      <c r="Q18" s="315"/>
      <c r="R18" s="76"/>
      <c r="S18" s="315"/>
      <c r="T18" s="315"/>
      <c r="U18" s="76"/>
      <c r="V18" s="315"/>
    </row>
    <row r="19" spans="2:22" x14ac:dyDescent="0.25">
      <c r="B19" s="151" t="s">
        <v>2145</v>
      </c>
      <c r="C19" s="76"/>
      <c r="D19" s="76"/>
      <c r="E19" s="76"/>
      <c r="F19" s="76"/>
      <c r="G19" s="315"/>
      <c r="H19" s="315"/>
      <c r="I19" s="76"/>
      <c r="J19" s="315"/>
      <c r="K19" s="315"/>
      <c r="L19" s="76"/>
      <c r="M19" s="315"/>
      <c r="N19" s="315"/>
      <c r="O19" s="76"/>
      <c r="P19" s="315"/>
      <c r="Q19" s="315"/>
      <c r="R19" s="76"/>
      <c r="S19" s="315"/>
      <c r="T19" s="315"/>
      <c r="U19" s="76"/>
      <c r="V19" s="315"/>
    </row>
    <row r="20" spans="2:22" ht="15" x14ac:dyDescent="0.25">
      <c r="B20" s="317"/>
      <c r="C20" s="315"/>
      <c r="D20" s="315"/>
      <c r="E20" s="315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2:22" x14ac:dyDescent="0.25">
      <c r="B21" s="78" t="s">
        <v>630</v>
      </c>
    </row>
    <row r="22" spans="2:22" ht="18.75" customHeight="1" x14ac:dyDescent="0.25">
      <c r="B22" s="413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5"/>
    </row>
    <row r="23" spans="2:22" ht="18.75" customHeight="1" x14ac:dyDescent="0.25">
      <c r="B23" s="416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8"/>
    </row>
    <row r="24" spans="2:22" ht="18.75" customHeight="1" x14ac:dyDescent="0.25">
      <c r="B24" s="416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8"/>
    </row>
    <row r="25" spans="2:22" ht="18.75" customHeight="1" x14ac:dyDescent="0.25">
      <c r="B25" s="416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8"/>
    </row>
    <row r="26" spans="2:22" ht="18.75" customHeight="1" x14ac:dyDescent="0.25">
      <c r="B26" s="419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1"/>
    </row>
  </sheetData>
  <sheetProtection algorithmName="SHA-512" hashValue="njL5QIL+eGp1TG7VrVUeox2rlaDQPCOPmqs8IOUIKkbptFWkeQtKBPMwNoBmybtkhrxkTYuTJyGtI89IZ06aGA==" saltValue="UQNizQIgclQyhxPpeBdVHQ==" spinCount="100000" sheet="1" objects="1" scenarios="1"/>
  <mergeCells count="98">
    <mergeCell ref="B4:B5"/>
    <mergeCell ref="R4:T4"/>
    <mergeCell ref="C7:C8"/>
    <mergeCell ref="D7:D8"/>
    <mergeCell ref="E7:E8"/>
    <mergeCell ref="C4:E4"/>
    <mergeCell ref="F4:H4"/>
    <mergeCell ref="O7:O8"/>
    <mergeCell ref="P7:P8"/>
    <mergeCell ref="I4:K4"/>
    <mergeCell ref="L4:N4"/>
    <mergeCell ref="O4:Q4"/>
    <mergeCell ref="F7:F8"/>
    <mergeCell ref="G7:G8"/>
    <mergeCell ref="T7:T8"/>
    <mergeCell ref="I7:I8"/>
    <mergeCell ref="S7:S8"/>
    <mergeCell ref="H7:H8"/>
    <mergeCell ref="Q7:Q8"/>
    <mergeCell ref="R7:R8"/>
    <mergeCell ref="Q9:Q10"/>
    <mergeCell ref="R9:R10"/>
    <mergeCell ref="S9:S10"/>
    <mergeCell ref="J7:J8"/>
    <mergeCell ref="K7:K8"/>
    <mergeCell ref="L7:L8"/>
    <mergeCell ref="M7:M8"/>
    <mergeCell ref="N7:N8"/>
    <mergeCell ref="T9:T10"/>
    <mergeCell ref="J9:J10"/>
    <mergeCell ref="K9:K10"/>
    <mergeCell ref="L9:L10"/>
    <mergeCell ref="M9:M10"/>
    <mergeCell ref="N9:N10"/>
    <mergeCell ref="O9:O10"/>
    <mergeCell ref="H11:H12"/>
    <mergeCell ref="I11:I12"/>
    <mergeCell ref="J11:J12"/>
    <mergeCell ref="P9:P10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Q11:Q12"/>
    <mergeCell ref="R11:R12"/>
    <mergeCell ref="S11:S12"/>
    <mergeCell ref="T11:T12"/>
    <mergeCell ref="K11:K12"/>
    <mergeCell ref="L11:L12"/>
    <mergeCell ref="M11:M12"/>
    <mergeCell ref="N11:N12"/>
    <mergeCell ref="O11:O12"/>
    <mergeCell ref="P11:P12"/>
    <mergeCell ref="T13:T14"/>
    <mergeCell ref="L13:L14"/>
    <mergeCell ref="M13:M14"/>
    <mergeCell ref="N13:N14"/>
    <mergeCell ref="O13:O14"/>
    <mergeCell ref="P13:P14"/>
    <mergeCell ref="Q13:Q14"/>
    <mergeCell ref="R13:R14"/>
    <mergeCell ref="S13:S14"/>
    <mergeCell ref="B22:T26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J13:J14"/>
    <mergeCell ref="K13:K14"/>
    <mergeCell ref="C13:C14"/>
    <mergeCell ref="D13:D14"/>
    <mergeCell ref="E13:E14"/>
    <mergeCell ref="F13:F14"/>
    <mergeCell ref="G13:G14"/>
    <mergeCell ref="F15:F16"/>
    <mergeCell ref="G15:G16"/>
    <mergeCell ref="H15:H16"/>
    <mergeCell ref="H13:H14"/>
    <mergeCell ref="I13:I14"/>
  </mergeCells>
  <conditionalFormatting sqref="C6:F19 I6:I19 L6:L19 O6:O19 R6:R19 U18:U19">
    <cfRule type="cellIs" dxfId="31" priority="1" operator="equal">
      <formula>0</formula>
    </cfRule>
  </conditionalFormatting>
  <conditionalFormatting sqref="C20:T20 G17:H17 J17:K17 M17:N17 P17:Q17 S17:T17">
    <cfRule type="cellIs" dxfId="30" priority="3" operator="equal">
      <formula>0</formula>
    </cfRule>
  </conditionalFormatting>
  <conditionalFormatting sqref="F20:T20">
    <cfRule type="cellIs" dxfId="29" priority="2" operator="equal">
      <formula>"X"</formula>
    </cfRule>
  </conditionalFormatting>
  <printOptions horizontalCentered="1"/>
  <pageMargins left="0.19685039370078741" right="0.19685039370078741" top="0.59055118110236227" bottom="1.4173228346456694" header="0.31496062992125984" footer="0.19685039370078741"/>
  <pageSetup scale="73" orientation="landscape" r:id="rId1"/>
  <headerFooter>
    <oddFooter>&amp;R&amp;"+,Negrita Cursiva"CINDEA&amp;"+,Cursiva", página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>
    <pageSetUpPr fitToPage="1"/>
  </sheetPr>
  <dimension ref="B1:O2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109375" style="1" customWidth="1"/>
    <col min="2" max="2" width="5.88671875" style="1" customWidth="1"/>
    <col min="3" max="3" width="40.44140625" style="1" customWidth="1"/>
    <col min="4" max="15" width="8.109375" style="1" customWidth="1"/>
    <col min="16" max="16384" width="11.44140625" style="1"/>
  </cols>
  <sheetData>
    <row r="1" spans="2:15" ht="24.75" customHeight="1" x14ac:dyDescent="0.3">
      <c r="B1" s="302" t="s">
        <v>1235</v>
      </c>
      <c r="C1" s="4"/>
      <c r="D1" s="83"/>
      <c r="E1" s="83"/>
      <c r="F1" s="83"/>
      <c r="G1" s="83"/>
    </row>
    <row r="2" spans="2:15" ht="18" customHeight="1" x14ac:dyDescent="0.3">
      <c r="B2" s="302" t="s">
        <v>2146</v>
      </c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15" ht="18" customHeight="1" thickBot="1" x14ac:dyDescent="0.35">
      <c r="B3" s="302" t="s">
        <v>1299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ht="25.5" customHeight="1" thickTop="1" x14ac:dyDescent="0.25">
      <c r="B4" s="494" t="s">
        <v>2147</v>
      </c>
      <c r="C4" s="462"/>
      <c r="D4" s="465" t="s">
        <v>1084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2:15" ht="45.75" customHeight="1" x14ac:dyDescent="0.25">
      <c r="B5" s="495"/>
      <c r="C5" s="463"/>
      <c r="D5" s="502" t="s">
        <v>0</v>
      </c>
      <c r="E5" s="503"/>
      <c r="F5" s="503"/>
      <c r="G5" s="504" t="s">
        <v>1230</v>
      </c>
      <c r="H5" s="505"/>
      <c r="I5" s="506"/>
      <c r="J5" s="505" t="s">
        <v>1231</v>
      </c>
      <c r="K5" s="505"/>
      <c r="L5" s="506"/>
      <c r="M5" s="499" t="s">
        <v>1351</v>
      </c>
      <c r="N5" s="500"/>
      <c r="O5" s="500"/>
    </row>
    <row r="6" spans="2:15" ht="27" customHeight="1" thickBot="1" x14ac:dyDescent="0.3">
      <c r="B6" s="496"/>
      <c r="C6" s="464"/>
      <c r="D6" s="49" t="s">
        <v>0</v>
      </c>
      <c r="E6" s="50" t="s">
        <v>28</v>
      </c>
      <c r="F6" s="51" t="s">
        <v>27</v>
      </c>
      <c r="G6" s="84" t="s">
        <v>0</v>
      </c>
      <c r="H6" s="156" t="s">
        <v>28</v>
      </c>
      <c r="I6" s="85" t="s">
        <v>27</v>
      </c>
      <c r="J6" s="51" t="s">
        <v>0</v>
      </c>
      <c r="K6" s="156" t="s">
        <v>28</v>
      </c>
      <c r="L6" s="51" t="s">
        <v>27</v>
      </c>
      <c r="M6" s="84" t="s">
        <v>0</v>
      </c>
      <c r="N6" s="156" t="s">
        <v>28</v>
      </c>
      <c r="O6" s="51" t="s">
        <v>27</v>
      </c>
    </row>
    <row r="7" spans="2:15" s="15" customFormat="1" ht="28.5" customHeight="1" thickTop="1" x14ac:dyDescent="0.3">
      <c r="B7" s="114" t="s">
        <v>1300</v>
      </c>
      <c r="C7" s="141"/>
      <c r="D7" s="115">
        <f t="shared" ref="D7:D21" si="0">E7+F7</f>
        <v>0</v>
      </c>
      <c r="E7" s="117">
        <f t="shared" ref="E7:E21" si="1">H7+K7+N7</f>
        <v>0</v>
      </c>
      <c r="F7" s="116">
        <f t="shared" ref="F7:F21" si="2">+I7+L7+O7</f>
        <v>0</v>
      </c>
      <c r="G7" s="90">
        <f t="shared" ref="G7:G21" si="3">+H7+I7</f>
        <v>0</v>
      </c>
      <c r="H7" s="117">
        <f>SUM(H8:H11)</f>
        <v>0</v>
      </c>
      <c r="I7" s="118">
        <f>SUM(I8:I11)</f>
        <v>0</v>
      </c>
      <c r="J7" s="90">
        <f t="shared" ref="J7:J21" si="4">+K7+L7</f>
        <v>0</v>
      </c>
      <c r="K7" s="117">
        <f>SUM(K8:K11)</f>
        <v>0</v>
      </c>
      <c r="L7" s="118">
        <f>SUM(L8:L11)</f>
        <v>0</v>
      </c>
      <c r="M7" s="90">
        <f t="shared" ref="M7:M21" si="5">+N7+O7</f>
        <v>0</v>
      </c>
      <c r="N7" s="117">
        <f>SUM(N8:N11)</f>
        <v>0</v>
      </c>
      <c r="O7" s="116">
        <f>SUM(O8:O11)</f>
        <v>0</v>
      </c>
    </row>
    <row r="8" spans="2:15" ht="28.5" customHeight="1" x14ac:dyDescent="0.25">
      <c r="B8" s="501" t="s">
        <v>1301</v>
      </c>
      <c r="C8" s="501"/>
      <c r="D8" s="87">
        <f t="shared" si="0"/>
        <v>0</v>
      </c>
      <c r="E8" s="88">
        <f t="shared" si="1"/>
        <v>0</v>
      </c>
      <c r="F8" s="89">
        <f t="shared" si="2"/>
        <v>0</v>
      </c>
      <c r="G8" s="90">
        <f t="shared" si="3"/>
        <v>0</v>
      </c>
      <c r="H8" s="80"/>
      <c r="I8" s="91"/>
      <c r="J8" s="90">
        <f t="shared" si="4"/>
        <v>0</v>
      </c>
      <c r="K8" s="80"/>
      <c r="L8" s="79"/>
      <c r="M8" s="90">
        <f t="shared" si="5"/>
        <v>0</v>
      </c>
      <c r="N8" s="80"/>
      <c r="O8" s="79"/>
    </row>
    <row r="9" spans="2:15" ht="28.5" customHeight="1" x14ac:dyDescent="0.25">
      <c r="B9" s="501" t="s">
        <v>1302</v>
      </c>
      <c r="C9" s="501"/>
      <c r="D9" s="87">
        <f t="shared" si="0"/>
        <v>0</v>
      </c>
      <c r="E9" s="88">
        <f t="shared" si="1"/>
        <v>0</v>
      </c>
      <c r="F9" s="89">
        <f t="shared" si="2"/>
        <v>0</v>
      </c>
      <c r="G9" s="90">
        <f t="shared" si="3"/>
        <v>0</v>
      </c>
      <c r="H9" s="80"/>
      <c r="I9" s="91"/>
      <c r="J9" s="90">
        <f t="shared" si="4"/>
        <v>0</v>
      </c>
      <c r="K9" s="80"/>
      <c r="L9" s="79"/>
      <c r="M9" s="90">
        <f t="shared" si="5"/>
        <v>0</v>
      </c>
      <c r="N9" s="80"/>
      <c r="O9" s="79"/>
    </row>
    <row r="10" spans="2:15" ht="28.5" customHeight="1" x14ac:dyDescent="0.25">
      <c r="B10" s="501" t="s">
        <v>1303</v>
      </c>
      <c r="C10" s="501"/>
      <c r="D10" s="87">
        <f t="shared" si="0"/>
        <v>0</v>
      </c>
      <c r="E10" s="88">
        <f t="shared" si="1"/>
        <v>0</v>
      </c>
      <c r="F10" s="89">
        <f t="shared" si="2"/>
        <v>0</v>
      </c>
      <c r="G10" s="90">
        <f t="shared" si="3"/>
        <v>0</v>
      </c>
      <c r="H10" s="80"/>
      <c r="I10" s="91"/>
      <c r="J10" s="90">
        <f t="shared" si="4"/>
        <v>0</v>
      </c>
      <c r="K10" s="80"/>
      <c r="L10" s="79"/>
      <c r="M10" s="90">
        <f t="shared" si="5"/>
        <v>0</v>
      </c>
      <c r="N10" s="80"/>
      <c r="O10" s="79"/>
    </row>
    <row r="11" spans="2:15" ht="28.5" customHeight="1" x14ac:dyDescent="0.25">
      <c r="B11" s="497" t="s">
        <v>1304</v>
      </c>
      <c r="C11" s="497"/>
      <c r="D11" s="119">
        <f t="shared" si="0"/>
        <v>0</v>
      </c>
      <c r="E11" s="120">
        <f t="shared" si="1"/>
        <v>0</v>
      </c>
      <c r="F11" s="121">
        <f t="shared" si="2"/>
        <v>0</v>
      </c>
      <c r="G11" s="122">
        <f t="shared" si="3"/>
        <v>0</v>
      </c>
      <c r="H11" s="123"/>
      <c r="I11" s="124"/>
      <c r="J11" s="122">
        <f t="shared" si="4"/>
        <v>0</v>
      </c>
      <c r="K11" s="123"/>
      <c r="L11" s="125"/>
      <c r="M11" s="122">
        <f t="shared" si="5"/>
        <v>0</v>
      </c>
      <c r="N11" s="123"/>
      <c r="O11" s="125"/>
    </row>
    <row r="12" spans="2:15" s="15" customFormat="1" ht="28.5" customHeight="1" x14ac:dyDescent="0.3">
      <c r="B12" s="114" t="s">
        <v>1305</v>
      </c>
      <c r="C12" s="141"/>
      <c r="D12" s="115">
        <f t="shared" si="0"/>
        <v>0</v>
      </c>
      <c r="E12" s="117">
        <f t="shared" si="1"/>
        <v>0</v>
      </c>
      <c r="F12" s="116">
        <f t="shared" si="2"/>
        <v>0</v>
      </c>
      <c r="G12" s="126">
        <f t="shared" si="3"/>
        <v>0</v>
      </c>
      <c r="H12" s="117">
        <f>SUM(H13:H17)</f>
        <v>0</v>
      </c>
      <c r="I12" s="118">
        <f>SUM(I13:I17)</f>
        <v>0</v>
      </c>
      <c r="J12" s="126">
        <f t="shared" si="4"/>
        <v>0</v>
      </c>
      <c r="K12" s="117">
        <f>SUM(K13:K17)</f>
        <v>0</v>
      </c>
      <c r="L12" s="118">
        <f>SUM(L13:L17)</f>
        <v>0</v>
      </c>
      <c r="M12" s="126">
        <f t="shared" si="5"/>
        <v>0</v>
      </c>
      <c r="N12" s="117">
        <f>SUM(N13:N17)</f>
        <v>0</v>
      </c>
      <c r="O12" s="116">
        <f>SUM(O13:O17)</f>
        <v>0</v>
      </c>
    </row>
    <row r="13" spans="2:15" ht="28.5" customHeight="1" x14ac:dyDescent="0.25">
      <c r="B13" s="501" t="s">
        <v>1306</v>
      </c>
      <c r="C13" s="501"/>
      <c r="D13" s="87">
        <f t="shared" si="0"/>
        <v>0</v>
      </c>
      <c r="E13" s="88">
        <f t="shared" si="1"/>
        <v>0</v>
      </c>
      <c r="F13" s="89">
        <f t="shared" si="2"/>
        <v>0</v>
      </c>
      <c r="G13" s="90">
        <f t="shared" si="3"/>
        <v>0</v>
      </c>
      <c r="H13" s="80"/>
      <c r="I13" s="91"/>
      <c r="J13" s="90">
        <f t="shared" si="4"/>
        <v>0</v>
      </c>
      <c r="K13" s="80"/>
      <c r="L13" s="79"/>
      <c r="M13" s="90">
        <f t="shared" si="5"/>
        <v>0</v>
      </c>
      <c r="N13" s="80"/>
      <c r="O13" s="79"/>
    </row>
    <row r="14" spans="2:15" ht="28.5" customHeight="1" x14ac:dyDescent="0.25">
      <c r="B14" s="501" t="s">
        <v>136</v>
      </c>
      <c r="C14" s="501"/>
      <c r="D14" s="87">
        <f t="shared" si="0"/>
        <v>0</v>
      </c>
      <c r="E14" s="88">
        <f t="shared" si="1"/>
        <v>0</v>
      </c>
      <c r="F14" s="89">
        <f t="shared" si="2"/>
        <v>0</v>
      </c>
      <c r="G14" s="90">
        <f t="shared" si="3"/>
        <v>0</v>
      </c>
      <c r="H14" s="80"/>
      <c r="I14" s="91"/>
      <c r="J14" s="90">
        <f t="shared" si="4"/>
        <v>0</v>
      </c>
      <c r="K14" s="80"/>
      <c r="L14" s="79"/>
      <c r="M14" s="90">
        <f t="shared" si="5"/>
        <v>0</v>
      </c>
      <c r="N14" s="80"/>
      <c r="O14" s="79"/>
    </row>
    <row r="15" spans="2:15" ht="28.5" customHeight="1" x14ac:dyDescent="0.25">
      <c r="B15" s="501" t="s">
        <v>135</v>
      </c>
      <c r="C15" s="501"/>
      <c r="D15" s="87">
        <f t="shared" si="0"/>
        <v>0</v>
      </c>
      <c r="E15" s="88">
        <f t="shared" si="1"/>
        <v>0</v>
      </c>
      <c r="F15" s="89">
        <f t="shared" si="2"/>
        <v>0</v>
      </c>
      <c r="G15" s="90">
        <f t="shared" si="3"/>
        <v>0</v>
      </c>
      <c r="H15" s="80"/>
      <c r="I15" s="91"/>
      <c r="J15" s="90">
        <f t="shared" si="4"/>
        <v>0</v>
      </c>
      <c r="K15" s="80"/>
      <c r="L15" s="79"/>
      <c r="M15" s="90">
        <f t="shared" si="5"/>
        <v>0</v>
      </c>
      <c r="N15" s="80"/>
      <c r="O15" s="79"/>
    </row>
    <row r="16" spans="2:15" ht="28.5" customHeight="1" x14ac:dyDescent="0.25">
      <c r="B16" s="264" t="s">
        <v>1307</v>
      </c>
      <c r="C16" s="265"/>
      <c r="D16" s="119">
        <f t="shared" si="0"/>
        <v>0</v>
      </c>
      <c r="E16" s="120">
        <f t="shared" si="1"/>
        <v>0</v>
      </c>
      <c r="F16" s="121">
        <f t="shared" si="2"/>
        <v>0</v>
      </c>
      <c r="G16" s="90">
        <f t="shared" ref="G16" si="6">+H16+I16</f>
        <v>0</v>
      </c>
      <c r="H16" s="80"/>
      <c r="I16" s="91"/>
      <c r="J16" s="90">
        <f t="shared" ref="J16" si="7">+K16+L16</f>
        <v>0</v>
      </c>
      <c r="K16" s="80"/>
      <c r="L16" s="79"/>
      <c r="M16" s="90">
        <f t="shared" ref="M16" si="8">+N16+O16</f>
        <v>0</v>
      </c>
      <c r="N16" s="80"/>
      <c r="O16" s="79"/>
    </row>
    <row r="17" spans="2:15" ht="28.5" customHeight="1" x14ac:dyDescent="0.25">
      <c r="B17" s="497" t="s">
        <v>1308</v>
      </c>
      <c r="C17" s="497"/>
      <c r="D17" s="119">
        <f t="shared" si="0"/>
        <v>0</v>
      </c>
      <c r="E17" s="120">
        <f t="shared" si="1"/>
        <v>0</v>
      </c>
      <c r="F17" s="121">
        <f t="shared" si="2"/>
        <v>0</v>
      </c>
      <c r="G17" s="122">
        <f t="shared" si="3"/>
        <v>0</v>
      </c>
      <c r="H17" s="123"/>
      <c r="I17" s="124"/>
      <c r="J17" s="122">
        <f t="shared" si="4"/>
        <v>0</v>
      </c>
      <c r="K17" s="123"/>
      <c r="L17" s="125"/>
      <c r="M17" s="122">
        <f t="shared" si="5"/>
        <v>0</v>
      </c>
      <c r="N17" s="123"/>
      <c r="O17" s="125"/>
    </row>
    <row r="18" spans="2:15" ht="28.5" customHeight="1" x14ac:dyDescent="0.25">
      <c r="B18" s="498" t="s">
        <v>1309</v>
      </c>
      <c r="C18" s="498"/>
      <c r="D18" s="127">
        <f t="shared" si="0"/>
        <v>0</v>
      </c>
      <c r="E18" s="128">
        <f t="shared" si="1"/>
        <v>0</v>
      </c>
      <c r="F18" s="129">
        <f t="shared" si="2"/>
        <v>0</v>
      </c>
      <c r="G18" s="130">
        <f t="shared" si="3"/>
        <v>0</v>
      </c>
      <c r="H18" s="131"/>
      <c r="I18" s="132"/>
      <c r="J18" s="129">
        <f t="shared" si="4"/>
        <v>0</v>
      </c>
      <c r="K18" s="131"/>
      <c r="L18" s="133"/>
      <c r="M18" s="130">
        <f t="shared" si="5"/>
        <v>0</v>
      </c>
      <c r="N18" s="131"/>
      <c r="O18" s="133"/>
    </row>
    <row r="19" spans="2:15" ht="28.5" customHeight="1" x14ac:dyDescent="0.25">
      <c r="B19" s="498" t="s">
        <v>134</v>
      </c>
      <c r="C19" s="498"/>
      <c r="D19" s="134">
        <f t="shared" si="0"/>
        <v>0</v>
      </c>
      <c r="E19" s="135">
        <f t="shared" si="1"/>
        <v>0</v>
      </c>
      <c r="F19" s="136">
        <f t="shared" si="2"/>
        <v>0</v>
      </c>
      <c r="G19" s="137">
        <f t="shared" si="3"/>
        <v>0</v>
      </c>
      <c r="H19" s="138"/>
      <c r="I19" s="139"/>
      <c r="J19" s="136">
        <f t="shared" si="4"/>
        <v>0</v>
      </c>
      <c r="K19" s="138"/>
      <c r="L19" s="140"/>
      <c r="M19" s="137">
        <f t="shared" si="5"/>
        <v>0</v>
      </c>
      <c r="N19" s="138"/>
      <c r="O19" s="140"/>
    </row>
    <row r="20" spans="2:15" ht="28.5" customHeight="1" x14ac:dyDescent="0.25">
      <c r="B20" s="508" t="s">
        <v>1310</v>
      </c>
      <c r="C20" s="508"/>
      <c r="D20" s="134">
        <f t="shared" ref="D20" si="9">E20+F20</f>
        <v>0</v>
      </c>
      <c r="E20" s="135">
        <f t="shared" ref="E20" si="10">H20+K20+N20</f>
        <v>0</v>
      </c>
      <c r="F20" s="136">
        <f t="shared" ref="F20" si="11">+I20+L20+O20</f>
        <v>0</v>
      </c>
      <c r="G20" s="137">
        <f t="shared" ref="G20" si="12">+H20+I20</f>
        <v>0</v>
      </c>
      <c r="H20" s="138"/>
      <c r="I20" s="139"/>
      <c r="J20" s="136">
        <f t="shared" ref="J20" si="13">+K20+L20</f>
        <v>0</v>
      </c>
      <c r="K20" s="138"/>
      <c r="L20" s="140"/>
      <c r="M20" s="137">
        <f t="shared" ref="M20" si="14">+N20+O20</f>
        <v>0</v>
      </c>
      <c r="N20" s="138"/>
      <c r="O20" s="140"/>
    </row>
    <row r="21" spans="2:15" ht="28.5" customHeight="1" thickBot="1" x14ac:dyDescent="0.3">
      <c r="B21" s="507" t="s">
        <v>1390</v>
      </c>
      <c r="C21" s="507"/>
      <c r="D21" s="229">
        <f t="shared" si="0"/>
        <v>0</v>
      </c>
      <c r="E21" s="242">
        <f t="shared" si="1"/>
        <v>0</v>
      </c>
      <c r="F21" s="243">
        <f t="shared" si="2"/>
        <v>0</v>
      </c>
      <c r="G21" s="244">
        <f t="shared" si="3"/>
        <v>0</v>
      </c>
      <c r="H21" s="245"/>
      <c r="I21" s="246"/>
      <c r="J21" s="243">
        <f t="shared" si="4"/>
        <v>0</v>
      </c>
      <c r="K21" s="245"/>
      <c r="L21" s="247"/>
      <c r="M21" s="244">
        <f t="shared" si="5"/>
        <v>0</v>
      </c>
      <c r="N21" s="245"/>
      <c r="O21" s="247"/>
    </row>
    <row r="22" spans="2:15" ht="13.5" customHeight="1" thickTop="1" x14ac:dyDescent="0.25">
      <c r="C22" s="94"/>
      <c r="G22" s="93"/>
    </row>
    <row r="23" spans="2:15" ht="23.25" customHeight="1" x14ac:dyDescent="0.25">
      <c r="B23" s="78" t="s">
        <v>630</v>
      </c>
    </row>
    <row r="24" spans="2:15" ht="18" customHeight="1" x14ac:dyDescent="0.25">
      <c r="B24" s="413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</row>
    <row r="25" spans="2:15" ht="18" customHeight="1" x14ac:dyDescent="0.25">
      <c r="B25" s="416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8"/>
    </row>
    <row r="26" spans="2:15" ht="18" customHeight="1" x14ac:dyDescent="0.25">
      <c r="B26" s="416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8"/>
    </row>
    <row r="27" spans="2:15" ht="18" customHeight="1" x14ac:dyDescent="0.25">
      <c r="B27" s="416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8"/>
    </row>
    <row r="28" spans="2:15" ht="18" customHeight="1" x14ac:dyDescent="0.25">
      <c r="B28" s="419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1"/>
    </row>
  </sheetData>
  <sheetProtection algorithmName="SHA-512" hashValue="foA/xRGksD1rwODFN36InU1EWp4s4++5jijgfIii4piH24prr3VLf7Bp+7LCX4mDH+VRgPmp4xEEMSJf2q1UjQ==" saltValue="EySoqoLmC6WfVuRPGQa9vA==" spinCount="100000" sheet="1" objects="1" scenarios="1"/>
  <mergeCells count="19">
    <mergeCell ref="B19:C19"/>
    <mergeCell ref="B21:C21"/>
    <mergeCell ref="B24:O28"/>
    <mergeCell ref="B20:C20"/>
    <mergeCell ref="D4:O4"/>
    <mergeCell ref="B4:C6"/>
    <mergeCell ref="B17:C17"/>
    <mergeCell ref="B18:C18"/>
    <mergeCell ref="M5:O5"/>
    <mergeCell ref="B13:C13"/>
    <mergeCell ref="B8:C8"/>
    <mergeCell ref="B9:C9"/>
    <mergeCell ref="B10:C10"/>
    <mergeCell ref="B11:C11"/>
    <mergeCell ref="D5:F5"/>
    <mergeCell ref="G5:I5"/>
    <mergeCell ref="J5:L5"/>
    <mergeCell ref="B14:C14"/>
    <mergeCell ref="B15:C15"/>
  </mergeCells>
  <conditionalFormatting sqref="D12:F16">
    <cfRule type="cellIs" dxfId="28" priority="2" operator="equal">
      <formula>0</formula>
    </cfRule>
  </conditionalFormatting>
  <conditionalFormatting sqref="D8:G11 J8:J11 M8:M11">
    <cfRule type="cellIs" dxfId="27" priority="7" operator="equal">
      <formula>0</formula>
    </cfRule>
  </conditionalFormatting>
  <conditionalFormatting sqref="D7:O7">
    <cfRule type="cellIs" dxfId="26" priority="6" operator="equal">
      <formula>0</formula>
    </cfRule>
  </conditionalFormatting>
  <conditionalFormatting sqref="G13:G16">
    <cfRule type="cellIs" dxfId="25" priority="5" operator="equal">
      <formula>0</formula>
    </cfRule>
  </conditionalFormatting>
  <conditionalFormatting sqref="G12:O12">
    <cfRule type="cellIs" dxfId="24" priority="4" operator="equal">
      <formula>0</formula>
    </cfRule>
  </conditionalFormatting>
  <conditionalFormatting sqref="J13:J21 M13:M21 D17:G21">
    <cfRule type="cellIs" dxfId="23" priority="1" operator="equal">
      <formula>0</formula>
    </cfRule>
  </conditionalFormatting>
  <printOptions horizontalCentered="1"/>
  <pageMargins left="0.19685039370078741" right="0.19685039370078741" top="0.39370078740157483" bottom="0.43307086614173229" header="0.31496062992125984" footer="0.19685039370078741"/>
  <pageSetup scale="79" orientation="landscape" r:id="rId1"/>
  <headerFooter>
    <oddFooter>&amp;R&amp;"+,Negrita Cursiva"CINDEA&amp;"+,Cursiva", página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110</vt:i4>
      </vt:variant>
    </vt:vector>
  </HeadingPairs>
  <TitlesOfParts>
    <vt:vector size="125" baseType="lpstr">
      <vt:lpstr>nombres</vt:lpstr>
      <vt:lpstr>ubicacion (2)</vt:lpstr>
      <vt:lpstr>Códigos Portada</vt:lpstr>
      <vt:lpstr>Códigos Portada_2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8-1</vt:lpstr>
      <vt:lpstr>CUADRO 8-2</vt:lpstr>
      <vt:lpstr>CUADRO 8-3</vt:lpstr>
      <vt:lpstr>_0000</vt:lpstr>
      <vt:lpstr>_4827</vt:lpstr>
      <vt:lpstr>_4828</vt:lpstr>
      <vt:lpstr>_4834</vt:lpstr>
      <vt:lpstr>_4852</vt:lpstr>
      <vt:lpstr>_4873</vt:lpstr>
      <vt:lpstr>_4885</vt:lpstr>
      <vt:lpstr>_4895</vt:lpstr>
      <vt:lpstr>_4897</vt:lpstr>
      <vt:lpstr>_4911</vt:lpstr>
      <vt:lpstr>_5101</vt:lpstr>
      <vt:lpstr>_5280</vt:lpstr>
      <vt:lpstr>_5281</vt:lpstr>
      <vt:lpstr>_5282</vt:lpstr>
      <vt:lpstr>_5283</vt:lpstr>
      <vt:lpstr>_5676</vt:lpstr>
      <vt:lpstr>_5686</vt:lpstr>
      <vt:lpstr>_5687</vt:lpstr>
      <vt:lpstr>_5688</vt:lpstr>
      <vt:lpstr>_5746</vt:lpstr>
      <vt:lpstr>_5835</vt:lpstr>
      <vt:lpstr>_5888</vt:lpstr>
      <vt:lpstr>_5889</vt:lpstr>
      <vt:lpstr>_5980</vt:lpstr>
      <vt:lpstr>_6015</vt:lpstr>
      <vt:lpstr>_6221</vt:lpstr>
      <vt:lpstr>_6268</vt:lpstr>
      <vt:lpstr>_6499</vt:lpstr>
      <vt:lpstr>_6511</vt:lpstr>
      <vt:lpstr>_6513</vt:lpstr>
      <vt:lpstr>_6515</vt:lpstr>
      <vt:lpstr>_6516</vt:lpstr>
      <vt:lpstr>_6517</vt:lpstr>
      <vt:lpstr>_6518</vt:lpstr>
      <vt:lpstr>_6519</vt:lpstr>
      <vt:lpstr>_6520</vt:lpstr>
      <vt:lpstr>_6521</vt:lpstr>
      <vt:lpstr>_6522</vt:lpstr>
      <vt:lpstr>_6539</vt:lpstr>
      <vt:lpstr>_6541</vt:lpstr>
      <vt:lpstr>_6552</vt:lpstr>
      <vt:lpstr>_6572</vt:lpstr>
      <vt:lpstr>_6573</vt:lpstr>
      <vt:lpstr>_6585</vt:lpstr>
      <vt:lpstr>_6586</vt:lpstr>
      <vt:lpstr>_6587</vt:lpstr>
      <vt:lpstr>_6626</vt:lpstr>
      <vt:lpstr>_6627</vt:lpstr>
      <vt:lpstr>_6628</vt:lpstr>
      <vt:lpstr>_6629</vt:lpstr>
      <vt:lpstr>_6668</vt:lpstr>
      <vt:lpstr>_6669</vt:lpstr>
      <vt:lpstr>_6670</vt:lpstr>
      <vt:lpstr>_6671</vt:lpstr>
      <vt:lpstr>_6672</vt:lpstr>
      <vt:lpstr>_6673</vt:lpstr>
      <vt:lpstr>_6674</vt:lpstr>
      <vt:lpstr>_6675</vt:lpstr>
      <vt:lpstr>_6720</vt:lpstr>
      <vt:lpstr>_6721</vt:lpstr>
      <vt:lpstr>_6722</vt:lpstr>
      <vt:lpstr>_6723</vt:lpstr>
      <vt:lpstr>_6724</vt:lpstr>
      <vt:lpstr>_6725</vt:lpstr>
      <vt:lpstr>_6726</vt:lpstr>
      <vt:lpstr>_6727</vt:lpstr>
      <vt:lpstr>_6728</vt:lpstr>
      <vt:lpstr>_6729</vt:lpstr>
      <vt:lpstr>_6730</vt:lpstr>
      <vt:lpstr>_6731</vt:lpstr>
      <vt:lpstr>_6732</vt:lpstr>
      <vt:lpstr>_6733</vt:lpstr>
      <vt:lpstr>_6734</vt:lpstr>
      <vt:lpstr>_6735</vt:lpstr>
      <vt:lpstr>_6736</vt:lpstr>
      <vt:lpstr>_6737</vt:lpstr>
      <vt:lpstr>_6741</vt:lpstr>
      <vt:lpstr>_6797</vt:lpstr>
      <vt:lpstr>_6798</vt:lpstr>
      <vt:lpstr>_6799</vt:lpstr>
      <vt:lpstr>_6800</vt:lpstr>
      <vt:lpstr>_6801</vt:lpstr>
      <vt:lpstr>_6831</vt:lpstr>
      <vt:lpstr>_6832</vt:lpstr>
      <vt:lpstr>_6833</vt:lpstr>
      <vt:lpstr>_6843</vt:lpstr>
      <vt:lpstr>_6844</vt:lpstr>
      <vt:lpstr>_6845</vt:lpstr>
      <vt:lpstr>_6846</vt:lpstr>
      <vt:lpstr>_6847</vt:lpstr>
      <vt:lpstr>_6946</vt:lpstr>
      <vt:lpstr>'Códigos Portada_2'!_FilterDatabase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8-2'!Área_de_impresión</vt:lpstr>
      <vt:lpstr>'CUADRO 8-3'!Área_de_impresión</vt:lpstr>
      <vt:lpstr>Portada!Área_de_impresión</vt:lpstr>
      <vt:lpstr>cindea</vt:lpstr>
      <vt:lpstr>coodigo</vt:lpstr>
      <vt:lpstr>datos</vt:lpstr>
      <vt:lpstr>datos_1</vt:lpstr>
      <vt:lpstr>'CUADRO 7'!OLE_LINK2</vt:lpstr>
      <vt:lpstr>prov</vt:lpstr>
      <vt:lpstr>prov1</vt:lpstr>
      <vt:lpstr>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2021-12-08T18:25:37Z</cp:lastPrinted>
  <dcterms:created xsi:type="dcterms:W3CDTF">2011-05-27T17:11:21Z</dcterms:created>
  <dcterms:modified xsi:type="dcterms:W3CDTF">2023-11-27T20:16:47Z</dcterms:modified>
</cp:coreProperties>
</file>