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OLETINE\BOLETAS\matricula final\Censo Escolar 2023-Informe Final\8.Técnica Diurna y Nocturna\"/>
    </mc:Choice>
  </mc:AlternateContent>
  <xr:revisionPtr revIDLastSave="0" documentId="8_{B27BAC6C-A357-4346-9875-208F228B324C}" xr6:coauthVersionLast="47" xr6:coauthVersionMax="47" xr10:uidLastSave="{00000000-0000-0000-0000-000000000000}"/>
  <workbookProtection workbookAlgorithmName="SHA-512" workbookHashValue="TR834qYb26jIaVrKhm5VOORibUOJK/KQ3BnL3LEt6PRVlmawyrrN9JodEfPhJWrZbtZx+tiINISjRCVKV+PhDg==" workbookSaltValue="86wm94wQ5zvV0//ccfJmog==" workbookSpinCount="100000" lockStructure="1"/>
  <bookViews>
    <workbookView xWindow="1920" yWindow="180" windowWidth="15540" windowHeight="11565" tabRatio="854" firstSheet="2" activeTab="2" xr2:uid="{00000000-000D-0000-FFFF-FFFF00000000}"/>
  </bookViews>
  <sheets>
    <sheet name="ubicacion (2)" sheetId="66" state="hidden" r:id="rId1"/>
    <sheet name="Códigos Portada" sheetId="27" state="hidden" r:id="rId2"/>
    <sheet name="Portada" sheetId="54" r:id="rId3"/>
    <sheet name="CUADRO 1" sheetId="40" r:id="rId4"/>
    <sheet name="CUADRO 2" sheetId="60" r:id="rId5"/>
    <sheet name="CUADRO 3" sheetId="72" r:id="rId6"/>
    <sheet name="CUADRO 4 " sheetId="45" r:id="rId7"/>
    <sheet name="CUADRO 5" sheetId="46" r:id="rId8"/>
    <sheet name="CUADRO 6" sheetId="74" r:id="rId9"/>
    <sheet name="CUADRO 7" sheetId="75" r:id="rId10"/>
    <sheet name="CUADRO 8" sheetId="69" r:id="rId11"/>
    <sheet name="CUADRO 9-1" sheetId="79" r:id="rId12"/>
    <sheet name="CUADRO 9-2" sheetId="80" r:id="rId13"/>
    <sheet name="CUADRO 9-3" sheetId="81" r:id="rId14"/>
    <sheet name="CUADRO 10" sheetId="76" r:id="rId15"/>
    <sheet name="CUADRO 11" sheetId="77" r:id="rId16"/>
    <sheet name="CUADRO 12" sheetId="78" r:id="rId17"/>
  </sheets>
  <definedNames>
    <definedName name="_xlnm._FilterDatabase" localSheetId="1" hidden="1">'Códigos Portada'!$A$2:$S$91</definedName>
    <definedName name="_xlnm._FilterDatabase" localSheetId="0" hidden="1">'ubicacion (2)'!$A$1:$F$1</definedName>
    <definedName name="_xlnm.Print_Area" localSheetId="3">'CUADRO 1'!$B$1:$N$29</definedName>
    <definedName name="_xlnm.Print_Area" localSheetId="16">'CUADRO 12'!$B$1:$G$30</definedName>
    <definedName name="_xlnm.Print_Area" localSheetId="4">'CUADRO 2'!$B$1:$N$13</definedName>
    <definedName name="_xlnm.Print_Area" localSheetId="5">'CUADRO 3'!$B$1:$I$47</definedName>
    <definedName name="_xlnm.Print_Area" localSheetId="6">'CUADRO 4 '!$B$1:$N$17</definedName>
    <definedName name="_xlnm.Print_Area" localSheetId="7">'CUADRO 5'!$B$1:$O$28</definedName>
    <definedName name="_xlnm.Print_Area" localSheetId="8">'CUADRO 6'!$B$1:$J$24</definedName>
    <definedName name="_xlnm.Print_Area" localSheetId="9">'CUADRO 7'!$B$1:$P$19</definedName>
    <definedName name="_xlnm.Print_Area" localSheetId="10">'CUADRO 8'!$B$1:$F$32</definedName>
    <definedName name="_xlnm.Print_Area" localSheetId="11">'CUADRO 9-1'!$B$1:$G$36</definedName>
    <definedName name="_xlnm.Print_Area" localSheetId="12">'CUADRO 9-2'!$B$1:$H$35</definedName>
    <definedName name="_xlnm.Print_Area" localSheetId="13">'CUADRO 9-3'!$B$1:$H$40</definedName>
    <definedName name="_xlnm.Print_Area" localSheetId="2">Portada!$B$1:$O$33</definedName>
    <definedName name="datos">'Códigos Portada'!$A$3:$S$91</definedName>
    <definedName name="Final" localSheetId="10">('CUADRO 8'!A1048566+'CUADRO 8'!A1048567+'CUADRO 8'!A1048569)-('CUADRO 8'!A1048571+'CUADRO 8'!A1048573+'CUADRO 8'!A1048575)</definedName>
    <definedName name="lista_ubica">'ubicacion (2)'!$E$2:$E$489</definedName>
    <definedName name="lista_ubicacion">'ubicacion (2)'!$E$2:$F$489</definedName>
    <definedName name="OLE_LINK2" localSheetId="10">'CUADRO 8'!$B$3</definedName>
    <definedName name="prov">'ubicacion (2)'!$A$2:$B$492</definedName>
    <definedName name="prov1">'ubicacion (2)'!$E$2:$F$492</definedName>
    <definedName name="sino">'CUADRO 9-1'!$F$1:$F$2</definedName>
    <definedName name="_xlnm.Print_Titles" localSheetId="5">'CUADRO 3'!$3:$4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45" l="1"/>
  <c r="I10" i="45"/>
  <c r="F10" i="45"/>
  <c r="E10" i="45"/>
  <c r="D10" i="45"/>
  <c r="C10" i="45"/>
  <c r="L9" i="45"/>
  <c r="I9" i="45"/>
  <c r="F9" i="45"/>
  <c r="E9" i="45"/>
  <c r="D9" i="45"/>
  <c r="C9" i="45"/>
  <c r="H28" i="81"/>
  <c r="G28" i="81"/>
  <c r="G7" i="81" s="1"/>
  <c r="F28" i="81"/>
  <c r="E28" i="81"/>
  <c r="D28" i="81"/>
  <c r="D7" i="81" s="1"/>
  <c r="H7" i="81"/>
  <c r="F7" i="81"/>
  <c r="E7" i="81"/>
  <c r="F24" i="80"/>
  <c r="J24" i="80" s="1"/>
  <c r="F23" i="80"/>
  <c r="J23" i="80" s="1"/>
  <c r="F22" i="80"/>
  <c r="J22" i="80" s="1"/>
  <c r="J21" i="80"/>
  <c r="I21" i="80"/>
  <c r="F21" i="80"/>
  <c r="I20" i="80"/>
  <c r="F20" i="80"/>
  <c r="J20" i="80" s="1"/>
  <c r="F19" i="80"/>
  <c r="J19" i="80" s="1"/>
  <c r="F18" i="80"/>
  <c r="J18" i="80" s="1"/>
  <c r="J17" i="80"/>
  <c r="I17" i="80"/>
  <c r="F17" i="80"/>
  <c r="I16" i="80"/>
  <c r="F16" i="80"/>
  <c r="J16" i="80" s="1"/>
  <c r="J15" i="80"/>
  <c r="F15" i="80"/>
  <c r="I15" i="80" s="1"/>
  <c r="F14" i="80"/>
  <c r="J14" i="80" s="1"/>
  <c r="J13" i="80"/>
  <c r="I13" i="80"/>
  <c r="F13" i="80"/>
  <c r="I12" i="80"/>
  <c r="F12" i="80"/>
  <c r="J12" i="80" s="1"/>
  <c r="J11" i="80"/>
  <c r="F11" i="80"/>
  <c r="I11" i="80" s="1"/>
  <c r="F10" i="80"/>
  <c r="J10" i="80" s="1"/>
  <c r="D30" i="79"/>
  <c r="D29" i="79"/>
  <c r="F28" i="79"/>
  <c r="E28" i="79"/>
  <c r="D28" i="79"/>
  <c r="D19" i="79"/>
  <c r="D18" i="79"/>
  <c r="D17" i="79"/>
  <c r="D16" i="79"/>
  <c r="C11" i="79"/>
  <c r="F10" i="79"/>
  <c r="E10" i="79"/>
  <c r="D10" i="79"/>
  <c r="D11" i="79" s="1"/>
  <c r="G11" i="79" s="1"/>
  <c r="E8" i="79"/>
  <c r="C8" i="79"/>
  <c r="D30" i="80" l="1"/>
  <c r="I22" i="80"/>
  <c r="I10" i="80"/>
  <c r="I14" i="80"/>
  <c r="I18" i="80"/>
  <c r="I19" i="80"/>
  <c r="I23" i="80"/>
  <c r="I24" i="80"/>
  <c r="D28" i="80" l="1"/>
  <c r="D29" i="80"/>
  <c r="D18" i="69"/>
  <c r="F18" i="69" l="1"/>
  <c r="E18" i="69"/>
  <c r="C20" i="69" l="1"/>
  <c r="C19" i="69"/>
  <c r="C21" i="69"/>
  <c r="I34" i="72" l="1"/>
  <c r="H34" i="72"/>
  <c r="I5" i="72"/>
  <c r="H5" i="72"/>
  <c r="G37" i="72"/>
  <c r="C38" i="72"/>
  <c r="G12" i="72"/>
  <c r="C13" i="72"/>
  <c r="G11" i="72"/>
  <c r="C12" i="72"/>
  <c r="G10" i="72"/>
  <c r="C11" i="72"/>
  <c r="G9" i="72"/>
  <c r="C10" i="72"/>
  <c r="E8" i="77" l="1"/>
  <c r="E7" i="77"/>
  <c r="E6" i="77"/>
  <c r="D8" i="77"/>
  <c r="D7" i="77"/>
  <c r="D6" i="77"/>
  <c r="E8" i="76"/>
  <c r="E7" i="76"/>
  <c r="E6" i="76"/>
  <c r="D8" i="76"/>
  <c r="D7" i="76"/>
  <c r="D6" i="76"/>
  <c r="D13" i="75"/>
  <c r="D12" i="75"/>
  <c r="D11" i="75"/>
  <c r="D10" i="75"/>
  <c r="D9" i="75"/>
  <c r="D8" i="75"/>
  <c r="D7" i="75"/>
  <c r="D6" i="75"/>
  <c r="C13" i="75"/>
  <c r="C12" i="75"/>
  <c r="C11" i="75"/>
  <c r="C10" i="75"/>
  <c r="C9" i="75"/>
  <c r="C8" i="75"/>
  <c r="C7" i="75"/>
  <c r="M7" i="75" s="1"/>
  <c r="C6" i="75"/>
  <c r="M10" i="75" l="1"/>
  <c r="M9" i="75"/>
  <c r="M8" i="75"/>
  <c r="M6" i="75"/>
  <c r="M11" i="75"/>
  <c r="M12" i="75"/>
  <c r="M13" i="75"/>
  <c r="G19" i="72"/>
  <c r="G20" i="72"/>
  <c r="G21" i="72"/>
  <c r="G22" i="72"/>
  <c r="C20" i="72"/>
  <c r="C21" i="72"/>
  <c r="C22" i="72"/>
  <c r="C23" i="72"/>
  <c r="H20" i="78"/>
  <c r="E20" i="78"/>
  <c r="H19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7" i="78"/>
  <c r="E6" i="78"/>
  <c r="L8" i="77"/>
  <c r="I8" i="77"/>
  <c r="F8" i="77"/>
  <c r="C8" i="77"/>
  <c r="L7" i="77"/>
  <c r="I7" i="77"/>
  <c r="F7" i="77"/>
  <c r="E5" i="77"/>
  <c r="B22" i="78" s="1"/>
  <c r="N5" i="77"/>
  <c r="M5" i="77"/>
  <c r="K5" i="77"/>
  <c r="J5" i="77"/>
  <c r="H5" i="77"/>
  <c r="G5" i="77"/>
  <c r="L8" i="76"/>
  <c r="I8" i="76"/>
  <c r="F8" i="76"/>
  <c r="C8" i="76"/>
  <c r="L7" i="76"/>
  <c r="I7" i="76"/>
  <c r="F7" i="76"/>
  <c r="E5" i="76"/>
  <c r="C6" i="76"/>
  <c r="N5" i="76"/>
  <c r="N9" i="76" s="1"/>
  <c r="M5" i="76"/>
  <c r="M9" i="76" s="1"/>
  <c r="K5" i="76"/>
  <c r="K9" i="76" s="1"/>
  <c r="J5" i="76"/>
  <c r="J9" i="76" s="1"/>
  <c r="H5" i="76"/>
  <c r="H9" i="76" s="1"/>
  <c r="G5" i="76"/>
  <c r="G9" i="76" s="1"/>
  <c r="D5" i="75"/>
  <c r="C5" i="75"/>
  <c r="L5" i="75"/>
  <c r="K5" i="75"/>
  <c r="J5" i="75"/>
  <c r="I5" i="75"/>
  <c r="H5" i="75"/>
  <c r="G5" i="75"/>
  <c r="F5" i="75"/>
  <c r="E5" i="75"/>
  <c r="C13" i="74"/>
  <c r="C12" i="74"/>
  <c r="C11" i="74"/>
  <c r="C10" i="74"/>
  <c r="C9" i="74"/>
  <c r="C8" i="74"/>
  <c r="C7" i="74"/>
  <c r="C6" i="74"/>
  <c r="I5" i="74"/>
  <c r="G5" i="74"/>
  <c r="E5" i="74"/>
  <c r="C14" i="75" l="1"/>
  <c r="C5" i="74"/>
  <c r="F10" i="76"/>
  <c r="I5" i="77"/>
  <c r="C6" i="77"/>
  <c r="C7" i="77"/>
  <c r="F5" i="76"/>
  <c r="C7" i="76"/>
  <c r="D19" i="78"/>
  <c r="D15" i="78"/>
  <c r="D11" i="78"/>
  <c r="D7" i="78"/>
  <c r="G21" i="78"/>
  <c r="D18" i="78"/>
  <c r="D14" i="78"/>
  <c r="D10" i="78"/>
  <c r="D6" i="78"/>
  <c r="D17" i="78"/>
  <c r="D13" i="78"/>
  <c r="D9" i="78"/>
  <c r="D20" i="78"/>
  <c r="D16" i="78"/>
  <c r="D12" i="78"/>
  <c r="D8" i="78"/>
  <c r="D5" i="76"/>
  <c r="C5" i="76" s="1"/>
  <c r="C15" i="75"/>
  <c r="I5" i="76"/>
  <c r="L5" i="77"/>
  <c r="L5" i="76"/>
  <c r="F5" i="77"/>
  <c r="D5" i="77"/>
  <c r="B21" i="78" s="1"/>
  <c r="C32" i="72"/>
  <c r="B24" i="78" l="1"/>
  <c r="C16" i="78"/>
  <c r="C19" i="78"/>
  <c r="C15" i="78"/>
  <c r="C11" i="78"/>
  <c r="C7" i="78"/>
  <c r="C5" i="77"/>
  <c r="C18" i="78"/>
  <c r="C14" i="78"/>
  <c r="C10" i="78"/>
  <c r="C6" i="78"/>
  <c r="C12" i="78"/>
  <c r="F21" i="78"/>
  <c r="E22" i="78" s="1"/>
  <c r="C8" i="78"/>
  <c r="C17" i="78"/>
  <c r="C13" i="78"/>
  <c r="C9" i="78"/>
  <c r="C20" i="78"/>
  <c r="B23" i="78" l="1"/>
  <c r="C26" i="69" l="1"/>
  <c r="C25" i="69"/>
  <c r="F24" i="69"/>
  <c r="E24" i="69"/>
  <c r="D24" i="69"/>
  <c r="C23" i="69"/>
  <c r="C22" i="69"/>
  <c r="C18" i="69" s="1"/>
  <c r="C17" i="69"/>
  <c r="C16" i="69"/>
  <c r="C15" i="69"/>
  <c r="F14" i="69"/>
  <c r="F8" i="69" s="1"/>
  <c r="E14" i="69"/>
  <c r="E8" i="69" s="1"/>
  <c r="D14" i="69"/>
  <c r="D8" i="69" s="1"/>
  <c r="C13" i="69"/>
  <c r="C12" i="69"/>
  <c r="C11" i="69"/>
  <c r="C10" i="69"/>
  <c r="C9" i="69"/>
  <c r="C7" i="69"/>
  <c r="C6" i="69"/>
  <c r="C5" i="69"/>
  <c r="C4" i="69" s="1"/>
  <c r="F4" i="69"/>
  <c r="E4" i="69"/>
  <c r="D4" i="69"/>
  <c r="C24" i="69" l="1"/>
  <c r="C14" i="69"/>
  <c r="C8" i="69" s="1"/>
  <c r="M19" i="46" l="1"/>
  <c r="J19" i="46"/>
  <c r="G19" i="46"/>
  <c r="F19" i="46"/>
  <c r="E19" i="46"/>
  <c r="D19" i="46" l="1"/>
  <c r="E12" i="45"/>
  <c r="E11" i="45"/>
  <c r="E8" i="45"/>
  <c r="E7" i="45"/>
  <c r="E6" i="45"/>
  <c r="D12" i="45"/>
  <c r="D11" i="45"/>
  <c r="D8" i="45"/>
  <c r="D7" i="45"/>
  <c r="D6" i="45"/>
  <c r="L12" i="45"/>
  <c r="I12" i="45"/>
  <c r="F12" i="45"/>
  <c r="L11" i="45"/>
  <c r="I11" i="45"/>
  <c r="F11" i="45"/>
  <c r="L8" i="45"/>
  <c r="I8" i="45"/>
  <c r="F8" i="45"/>
  <c r="L7" i="45"/>
  <c r="I7" i="45"/>
  <c r="F7" i="45"/>
  <c r="L6" i="45"/>
  <c r="I6" i="45"/>
  <c r="F6" i="45"/>
  <c r="C7" i="45" l="1"/>
  <c r="C12" i="45"/>
  <c r="C8" i="45"/>
  <c r="C11" i="45"/>
  <c r="C6" i="45"/>
  <c r="G15" i="46" l="1"/>
  <c r="J15" i="46"/>
  <c r="M15" i="46"/>
  <c r="F20" i="46" l="1"/>
  <c r="E20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0" i="46"/>
  <c r="E10" i="46"/>
  <c r="F9" i="46"/>
  <c r="E9" i="46"/>
  <c r="F8" i="46"/>
  <c r="E8" i="46"/>
  <c r="F7" i="46"/>
  <c r="E7" i="46"/>
  <c r="E7" i="60"/>
  <c r="D7" i="60"/>
  <c r="E6" i="60"/>
  <c r="D6" i="60"/>
  <c r="E5" i="60"/>
  <c r="D5" i="60"/>
  <c r="D18" i="40" l="1"/>
  <c r="D17" i="40"/>
  <c r="D14" i="40"/>
  <c r="D12" i="40"/>
  <c r="D10" i="40"/>
  <c r="D8" i="40"/>
  <c r="D6" i="40"/>
  <c r="E18" i="40"/>
  <c r="E17" i="40"/>
  <c r="E14" i="40"/>
  <c r="E16" i="74" s="1"/>
  <c r="E12" i="40"/>
  <c r="E10" i="40"/>
  <c r="E8" i="40"/>
  <c r="E6" i="40"/>
  <c r="E5" i="40"/>
  <c r="D5" i="40"/>
  <c r="G42" i="72" l="1"/>
  <c r="G41" i="72"/>
  <c r="G40" i="72"/>
  <c r="G39" i="72"/>
  <c r="G38" i="72"/>
  <c r="G36" i="72"/>
  <c r="C41" i="72"/>
  <c r="G35" i="72"/>
  <c r="C40" i="72"/>
  <c r="C39" i="72"/>
  <c r="G33" i="72"/>
  <c r="C37" i="72"/>
  <c r="G32" i="72"/>
  <c r="C36" i="72"/>
  <c r="G31" i="72"/>
  <c r="C35" i="72"/>
  <c r="G30" i="72"/>
  <c r="C34" i="72"/>
  <c r="G29" i="72"/>
  <c r="C33" i="72"/>
  <c r="G28" i="72"/>
  <c r="C31" i="72"/>
  <c r="G27" i="72"/>
  <c r="C30" i="72"/>
  <c r="G26" i="72"/>
  <c r="C29" i="72"/>
  <c r="G25" i="72"/>
  <c r="C28" i="72"/>
  <c r="G24" i="72"/>
  <c r="C27" i="72"/>
  <c r="G23" i="72"/>
  <c r="C26" i="72"/>
  <c r="C25" i="72"/>
  <c r="G18" i="72"/>
  <c r="C24" i="72"/>
  <c r="G15" i="72"/>
  <c r="G14" i="72"/>
  <c r="C19" i="72"/>
  <c r="G13" i="72"/>
  <c r="C18" i="72"/>
  <c r="G8" i="72"/>
  <c r="C15" i="72"/>
  <c r="G7" i="72"/>
  <c r="C14" i="72"/>
  <c r="C9" i="72"/>
  <c r="C8" i="72"/>
  <c r="C7" i="72"/>
  <c r="G6" i="72"/>
  <c r="E6" i="72"/>
  <c r="D6" i="72"/>
  <c r="G34" i="72" l="1"/>
  <c r="C6" i="72"/>
  <c r="M20" i="46" l="1"/>
  <c r="J20" i="46"/>
  <c r="G20" i="46"/>
  <c r="D20" i="46"/>
  <c r="M18" i="46"/>
  <c r="J18" i="46"/>
  <c r="G18" i="46"/>
  <c r="D18" i="46"/>
  <c r="M17" i="46"/>
  <c r="J17" i="46"/>
  <c r="G17" i="46"/>
  <c r="D17" i="46"/>
  <c r="M16" i="46"/>
  <c r="J16" i="46"/>
  <c r="G16" i="46"/>
  <c r="D15" i="46"/>
  <c r="M14" i="46"/>
  <c r="J14" i="46"/>
  <c r="G14" i="46"/>
  <c r="D14" i="46"/>
  <c r="M13" i="46"/>
  <c r="J13" i="46"/>
  <c r="G13" i="46"/>
  <c r="D13" i="46"/>
  <c r="M12" i="46"/>
  <c r="J12" i="46"/>
  <c r="G12" i="46"/>
  <c r="D12" i="46"/>
  <c r="O11" i="46"/>
  <c r="N11" i="46"/>
  <c r="L11" i="46"/>
  <c r="K11" i="46"/>
  <c r="I11" i="46"/>
  <c r="H11" i="46"/>
  <c r="M10" i="46"/>
  <c r="J10" i="46"/>
  <c r="G10" i="46"/>
  <c r="M9" i="46"/>
  <c r="J9" i="46"/>
  <c r="G9" i="46"/>
  <c r="D9" i="46"/>
  <c r="M8" i="46"/>
  <c r="J8" i="46"/>
  <c r="G8" i="46"/>
  <c r="D8" i="46"/>
  <c r="M7" i="46"/>
  <c r="J7" i="46"/>
  <c r="G7" i="46"/>
  <c r="O6" i="46"/>
  <c r="N6" i="46"/>
  <c r="L6" i="46"/>
  <c r="K6" i="46"/>
  <c r="I6" i="46"/>
  <c r="H6" i="46"/>
  <c r="J6" i="46" l="1"/>
  <c r="E6" i="46"/>
  <c r="F6" i="46"/>
  <c r="M11" i="46"/>
  <c r="G11" i="46"/>
  <c r="E11" i="46"/>
  <c r="F11" i="46"/>
  <c r="D7" i="46"/>
  <c r="M6" i="46"/>
  <c r="G6" i="46"/>
  <c r="D10" i="46"/>
  <c r="J11" i="46"/>
  <c r="D16" i="46"/>
  <c r="D11" i="46" l="1"/>
  <c r="D6" i="46"/>
  <c r="N13" i="54" l="1"/>
  <c r="L13" i="54" s="1"/>
  <c r="N14" i="54" l="1"/>
  <c r="L14" i="54" s="1"/>
  <c r="G10" i="54"/>
  <c r="C10" i="54"/>
  <c r="C17" i="54"/>
  <c r="L10" i="54"/>
  <c r="H12" i="54" l="1"/>
  <c r="C12" i="54" s="1"/>
  <c r="G12" i="54" s="1"/>
  <c r="L7" i="60" l="1"/>
  <c r="I7" i="60"/>
  <c r="F7" i="60"/>
  <c r="L6" i="60"/>
  <c r="I6" i="60"/>
  <c r="F6" i="60"/>
  <c r="L5" i="60"/>
  <c r="I5" i="60"/>
  <c r="F5" i="60"/>
  <c r="C6" i="60" l="1"/>
  <c r="C5" i="60"/>
  <c r="C7" i="60"/>
  <c r="I14" i="54" l="1"/>
  <c r="C14" i="54"/>
  <c r="F8" i="54"/>
  <c r="L2" i="54"/>
  <c r="L18" i="40" l="1"/>
  <c r="I18" i="40"/>
  <c r="F18" i="40"/>
  <c r="L17" i="40"/>
  <c r="I17" i="40"/>
  <c r="F17" i="40"/>
  <c r="N16" i="40"/>
  <c r="M16" i="40"/>
  <c r="K16" i="40"/>
  <c r="J16" i="40"/>
  <c r="H16" i="40"/>
  <c r="G16" i="40"/>
  <c r="L14" i="40"/>
  <c r="I14" i="40"/>
  <c r="F14" i="40"/>
  <c r="L12" i="40"/>
  <c r="I12" i="40"/>
  <c r="F12" i="40"/>
  <c r="L10" i="40"/>
  <c r="I10" i="40"/>
  <c r="F10" i="40"/>
  <c r="L8" i="40"/>
  <c r="I8" i="40"/>
  <c r="F8" i="40"/>
  <c r="L6" i="40"/>
  <c r="I6" i="40"/>
  <c r="F6" i="40"/>
  <c r="L5" i="40"/>
  <c r="I5" i="40"/>
  <c r="F5" i="40"/>
  <c r="M19" i="40" l="1"/>
  <c r="M9" i="77"/>
  <c r="N19" i="40"/>
  <c r="N9" i="77"/>
  <c r="J19" i="40"/>
  <c r="J9" i="77"/>
  <c r="K19" i="40"/>
  <c r="K9" i="77"/>
  <c r="H19" i="40"/>
  <c r="H9" i="77"/>
  <c r="G19" i="40"/>
  <c r="F20" i="40" s="1"/>
  <c r="G9" i="77"/>
  <c r="C6" i="40"/>
  <c r="C10" i="40"/>
  <c r="C5" i="40"/>
  <c r="C8" i="40"/>
  <c r="C14" i="40"/>
  <c r="C12" i="40"/>
  <c r="F16" i="40"/>
  <c r="C17" i="40"/>
  <c r="C18" i="40"/>
  <c r="I16" i="40"/>
  <c r="E16" i="40"/>
  <c r="D16" i="40"/>
  <c r="L16" i="40"/>
  <c r="F10" i="77" l="1"/>
  <c r="C16" i="40"/>
  <c r="D5" i="72" l="1"/>
  <c r="G5" i="72"/>
  <c r="E5" i="72"/>
  <c r="C5" i="72" l="1"/>
</calcChain>
</file>

<file path=xl/sharedStrings.xml><?xml version="1.0" encoding="utf-8"?>
<sst xmlns="http://schemas.openxmlformats.org/spreadsheetml/2006/main" count="3851" uniqueCount="1910">
  <si>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</si>
  <si>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</si>
  <si>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</si>
  <si>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</si>
  <si>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</si>
  <si>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</si>
  <si>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</si>
  <si>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</si>
  <si>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</si>
  <si>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</si>
  <si>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</si>
  <si>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</si>
  <si>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</si>
  <si>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</si>
  <si>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</si>
  <si>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</si>
  <si>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</si>
  <si>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</si>
  <si>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Firma:</t>
  </si>
  <si>
    <t>Institución:</t>
  </si>
  <si>
    <t>11</t>
  </si>
  <si>
    <t>12</t>
  </si>
  <si>
    <t>13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</si>
  <si>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</si>
  <si>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</si>
  <si>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</si>
  <si>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</si>
  <si>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</si>
  <si>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</si>
  <si>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</si>
  <si>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</si>
  <si>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</si>
  <si>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</si>
  <si>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</si>
  <si>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</si>
  <si>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</si>
  <si>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</si>
  <si>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</si>
  <si>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</si>
  <si>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</si>
  <si>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</si>
  <si>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1</t>
  </si>
  <si>
    <t>2</t>
  </si>
  <si>
    <t>DESAMPARADOS</t>
  </si>
  <si>
    <t>3</t>
  </si>
  <si>
    <t>OCCIDENTE</t>
  </si>
  <si>
    <t>ALAJUELA</t>
  </si>
  <si>
    <t>LIMON</t>
  </si>
  <si>
    <t>7</t>
  </si>
  <si>
    <t>18</t>
  </si>
  <si>
    <t>COTO</t>
  </si>
  <si>
    <t>6</t>
  </si>
  <si>
    <t>PUNTARENAS</t>
  </si>
  <si>
    <t>SAN RAFAEL</t>
  </si>
  <si>
    <t>15</t>
  </si>
  <si>
    <t>SARAPIQUI</t>
  </si>
  <si>
    <t>4</t>
  </si>
  <si>
    <t>HEREDIA</t>
  </si>
  <si>
    <t>SAN CARLOS</t>
  </si>
  <si>
    <t>14</t>
  </si>
  <si>
    <t>LOS CHILES</t>
  </si>
  <si>
    <t>SANTA CRUZ</t>
  </si>
  <si>
    <t>5</t>
  </si>
  <si>
    <t>CARTAGO</t>
  </si>
  <si>
    <t>PURISCAL</t>
  </si>
  <si>
    <t>SAN JERONIMO</t>
  </si>
  <si>
    <t>CORRALILLO</t>
  </si>
  <si>
    <t>LOS SANTOS</t>
  </si>
  <si>
    <t>DULCE NOMBRE</t>
  </si>
  <si>
    <t>SAN PEDRO</t>
  </si>
  <si>
    <t>LIBERIA</t>
  </si>
  <si>
    <t>SAN PABLO</t>
  </si>
  <si>
    <t>PEREZ ZELEDON</t>
  </si>
  <si>
    <t>19</t>
  </si>
  <si>
    <t>SANTA ROSA</t>
  </si>
  <si>
    <t>AGUIRRE</t>
  </si>
  <si>
    <t>CAÑAS</t>
  </si>
  <si>
    <t>AGUAS ZARCAS</t>
  </si>
  <si>
    <t>SAN DIEGO</t>
  </si>
  <si>
    <t>SAN VITO</t>
  </si>
  <si>
    <t>GUAPILES</t>
  </si>
  <si>
    <t>PUERTO VIEJO</t>
  </si>
  <si>
    <t>20</t>
  </si>
  <si>
    <t>17</t>
  </si>
  <si>
    <t>TURRIALBA</t>
  </si>
  <si>
    <t>NICOYA</t>
  </si>
  <si>
    <t>CARTAGENA</t>
  </si>
  <si>
    <t>PENINSULAR</t>
  </si>
  <si>
    <t>Dirección Regional:</t>
  </si>
  <si>
    <t>Código Presupuestario:</t>
  </si>
  <si>
    <t>Movimientos
de Matrícula</t>
  </si>
  <si>
    <t>Más:</t>
  </si>
  <si>
    <t>Menos:</t>
  </si>
  <si>
    <t>NOTAS:</t>
  </si>
  <si>
    <t>Marihuana</t>
  </si>
  <si>
    <t>Crack</t>
  </si>
  <si>
    <t>Cocaína</t>
  </si>
  <si>
    <t>NOTA:</t>
  </si>
  <si>
    <t>19 y más</t>
  </si>
  <si>
    <t>1.</t>
  </si>
  <si>
    <t>2.</t>
  </si>
  <si>
    <t>3.</t>
  </si>
  <si>
    <t>Definitivas</t>
  </si>
  <si>
    <t>Temporales</t>
  </si>
  <si>
    <t>4.</t>
  </si>
  <si>
    <t>Tipos de Violencia</t>
  </si>
  <si>
    <t>Verbal</t>
  </si>
  <si>
    <t>Física</t>
  </si>
  <si>
    <t>Escrita</t>
  </si>
  <si>
    <t>Robos</t>
  </si>
  <si>
    <t>Destrucción de Materiales</t>
  </si>
  <si>
    <t>1/ Personal Docente-Administrativo, Administrativo y de Servicio.</t>
  </si>
  <si>
    <t>2/ Por favor, especifique los otros tipos de violencia que se presentan en su institución.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</si>
  <si>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</si>
  <si>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</si>
  <si>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</si>
  <si>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</si>
  <si>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</si>
  <si>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</si>
  <si>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</si>
  <si>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</si>
  <si>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</si>
  <si>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</si>
  <si>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</si>
  <si>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</si>
  <si>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</si>
  <si>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</si>
  <si>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</si>
  <si>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</si>
  <si>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</si>
  <si>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</si>
  <si>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</si>
  <si>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</si>
  <si>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</si>
  <si>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</si>
  <si>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</si>
  <si>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</si>
  <si>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</si>
  <si>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</si>
  <si>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</si>
  <si>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</si>
  <si>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</si>
  <si>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</si>
  <si>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</si>
  <si>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</si>
  <si>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</si>
  <si>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</si>
  <si>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</si>
  <si>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</si>
  <si>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</si>
  <si>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</si>
  <si>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</si>
  <si>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</si>
  <si>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</si>
  <si>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</si>
  <si>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</si>
  <si>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</si>
  <si>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</si>
  <si>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</si>
  <si>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</si>
  <si>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</si>
  <si>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</si>
  <si>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</si>
  <si>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</si>
  <si>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</si>
  <si>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</si>
  <si>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</si>
  <si>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</si>
  <si>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</si>
  <si>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</si>
  <si>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</si>
  <si>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</si>
  <si>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</si>
  <si>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</si>
  <si>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</si>
  <si>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</si>
  <si>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</si>
  <si>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</si>
  <si>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</si>
  <si>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</si>
  <si>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</si>
  <si>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</si>
  <si>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</si>
  <si>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</si>
  <si>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</si>
  <si>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</si>
  <si>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</si>
  <si>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</si>
  <si>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</si>
  <si>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</si>
  <si>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</si>
  <si>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</si>
  <si>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</si>
  <si>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</si>
  <si>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</si>
  <si>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</si>
  <si>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</si>
  <si>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</si>
  <si>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</si>
  <si>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</si>
  <si>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</si>
  <si>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</si>
  <si>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</si>
  <si>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</si>
  <si>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</si>
  <si>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</si>
  <si>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</si>
  <si>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</si>
  <si>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</si>
  <si>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</si>
  <si>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</si>
  <si>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</si>
  <si>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</si>
  <si>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</si>
  <si>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</si>
  <si>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</si>
  <si>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</si>
  <si>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</si>
  <si>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</si>
  <si>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</si>
  <si>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</si>
  <si>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</si>
  <si>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</si>
  <si>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</si>
  <si>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</si>
  <si>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</si>
  <si>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</si>
  <si>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</si>
  <si>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</si>
  <si>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</si>
  <si>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</si>
  <si>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</si>
  <si>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</si>
  <si>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</si>
  <si>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</si>
  <si>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</si>
  <si>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</si>
  <si>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</si>
  <si>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</si>
  <si>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</si>
  <si>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</si>
  <si>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</si>
  <si>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</si>
  <si>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</si>
  <si>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</si>
  <si>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</si>
  <si>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</si>
  <si>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</si>
  <si>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</si>
  <si>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</si>
  <si>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</si>
  <si>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</si>
  <si>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</si>
  <si>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</si>
  <si>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</si>
  <si>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</si>
  <si>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</si>
  <si>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</si>
  <si>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</si>
  <si>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</si>
  <si>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</si>
  <si>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</si>
  <si>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</si>
  <si>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</si>
  <si>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</si>
  <si>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</si>
  <si>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</si>
  <si>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</si>
  <si>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</si>
  <si>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</si>
  <si>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</si>
  <si>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</si>
  <si>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</si>
  <si>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</si>
  <si>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</si>
  <si>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</si>
  <si>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</si>
  <si>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</si>
  <si>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</si>
  <si>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</si>
  <si>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</si>
  <si>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</si>
  <si>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</si>
  <si>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</si>
  <si>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</si>
  <si>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</si>
  <si>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</si>
  <si>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</si>
  <si>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</si>
  <si>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</si>
  <si>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</si>
  <si>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</si>
  <si>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</si>
  <si>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</si>
  <si>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</si>
  <si>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</si>
  <si>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</si>
  <si>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</si>
  <si>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</si>
  <si>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</si>
  <si>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</si>
  <si>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</si>
  <si>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</si>
  <si>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</si>
  <si>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</si>
  <si>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</si>
  <si>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</si>
  <si>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</si>
  <si>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</si>
  <si>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</si>
  <si>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</si>
  <si>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</si>
  <si>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</si>
  <si>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</si>
  <si>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</si>
  <si>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</si>
  <si>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</si>
  <si>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</si>
  <si>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</si>
  <si>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</si>
  <si>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</si>
  <si>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</si>
  <si>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</si>
  <si>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</si>
  <si>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</si>
  <si>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</si>
  <si>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</si>
  <si>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</si>
  <si>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</si>
  <si>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</si>
  <si>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</si>
  <si>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</si>
  <si>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</si>
  <si>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</si>
  <si>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</si>
  <si>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</si>
  <si>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</si>
  <si>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</si>
  <si>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</si>
  <si>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</si>
  <si>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</si>
  <si>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</si>
  <si>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</si>
  <si>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</si>
  <si>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</si>
  <si>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</si>
  <si>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</si>
  <si>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</si>
  <si>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</si>
  <si>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</si>
  <si>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</si>
  <si>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</si>
  <si>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</si>
  <si>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</si>
  <si>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</si>
  <si>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</si>
  <si>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</si>
  <si>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</si>
  <si>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</si>
  <si>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</si>
  <si>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</si>
  <si>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</si>
  <si>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</si>
  <si>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</si>
  <si>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</si>
  <si>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</si>
  <si>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</si>
  <si>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</si>
  <si>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</si>
  <si>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</si>
  <si>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</si>
  <si>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</si>
  <si>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</si>
  <si>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</si>
  <si>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</si>
  <si>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</si>
  <si>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</si>
  <si>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</si>
  <si>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</si>
  <si>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</si>
  <si>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</si>
  <si>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</si>
  <si>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</si>
  <si>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</si>
  <si>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</si>
  <si>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</si>
  <si>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</si>
  <si>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</si>
  <si>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</si>
  <si>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</si>
  <si>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</si>
  <si>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</si>
  <si>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</si>
  <si>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</si>
  <si>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</si>
  <si>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</si>
  <si>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</si>
  <si>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</si>
  <si>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</si>
  <si>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</si>
  <si>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</si>
  <si>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</si>
  <si>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</si>
  <si>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</si>
  <si>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</si>
  <si>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</si>
  <si>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</si>
  <si>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</si>
  <si>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</si>
  <si>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</si>
  <si>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</si>
  <si>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</si>
  <si>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</si>
  <si>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</si>
  <si>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</si>
  <si>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</si>
  <si>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</si>
  <si>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</si>
  <si>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</si>
  <si>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</si>
  <si>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</si>
  <si>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</si>
  <si>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</si>
  <si>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</si>
  <si>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</si>
  <si>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</si>
  <si>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</si>
  <si>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</si>
  <si>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</si>
  <si>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</si>
  <si>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</si>
  <si>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</si>
  <si>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</si>
  <si>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</si>
  <si>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</si>
  <si>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</si>
  <si>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</si>
  <si>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</si>
  <si>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</si>
  <si>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</si>
  <si>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</si>
  <si>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</si>
  <si>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</si>
  <si>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</si>
  <si>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</si>
  <si>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</si>
  <si>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</si>
  <si>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</si>
  <si>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</si>
  <si>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</si>
  <si>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</si>
  <si>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</si>
  <si>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</si>
  <si>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</si>
  <si>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</si>
  <si>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</si>
  <si>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</si>
  <si>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</si>
  <si>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</si>
  <si>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</si>
  <si>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</si>
  <si>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</si>
  <si>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</si>
  <si>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</si>
  <si>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</si>
  <si>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</si>
  <si>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</si>
  <si>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</si>
  <si>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</si>
  <si>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</si>
  <si>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</si>
  <si>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</si>
  <si>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</si>
  <si>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</si>
  <si>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</si>
  <si>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</si>
  <si>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</si>
  <si>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</si>
  <si>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</si>
  <si>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</si>
  <si>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</si>
  <si>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</si>
  <si>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</si>
  <si>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</si>
  <si>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</si>
  <si>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</si>
  <si>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</si>
  <si>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</si>
  <si>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</si>
  <si>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</si>
  <si>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</si>
  <si>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</si>
  <si>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</si>
  <si>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</si>
  <si>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</si>
  <si>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</si>
  <si>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</si>
  <si>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</si>
  <si>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</si>
  <si>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</si>
  <si>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</si>
  <si>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</si>
  <si>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</si>
  <si>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</si>
  <si>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</si>
  <si>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</si>
  <si>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</si>
  <si>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</si>
  <si>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</si>
  <si>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</si>
  <si>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</si>
  <si>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</si>
  <si>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</si>
  <si>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</si>
  <si>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</si>
  <si>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</si>
  <si>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</si>
  <si>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</si>
  <si>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</si>
  <si>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</si>
  <si>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</si>
  <si>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</si>
  <si>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</si>
  <si>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</si>
  <si>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</si>
  <si>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</si>
  <si>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</si>
  <si>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</si>
  <si>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</si>
  <si>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</si>
  <si>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</si>
  <si>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</si>
  <si>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</si>
  <si>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</si>
  <si>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</si>
  <si>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</si>
  <si>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</si>
  <si>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</si>
  <si>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</si>
  <si>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</si>
  <si>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</si>
  <si>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</si>
  <si>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</si>
  <si>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</si>
  <si>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</si>
  <si>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</si>
  <si>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</si>
  <si>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</si>
  <si>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</si>
  <si>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</si>
  <si>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</si>
  <si>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</si>
  <si>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</si>
  <si>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</si>
  <si>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</si>
  <si>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</si>
  <si>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</si>
  <si>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</si>
  <si>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</si>
  <si>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</si>
  <si>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</si>
  <si>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</si>
  <si>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</si>
  <si>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</si>
  <si>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</si>
  <si>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</si>
  <si>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</si>
  <si>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</si>
  <si>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</si>
  <si>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</si>
  <si>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</si>
  <si>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</si>
  <si>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</si>
  <si>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</si>
  <si>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</si>
  <si>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</si>
  <si>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</si>
  <si>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</si>
  <si>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</si>
  <si>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</si>
  <si>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</si>
  <si>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</si>
  <si>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</si>
  <si>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</si>
  <si>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</si>
  <si>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</si>
  <si>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</si>
  <si>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</si>
  <si>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</si>
  <si>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PCD</t>
  </si>
  <si>
    <t>SUBVENCIONADA</t>
  </si>
  <si>
    <t>OBSERVACIONES/COMENTARIOS:</t>
  </si>
  <si>
    <t>Hombres</t>
  </si>
  <si>
    <t>Mujeres</t>
  </si>
  <si>
    <t>CANTIDAD DE ADECUACIONES CURRICULARES</t>
  </si>
  <si>
    <t>De acceso</t>
  </si>
  <si>
    <t>No significativa</t>
  </si>
  <si>
    <t>Significativa</t>
  </si>
  <si>
    <t>ESTUDIANTES QUE SE BENEFICIARON CON LA IMPLEMENTACIÓN DE PROGRAMAS</t>
  </si>
  <si>
    <t>Programa</t>
  </si>
  <si>
    <t>Tipo de Adecuación</t>
  </si>
  <si>
    <t>1-07-07</t>
  </si>
  <si>
    <t>6-02-06</t>
  </si>
  <si>
    <t>6-08-06</t>
  </si>
  <si>
    <t>5.</t>
  </si>
  <si>
    <t>Suspensiones por agresión que se registraron en el presente curso lectivo:</t>
  </si>
  <si>
    <t>6.</t>
  </si>
  <si>
    <t>7.</t>
  </si>
  <si>
    <t>¿Cantidad de armas blancas decomisadas?</t>
  </si>
  <si>
    <t>¿Cantidad de armas de fuego decomisadas?</t>
  </si>
  <si>
    <t>MOVIMIENTOS DE MATRÍCULA</t>
  </si>
  <si>
    <t>¿Cantidad de estudiantes encontrados con arma de fuego?</t>
  </si>
  <si>
    <t>¿Cantidad de estudiantes encontrados con arma blanca?</t>
  </si>
  <si>
    <t>Saber Elegir, Saber Ganar</t>
  </si>
  <si>
    <t>Estado de Derecho y Cultura de Legalidad</t>
  </si>
  <si>
    <t>10º</t>
  </si>
  <si>
    <t>11º</t>
  </si>
  <si>
    <t>12º</t>
  </si>
  <si>
    <t>SAN JOSE CENTRAL</t>
  </si>
  <si>
    <t>SAN JOSE OESTE</t>
  </si>
  <si>
    <t>SAN JOSE NORTE</t>
  </si>
  <si>
    <t>ZONA NORTE-NORTE</t>
  </si>
  <si>
    <t>GRANDE DE TERRABA</t>
  </si>
  <si>
    <t>COLONIA KENNEDY</t>
  </si>
  <si>
    <t>BARRIO EL CARMEN</t>
  </si>
  <si>
    <t>EL CARMEN</t>
  </si>
  <si>
    <t>LA LUCHA</t>
  </si>
  <si>
    <t>CODTALLER</t>
  </si>
  <si>
    <t>P_ABIERTA</t>
  </si>
  <si>
    <t>Ubicación (PR/CA/DI):</t>
  </si>
  <si>
    <t>1-19-12</t>
  </si>
  <si>
    <t>2-02-14</t>
  </si>
  <si>
    <t>2-16-01</t>
  </si>
  <si>
    <t>6-01-10</t>
  </si>
  <si>
    <t>Formación de formadores en Robótica</t>
  </si>
  <si>
    <t>CUADRO 1</t>
  </si>
  <si>
    <t>CUADRO 2</t>
  </si>
  <si>
    <t>CUADRO 3</t>
  </si>
  <si>
    <t>CUADRO 4</t>
  </si>
  <si>
    <t>CUADRO 5</t>
  </si>
  <si>
    <t>CUADRO 7</t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</si>
  <si>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</si>
  <si>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Nuevos Ingresos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</si>
  <si>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Provenientes de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</si>
  <si>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</si>
  <si>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</si>
  <si>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Aprobados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</si>
  <si>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 xml:space="preserve">Aplazados </t>
    </r>
    <r>
      <rPr>
        <b/>
        <vertAlign val="superscript"/>
        <sz val="12"/>
        <color theme="1"/>
        <rFont val="Cambria"/>
        <family val="1"/>
        <scheme val="major"/>
      </rPr>
      <t>1/</t>
    </r>
  </si>
  <si>
    <t>Alcohol</t>
  </si>
  <si>
    <t>Tabaco</t>
  </si>
  <si>
    <t>5-11-05</t>
  </si>
  <si>
    <t>Proyecto Colegio de Alta Oportunidad: generación de oportunidades y prevención de riesgo en consumo de drogas</t>
  </si>
  <si>
    <t>SEGÚN EFECTOS EN EL SISTEMA NERVIOSO CENTRAL</t>
  </si>
  <si>
    <t>Depresoras</t>
  </si>
  <si>
    <t>Barbitúricos</t>
  </si>
  <si>
    <t>Benzodiazepinas</t>
  </si>
  <si>
    <t>Derivados del Opio, tales como la morfina, la heroína y codeína</t>
  </si>
  <si>
    <t>Estimulantes</t>
  </si>
  <si>
    <t>Cafeína</t>
  </si>
  <si>
    <t>Anfetaminas (Éxtasis)</t>
  </si>
  <si>
    <t>Fenilciclidina</t>
  </si>
  <si>
    <t>Alucinógenos--Acido Lisérgico (LSD) y Psilocibina (Hongos)--</t>
  </si>
  <si>
    <t>Cantidad de hijos</t>
  </si>
  <si>
    <t>CASOS DE VIOLENCIA INTRAFAMILIAR Y EXTRAFAMILIAR</t>
  </si>
  <si>
    <t>Violencia Intrafamiliar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</si>
  <si>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</si>
  <si>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</si>
  <si>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</si>
  <si>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</si>
  <si>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</si>
  <si>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</si>
  <si>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</si>
  <si>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</si>
  <si>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</si>
  <si>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</si>
  <si>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</si>
  <si>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DATOS SOBRE OTROS TIPOS DE VIOLENCIA</t>
  </si>
  <si>
    <t>Sí</t>
  </si>
  <si>
    <t>No</t>
  </si>
  <si>
    <t>Responda sí o no.</t>
  </si>
  <si>
    <t>¿Cuenta el centro educativo con Grupo de Convivencia?</t>
  </si>
  <si>
    <t>¿Se están acatando en el centro educativo los protocolos de actuación ante situaciones de violencia?</t>
  </si>
  <si>
    <t>Cantidad de Casos</t>
  </si>
  <si>
    <t>Cantidad de estudiantes involucrados</t>
  </si>
  <si>
    <t>8.</t>
  </si>
  <si>
    <t>¿Cantidad de estudiantes encontrados con arma contusa?</t>
  </si>
  <si>
    <t>9.</t>
  </si>
  <si>
    <t>¿Cantidad de estudiantes encontrados con arma hechiza?</t>
  </si>
  <si>
    <t>10.</t>
  </si>
  <si>
    <t>11.</t>
  </si>
  <si>
    <t>12.</t>
  </si>
  <si>
    <t>¿Cantidad de armas contusas decomisadas?</t>
  </si>
  <si>
    <t>13.</t>
  </si>
  <si>
    <t>¿Cantidad de armas hechizas decomisadas?</t>
  </si>
  <si>
    <t>Suspensiones.</t>
  </si>
  <si>
    <t>14.</t>
  </si>
  <si>
    <t>15.</t>
  </si>
  <si>
    <t>Entre estudiantes</t>
  </si>
  <si>
    <t>De estudiantes a docentes</t>
  </si>
  <si>
    <t>De docentes a estudiantes</t>
  </si>
  <si>
    <t>Psicológica</t>
  </si>
  <si>
    <t>Acoso Sexual y Hostigamiento Sexual</t>
  </si>
  <si>
    <t>Discriminación por xenofobia</t>
  </si>
  <si>
    <t>Discriminación racial</t>
  </si>
  <si>
    <t>Discriminación por orientación sexual</t>
  </si>
  <si>
    <t>4155</t>
  </si>
  <si>
    <t>4157</t>
  </si>
  <si>
    <t>4160</t>
  </si>
  <si>
    <t>4161</t>
  </si>
  <si>
    <t>4162</t>
  </si>
  <si>
    <t>4163</t>
  </si>
  <si>
    <t>4166</t>
  </si>
  <si>
    <t>4167</t>
  </si>
  <si>
    <t>4168</t>
  </si>
  <si>
    <t>4173</t>
  </si>
  <si>
    <t>4176</t>
  </si>
  <si>
    <t>4177</t>
  </si>
  <si>
    <t>4179</t>
  </si>
  <si>
    <t>4180</t>
  </si>
  <si>
    <t>4181</t>
  </si>
  <si>
    <t>4182</t>
  </si>
  <si>
    <t>4183</t>
  </si>
  <si>
    <t>4185</t>
  </si>
  <si>
    <t>4186</t>
  </si>
  <si>
    <t>4188</t>
  </si>
  <si>
    <t>4189</t>
  </si>
  <si>
    <t>4191</t>
  </si>
  <si>
    <t>4193</t>
  </si>
  <si>
    <t>4194</t>
  </si>
  <si>
    <t>4196</t>
  </si>
  <si>
    <t>4197</t>
  </si>
  <si>
    <t>4198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</si>
  <si>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</si>
  <si>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</si>
  <si>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</si>
  <si>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</si>
  <si>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</si>
  <si>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</si>
  <si>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</si>
  <si>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</si>
  <si>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</si>
  <si>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4210</t>
  </si>
  <si>
    <t>4211</t>
  </si>
  <si>
    <t>4213</t>
  </si>
  <si>
    <t>4214</t>
  </si>
  <si>
    <t>4215</t>
  </si>
  <si>
    <t>4217</t>
  </si>
  <si>
    <t>4218</t>
  </si>
  <si>
    <t>4220</t>
  </si>
  <si>
    <t>4222</t>
  </si>
  <si>
    <t>4226</t>
  </si>
  <si>
    <t>4227</t>
  </si>
  <si>
    <t>4229</t>
  </si>
  <si>
    <t>4230</t>
  </si>
  <si>
    <t>4232</t>
  </si>
  <si>
    <t>5748</t>
  </si>
  <si>
    <t>5818</t>
  </si>
  <si>
    <t>6016</t>
  </si>
  <si>
    <t>6033</t>
  </si>
  <si>
    <t>6034</t>
  </si>
  <si>
    <t>6104</t>
  </si>
  <si>
    <t>6105</t>
  </si>
  <si>
    <t>6130</t>
  </si>
  <si>
    <t>6358</t>
  </si>
  <si>
    <t>6502</t>
  </si>
  <si>
    <t>6503</t>
  </si>
  <si>
    <t>6504</t>
  </si>
  <si>
    <t>6505</t>
  </si>
  <si>
    <t>6524</t>
  </si>
  <si>
    <t>6525</t>
  </si>
  <si>
    <t>6528</t>
  </si>
  <si>
    <t>6529</t>
  </si>
  <si>
    <t>6530</t>
  </si>
  <si>
    <t>6531</t>
  </si>
  <si>
    <t>6534</t>
  </si>
  <si>
    <t>6535</t>
  </si>
  <si>
    <t>6536</t>
  </si>
  <si>
    <t>6538</t>
  </si>
  <si>
    <t>6547</t>
  </si>
  <si>
    <t>6577</t>
  </si>
  <si>
    <t>6579</t>
  </si>
  <si>
    <t>6583</t>
  </si>
  <si>
    <t>6584</t>
  </si>
  <si>
    <t>6635</t>
  </si>
  <si>
    <t>6641</t>
  </si>
  <si>
    <t>MONTELIMAR</t>
  </si>
  <si>
    <t>SAN IGNACIO</t>
  </si>
  <si>
    <t>BARRIO CORAZON DE MARIA</t>
  </si>
  <si>
    <t>VILLA LIGIA</t>
  </si>
  <si>
    <t>LAS LOMAS</t>
  </si>
  <si>
    <t>CANOAS</t>
  </si>
  <si>
    <t>SAN MATEO</t>
  </si>
  <si>
    <t>LA FORTUNA</t>
  </si>
  <si>
    <t>PITAL</t>
  </si>
  <si>
    <t>LA POLVORA</t>
  </si>
  <si>
    <t>PACAYAS</t>
  </si>
  <si>
    <t>SANTA MARIA</t>
  </si>
  <si>
    <t>LA SUIZA</t>
  </si>
  <si>
    <t>CARMONA</t>
  </si>
  <si>
    <t>LA LIBERTAD</t>
  </si>
  <si>
    <t>EL INVU</t>
  </si>
  <si>
    <t>LOS JOCOTES</t>
  </si>
  <si>
    <t>LOS JOBOS</t>
  </si>
  <si>
    <t>SARDINAL</t>
  </si>
  <si>
    <t>LAS JUNTAS</t>
  </si>
  <si>
    <t>JICARAL</t>
  </si>
  <si>
    <t>COBANO</t>
  </si>
  <si>
    <t>PALMAR NORTE</t>
  </si>
  <si>
    <t>INVU LA ROTONDA</t>
  </si>
  <si>
    <t>RIO CLARO</t>
  </si>
  <si>
    <t>LA CUESTA</t>
  </si>
  <si>
    <t>PUERTO JIMENEZ</t>
  </si>
  <si>
    <t>CORALES 2</t>
  </si>
  <si>
    <t>BATAN</t>
  </si>
  <si>
    <t>UPALA</t>
  </si>
  <si>
    <t>JUNTA NARANJO</t>
  </si>
  <si>
    <t>EL ERIZO INVU CAÑAS</t>
  </si>
  <si>
    <t>TRONADORA</t>
  </si>
  <si>
    <t>QUIZARRASES</t>
  </si>
  <si>
    <t>LA ERMITA</t>
  </si>
  <si>
    <t>PALMICHAL</t>
  </si>
  <si>
    <t>SAN JOSECITO</t>
  </si>
  <si>
    <t>PAVAS CENTRO</t>
  </si>
  <si>
    <t>SANTA LUCIA</t>
  </si>
  <si>
    <t>CALLE ZAMORA</t>
  </si>
  <si>
    <t>SECTOR VARGAS</t>
  </si>
  <si>
    <t>PLATANAR</t>
  </si>
  <si>
    <t>LIVERPOOL</t>
  </si>
  <si>
    <t>MONTERREY</t>
  </si>
  <si>
    <t>LAS PALMITAS</t>
  </si>
  <si>
    <t>LA TIGRA</t>
  </si>
  <si>
    <t>JUAN FELIPE CHACON CASTILLO</t>
  </si>
  <si>
    <t>RAFAEL ANGEL CORDERO CASTILLO</t>
  </si>
  <si>
    <t>HUMBERTO QUIROS QUIROS</t>
  </si>
  <si>
    <t>ANA JULIA SANCHEZ VEGA</t>
  </si>
  <si>
    <t>ASDRUBAL CALVO PANIAGUA</t>
  </si>
  <si>
    <t>ABRAHAM BARBOZA GOMEZ</t>
  </si>
  <si>
    <t>RAFAEL CASTRO VINDAS</t>
  </si>
  <si>
    <t>VERA VILLALOBOS VINDAS</t>
  </si>
  <si>
    <t>REBECA ARNESTO TOLEDO</t>
  </si>
  <si>
    <t>DIDIER BRICEÑO GOMEZ</t>
  </si>
  <si>
    <t>VICTORIA EUGENIA ZUÑIGA ZUÑIGA</t>
  </si>
  <si>
    <t>MIGUEL CHAVARRIA RODRIGUEZ</t>
  </si>
  <si>
    <t>MARIA MARGARITA ORTEGA GARCIA</t>
  </si>
  <si>
    <t>KATTIA MADRIGAL GOMEZ</t>
  </si>
  <si>
    <t>AGNES MAKRE MORA</t>
  </si>
  <si>
    <t>HERMILEY ALVARADO LOPEZ</t>
  </si>
  <si>
    <t>CARLOS HERNANDEZ ARCE</t>
  </si>
  <si>
    <t>FERNANDO TORRES QUIROS</t>
  </si>
  <si>
    <t>ANA LUCIA BENAVIDES FERNANDEZ</t>
  </si>
  <si>
    <t>INGRID SUSANA JIMENEZ LOPEZ</t>
  </si>
  <si>
    <t>ARMANDO QUESADA SABA</t>
  </si>
  <si>
    <t>KATIA AMADOR PEREZ</t>
  </si>
  <si>
    <t>LUIS GMO. SALAS BOGANTES</t>
  </si>
  <si>
    <t>MARGARITA RAMIREZ BONILLA</t>
  </si>
  <si>
    <t>BRAULIO MONTERO GONZALEZ</t>
  </si>
  <si>
    <t>ANABEL VARGAS CALDERON</t>
  </si>
  <si>
    <t>ALBERTO HERNANDEZ ENRIQUEZ</t>
  </si>
  <si>
    <t>MARYORIE HERNANDEZ ROJAS</t>
  </si>
  <si>
    <t>ELIETH FERNANDEZ CABEZAS</t>
  </si>
  <si>
    <t>MIGUEL ANGEL CARVAJAL JIMENEZ</t>
  </si>
  <si>
    <t>MARVIN MANCIA ELIZONDO</t>
  </si>
  <si>
    <t>OSCAR ALFARO BARRANTES</t>
  </si>
  <si>
    <t>GRADUADOS COMO TÉCNICOS MEDIOS, SEGÚN MODALIDAD Y ESPECIALIDAD</t>
  </si>
  <si>
    <t>Modalidad
y Especialidad</t>
  </si>
  <si>
    <t>Graduados</t>
  </si>
  <si>
    <t>Industrial</t>
  </si>
  <si>
    <t>Comercial y de Servicios</t>
  </si>
  <si>
    <t>Administración, Logística y Distribución</t>
  </si>
  <si>
    <t>Acoounting</t>
  </si>
  <si>
    <t>Administración y Operación Aduanera</t>
  </si>
  <si>
    <t>Autorremodelado</t>
  </si>
  <si>
    <t>Banca y Finanzas</t>
  </si>
  <si>
    <t>Construcción Civil</t>
  </si>
  <si>
    <t>Contabilidad</t>
  </si>
  <si>
    <t>Dibujo Técnico</t>
  </si>
  <si>
    <t>Contabilidad y Costos</t>
  </si>
  <si>
    <t>Diseño Gráfico</t>
  </si>
  <si>
    <t>Contabilidad y Finanzas</t>
  </si>
  <si>
    <t>Diseño Publicitario</t>
  </si>
  <si>
    <t>Diseño y Desarrollo Digital</t>
  </si>
  <si>
    <t>Diseño y Confección de la Moda</t>
  </si>
  <si>
    <t>Diseño y Construcción de Muebles y Estructuras</t>
  </si>
  <si>
    <t>Executive Service Center</t>
  </si>
  <si>
    <t>Electromecánica</t>
  </si>
  <si>
    <t>Informática en Desarrollo de Software</t>
  </si>
  <si>
    <t>Electrónica en Mantenimiento de Equipo de Cómputo</t>
  </si>
  <si>
    <t>Electrónica en Telecomunicaciones</t>
  </si>
  <si>
    <t>Electrónica Industrial</t>
  </si>
  <si>
    <t>Informática Empresarial</t>
  </si>
  <si>
    <t>Information Technology Support</t>
  </si>
  <si>
    <t>Computer Networking</t>
  </si>
  <si>
    <t>Mantenimiento Industrial</t>
  </si>
  <si>
    <t>Computer Science in Software Development</t>
  </si>
  <si>
    <t>Mecánica General</t>
  </si>
  <si>
    <t>Salud Ocupacional</t>
  </si>
  <si>
    <t>Mecánica de Precisión</t>
  </si>
  <si>
    <t>Secretariado Ejecutivo</t>
  </si>
  <si>
    <t>Mecánica Naval</t>
  </si>
  <si>
    <t>Bilingual Secretary</t>
  </si>
  <si>
    <t>Turismo Costero</t>
  </si>
  <si>
    <t>Refrigeración y Aire Acondicionado</t>
  </si>
  <si>
    <t>Agropecuaria</t>
  </si>
  <si>
    <t>Turismo Rural</t>
  </si>
  <si>
    <t>Agro Jardinería</t>
  </si>
  <si>
    <t>Turismo en Alimentos y Bebidas</t>
  </si>
  <si>
    <t>Agroecología</t>
  </si>
  <si>
    <t>Agroindustria Alimentaria con Tecnología Agrícola</t>
  </si>
  <si>
    <t>Agroindustria Alimentaria con Tecnología Pecuaria</t>
  </si>
  <si>
    <t>Riego y Drenaje</t>
  </si>
  <si>
    <t>00911</t>
  </si>
  <si>
    <t>SECCION NOCTURNA C.T.P. CALLE BLANCOS</t>
  </si>
  <si>
    <t>00891</t>
  </si>
  <si>
    <t>SECCION NOCTURNA C.T.P. DE SAN SEBASTIAN</t>
  </si>
  <si>
    <t>01003</t>
  </si>
  <si>
    <t>SECCION NOCTURNA C.T.P. JOSE FIGUERES FERRER</t>
  </si>
  <si>
    <t>01002</t>
  </si>
  <si>
    <t>SECCION NOCTURNA C.T.P. SAN JUAN SUR</t>
  </si>
  <si>
    <t>01000</t>
  </si>
  <si>
    <t>SECCION NOCTURNA C.T.P. DE ACOSTA</t>
  </si>
  <si>
    <t>00904</t>
  </si>
  <si>
    <t>SECCION NOCTURNA C.T.P. DE PURISCAL</t>
  </si>
  <si>
    <t>00908</t>
  </si>
  <si>
    <t>SECCION NOCTURNA C.T.P. SAN ISIDRO</t>
  </si>
  <si>
    <t>00952</t>
  </si>
  <si>
    <t>SECCION NOCTURNA C.T.P. PLATANARES</t>
  </si>
  <si>
    <t>00953</t>
  </si>
  <si>
    <t>SECCION NOCTURNA C.T.P. PEJIBAYE</t>
  </si>
  <si>
    <t>00960</t>
  </si>
  <si>
    <t>SECCION NOCTURNA C.T.P. SAN MATEO</t>
  </si>
  <si>
    <t>00916</t>
  </si>
  <si>
    <t>SECCION NOCTURNA C.T.P. NATANIEL ARIAS MURILLO</t>
  </si>
  <si>
    <t>00993</t>
  </si>
  <si>
    <t>SECCION NOCTURNA C.T.P. LOS CHILES</t>
  </si>
  <si>
    <t>00957</t>
  </si>
  <si>
    <t>SECCION NOCTURNA C.T.P. LA FORTUNA</t>
  </si>
  <si>
    <t>00995</t>
  </si>
  <si>
    <t>SECCION NOCTURNA C.T.P. DE PITAL</t>
  </si>
  <si>
    <t>00965</t>
  </si>
  <si>
    <t>SECCION NOCTURNA C.T.P. DE GUATUSO</t>
  </si>
  <si>
    <t>00994</t>
  </si>
  <si>
    <t>SECCION NOCTURNA C.T.P. SANTA ROSA</t>
  </si>
  <si>
    <t>00956</t>
  </si>
  <si>
    <t>SECCION NOCTURNA C.T.P. SAN CARLOS</t>
  </si>
  <si>
    <t>01004</t>
  </si>
  <si>
    <t>SECCION NOCTURNA C.T.P. DE PACAYAS</t>
  </si>
  <si>
    <t>00876</t>
  </si>
  <si>
    <t>SECCION NOCTURNA C.T.P. JOSE DANIEL FLORES</t>
  </si>
  <si>
    <t>00998</t>
  </si>
  <si>
    <t>SECCION NOCTURNA C.T.P. SAN PABLO</t>
  </si>
  <si>
    <t>00988</t>
  </si>
  <si>
    <t>SECCION NOCTURNA C.T.P. LA SUIZA</t>
  </si>
  <si>
    <t>01040</t>
  </si>
  <si>
    <t>00943</t>
  </si>
  <si>
    <t>SECCION NOCTURNA C.T.P. PUERTO VIEJO</t>
  </si>
  <si>
    <t>00838</t>
  </si>
  <si>
    <t>SECCION NOCTURNA C.T.P. LIBERIA</t>
  </si>
  <si>
    <t>00962</t>
  </si>
  <si>
    <t>SECCION NOCTURNA C.T.P. NANDAYURE</t>
  </si>
  <si>
    <t>00906</t>
  </si>
  <si>
    <t>SECCION NOCTURNA C.T.P. HOJANCHA</t>
  </si>
  <si>
    <t>00942</t>
  </si>
  <si>
    <t>SECCION NOCTURNA C.T.P. DE NICOYA</t>
  </si>
  <si>
    <t>00961</t>
  </si>
  <si>
    <t>SECCION NOCTURNA C.T.P. DE CORRALILLO</t>
  </si>
  <si>
    <t>00938</t>
  </si>
  <si>
    <t>SECCION NOCTURNA C.T.P. CARRILLO</t>
  </si>
  <si>
    <t>00989</t>
  </si>
  <si>
    <t>SECCION NOCTURNA C.T.P. 27 DE ABRIL</t>
  </si>
  <si>
    <t>00941</t>
  </si>
  <si>
    <t>SECCION NOCTURNA C.T.P. DE SANTA CRUZ</t>
  </si>
  <si>
    <t>00933</t>
  </si>
  <si>
    <t>SECCION NOCTURNA C.T.P. SANTA BARBARA</t>
  </si>
  <si>
    <t>00990</t>
  </si>
  <si>
    <t>SECCION NOCTURNA C.T.P. DE CARTAGENA</t>
  </si>
  <si>
    <t>00966</t>
  </si>
  <si>
    <t>SECCION NOCTURNA C.T.P. SARDINAL</t>
  </si>
  <si>
    <t>01007</t>
  </si>
  <si>
    <t>SECCION NOCTURNA C.T.P. DE ABANGARES</t>
  </si>
  <si>
    <t>00915</t>
  </si>
  <si>
    <t>SECCION NOCTURNA C.T.P. DE JICARAL</t>
  </si>
  <si>
    <t>00894</t>
  </si>
  <si>
    <t>00996</t>
  </si>
  <si>
    <t>SECCION NOCTURNA C.T.P. DE COBANO</t>
  </si>
  <si>
    <t>00951</t>
  </si>
  <si>
    <t>SECCION NOCTURNA C.T.P. OSA</t>
  </si>
  <si>
    <t>00913</t>
  </si>
  <si>
    <t>SECCION NOCTURNA C.T.P. CARLOS MANUEL VICENTE C.</t>
  </si>
  <si>
    <t>00912</t>
  </si>
  <si>
    <t>SECCION NOCTURNA C.T.P. UMBERTO MELLONI C.</t>
  </si>
  <si>
    <t>00914</t>
  </si>
  <si>
    <t>SECCION NOCTURNA C.T.P. GUAYCARA</t>
  </si>
  <si>
    <t>00954</t>
  </si>
  <si>
    <t>SECCION NOCTURNA C.T.P. DE CORREDORES</t>
  </si>
  <si>
    <t>01050</t>
  </si>
  <si>
    <t>SECCION NOCTURNA C.T.P. DE PUERTO JIMENEZ</t>
  </si>
  <si>
    <t>00958</t>
  </si>
  <si>
    <t>SECCION NOCTURNA C.T.P. DE BATAAN</t>
  </si>
  <si>
    <t>00959</t>
  </si>
  <si>
    <t>00999</t>
  </si>
  <si>
    <t>SECCION NOCTURNA C.T.P. DE POCOCI</t>
  </si>
  <si>
    <t>00905</t>
  </si>
  <si>
    <t>SECCION NOCTURNA C.T.P. DE JACO</t>
  </si>
  <si>
    <t>00964</t>
  </si>
  <si>
    <t>SECCION NOCTURNA C.T.P. DE PARRITA</t>
  </si>
  <si>
    <t>00987</t>
  </si>
  <si>
    <t>SECCION NOCTURNA C.T.P. UPALA</t>
  </si>
  <si>
    <t>4844</t>
  </si>
  <si>
    <t>00086</t>
  </si>
  <si>
    <t>C.T.P. NOCTURNO CARLOS FALLAS SIBAJA</t>
  </si>
  <si>
    <t>4857</t>
  </si>
  <si>
    <t>00278</t>
  </si>
  <si>
    <t>C.T.P. COVAO NOCTURNO</t>
  </si>
  <si>
    <t>01008</t>
  </si>
  <si>
    <t>SECCION NOCTURNA C.T.P. DE QUEPOS</t>
  </si>
  <si>
    <t>01044</t>
  </si>
  <si>
    <t>SECCION NOCTURNA C.T.P. DE ESCAZU</t>
  </si>
  <si>
    <t>5827</t>
  </si>
  <si>
    <t>00708</t>
  </si>
  <si>
    <t>SECCION NOCTURNA C.T.P. MONSEÑOR SANABRIA</t>
  </si>
  <si>
    <t>5966</t>
  </si>
  <si>
    <t>00763</t>
  </si>
  <si>
    <t>SECCION NOCTURNA C.T.P. MARIO QUIROS SASSO</t>
  </si>
  <si>
    <t>00907</t>
  </si>
  <si>
    <t>SECCION NOCTURNA C.T.P. ULADISLAO GAMEZ SOLANO</t>
  </si>
  <si>
    <t>6021</t>
  </si>
  <si>
    <t>00800</t>
  </si>
  <si>
    <t>SECCION NOCTURNA C.T.P. PUNTARENAS</t>
  </si>
  <si>
    <t>00917</t>
  </si>
  <si>
    <t>SECCION NOCTURNA C.T.P. INVU LAS CAÑAS</t>
  </si>
  <si>
    <t>01006</t>
  </si>
  <si>
    <t>SECCION NOCTURNA C.T.P. TRONADORA</t>
  </si>
  <si>
    <t>00944</t>
  </si>
  <si>
    <t>SECCION NOCTURNA C.T.P. JOSE ALBERTAZZI</t>
  </si>
  <si>
    <t>01099</t>
  </si>
  <si>
    <t>00860</t>
  </si>
  <si>
    <t>SECCION NOCTURNA C.T.P. DE GRANADILLA</t>
  </si>
  <si>
    <t>6147</t>
  </si>
  <si>
    <t>00880</t>
  </si>
  <si>
    <t>SECCION NOCTURNA C.T.P. DE BUENOS AIRES</t>
  </si>
  <si>
    <t>6148</t>
  </si>
  <si>
    <t>00833</t>
  </si>
  <si>
    <t>SECCION NOCTURNA C.T.P. DE LIMON</t>
  </si>
  <si>
    <t>00945</t>
  </si>
  <si>
    <t>SECCION NOCTURNA C.T.P. VASQUEZ DE CORONADO</t>
  </si>
  <si>
    <t>00955</t>
  </si>
  <si>
    <t>SECCION NOCTURNA C.T.P. SANTO CRISTO DE ESQUIP.</t>
  </si>
  <si>
    <t>00963</t>
  </si>
  <si>
    <t>01041</t>
  </si>
  <si>
    <t>SECCION NOCTURNA C.T.P. SAN PEDRO DE BARVA</t>
  </si>
  <si>
    <t>01075</t>
  </si>
  <si>
    <t>SECCION NOCTURNA C.T.P. DE PALMICHAL</t>
  </si>
  <si>
    <t>01073</t>
  </si>
  <si>
    <t>SECCION NOCTURNA C.T.P. SAN ISIDRO DE HEREDIA</t>
  </si>
  <si>
    <t>01047</t>
  </si>
  <si>
    <t>SECCION NOCTURNA C.T.P. SANTO DOMINGO</t>
  </si>
  <si>
    <t>00991</t>
  </si>
  <si>
    <t>SECCION NOCTURNA C.T.P. PURRAL</t>
  </si>
  <si>
    <t>00992</t>
  </si>
  <si>
    <t>SECCION NOCTURNA C.T.P. ABELARDO BONILLA B.</t>
  </si>
  <si>
    <t>01046</t>
  </si>
  <si>
    <t>SECCION NOCTURNA C.T.P. DE PAVAS</t>
  </si>
  <si>
    <t>01001</t>
  </si>
  <si>
    <t>SECCION NOCTURNA C.T.P. DE ASERRI</t>
  </si>
  <si>
    <t>01005</t>
  </si>
  <si>
    <t>SECCION NOCTURNA C.T.P. SANTA LUCIA</t>
  </si>
  <si>
    <t>00997</t>
  </si>
  <si>
    <t>SECCION NOCTURNA C.T.P. CALLE ZAMORA</t>
  </si>
  <si>
    <t>01039</t>
  </si>
  <si>
    <t>SECCION NOCTURNA C.T.P. ROSARIO DE NARANJO</t>
  </si>
  <si>
    <t>01037</t>
  </si>
  <si>
    <t>SECCION NOCTURNA C.T.P. DE CAÑAS</t>
  </si>
  <si>
    <t>01042</t>
  </si>
  <si>
    <t>SECCION NOCTURNA C.T.P. DE ATENAS</t>
  </si>
  <si>
    <t>01043</t>
  </si>
  <si>
    <t>SECCION NOCTURNA C.T.P. DE PLATANAR</t>
  </si>
  <si>
    <t>01051</t>
  </si>
  <si>
    <t>SECCION NOCTURNA C.T.P. DE LIVERPOOL</t>
  </si>
  <si>
    <t>01045</t>
  </si>
  <si>
    <t>SECCION NOCTURNA C.T.P. BRAULIO ODIO HERRERA</t>
  </si>
  <si>
    <t>01049</t>
  </si>
  <si>
    <t>SECCION NOCTURNA C.T.P. LAS PALMITAS</t>
  </si>
  <si>
    <t>01098</t>
  </si>
  <si>
    <t>SECCION NOCTURNA C.T.P. SAN RAFAEL DE ALAJUELA</t>
  </si>
  <si>
    <t>01074</t>
  </si>
  <si>
    <t>SECCION NOCTURNA C.T.P. LA TIGRA</t>
  </si>
  <si>
    <t>PEJIBAYE</t>
  </si>
  <si>
    <t>MARIO GONZALEZ MATAMOROS</t>
  </si>
  <si>
    <t>FATIMA</t>
  </si>
  <si>
    <t>BARRIO CAPULIN</t>
  </si>
  <si>
    <t>BRAULIO ALBERTO MIRANDA</t>
  </si>
  <si>
    <t>SANTA BARBARA</t>
  </si>
  <si>
    <t>PAQUERA CENTRO</t>
  </si>
  <si>
    <t>PALMIRA</t>
  </si>
  <si>
    <t>COPEY</t>
  </si>
  <si>
    <t>FERNANADO PUSEY HALL</t>
  </si>
  <si>
    <t>PARRITA</t>
  </si>
  <si>
    <t>EMERSON PANIAGUA VEGA</t>
  </si>
  <si>
    <t>EUGENIA VALVERDE MONGE</t>
  </si>
  <si>
    <t>DESAMPARADOS CENTRO</t>
  </si>
  <si>
    <t>LAS MERCEDES</t>
  </si>
  <si>
    <t>LOS GUIDOS</t>
  </si>
  <si>
    <t>GRANADILLA NORTE</t>
  </si>
  <si>
    <t>SAN ANTONIO</t>
  </si>
  <si>
    <t>EDGAR EVANZ MESA</t>
  </si>
  <si>
    <t>PURRAL</t>
  </si>
  <si>
    <t>PALO BLANCO</t>
  </si>
  <si>
    <t>GRACE ZAMORA SANCHEZ</t>
  </si>
  <si>
    <t>Técnica Nocturna</t>
  </si>
  <si>
    <t>Datos del director(a):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</si>
  <si>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</si>
  <si>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</si>
  <si>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t>Datos del supervisor(a):</t>
  </si>
  <si>
    <t>Reporte la cantidad de casos en que se han implementado los siguientes protocolos en el Centro Educativo.  Además, indique la cantidad de estudiantes involucrados en los casos mencionados.</t>
  </si>
  <si>
    <t>CUADRO 6</t>
  </si>
  <si>
    <r>
      <t xml:space="preserve">Indique en el siguiente cuadro los </t>
    </r>
    <r>
      <rPr>
        <b/>
        <i/>
        <u val="double"/>
        <sz val="11"/>
        <rFont val="Cambria"/>
        <family val="1"/>
        <scheme val="major"/>
      </rPr>
      <t>casos registrados</t>
    </r>
    <r>
      <rPr>
        <sz val="11"/>
        <rFont val="Cambria"/>
        <family val="1"/>
        <scheme val="major"/>
      </rPr>
      <t xml:space="preserve"> de violencia:</t>
    </r>
  </si>
  <si>
    <r>
      <t xml:space="preserve">De estudiantes a otro personal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</si>
  <si>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otro personal a estudiantes </t>
    </r>
    <r>
      <rPr>
        <b/>
        <vertAlign val="superscript"/>
        <sz val="11"/>
        <rFont val="Cambria"/>
        <family val="1"/>
        <scheme val="major"/>
      </rPr>
      <t>1/</t>
    </r>
  </si>
  <si>
    <t>16.</t>
  </si>
  <si>
    <t>2-16-02</t>
  </si>
  <si>
    <t>2-16-03</t>
  </si>
  <si>
    <t>7-03-07</t>
  </si>
  <si>
    <r>
      <rPr>
        <b/>
        <sz val="11"/>
        <rFont val="Cambria"/>
        <family val="1"/>
        <scheme val="major"/>
      </rPr>
      <t xml:space="preserve">Se indican dos ejemplos con madres para la columna "Cantidad de hijos", aplica igual para los padres.
</t>
    </r>
    <r>
      <rPr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 xml:space="preserve">--Si en el Centro Educativo hay dos estudiantes que son madres, </t>
    </r>
    <r>
      <rPr>
        <i/>
        <u/>
        <sz val="11"/>
        <rFont val="Cambria"/>
        <family val="1"/>
        <scheme val="major"/>
      </rPr>
      <t>una tiene 12 años y la otra 15</t>
    </r>
    <r>
      <rPr>
        <i/>
        <sz val="11"/>
        <rFont val="Cambria"/>
        <family val="1"/>
        <scheme val="major"/>
      </rPr>
      <t xml:space="preserve">.  Entonces debe indicar en esas mismas filas la cantidad de hijos que tiene cada una.
--Si en el Centro Educativo hay dos estudiantes que son madres, y </t>
    </r>
    <r>
      <rPr>
        <i/>
        <u/>
        <sz val="11"/>
        <rFont val="Cambria"/>
        <family val="1"/>
        <scheme val="major"/>
      </rPr>
      <t>ambas tienen 14 años</t>
    </r>
    <r>
      <rPr>
        <i/>
        <sz val="11"/>
        <rFont val="Cambria"/>
        <family val="1"/>
        <scheme val="major"/>
      </rPr>
      <t>, se debe sumar el total de hijos de ambas madres e indicarlos en la  misma fila (14 años).</t>
    </r>
  </si>
  <si>
    <t>Ma-
dres</t>
  </si>
  <si>
    <t>Pa-
dres</t>
  </si>
  <si>
    <t>a.</t>
  </si>
  <si>
    <t>b.</t>
  </si>
  <si>
    <t>c.</t>
  </si>
  <si>
    <t>4169</t>
  </si>
  <si>
    <t>01107</t>
  </si>
  <si>
    <t>SECCION NOCTURNA C.T.P. GENERAL VIEJO</t>
  </si>
  <si>
    <t>6532</t>
  </si>
  <si>
    <t>01106</t>
  </si>
  <si>
    <t>ELIZABETH LOPEZ HIDALGO</t>
  </si>
  <si>
    <t>GENERAL VIEJO</t>
  </si>
  <si>
    <t>ADRIAN JIMENEZ CHAVEZ</t>
  </si>
  <si>
    <t>JAVIER JUAREZ ZUNIGA</t>
  </si>
  <si>
    <t>WILBERTH UGARTE MEDINA</t>
  </si>
  <si>
    <t>XIOMARA ROJAS RUIZ</t>
  </si>
  <si>
    <t>SUSANA ZUÑIGA RODRIGUEZ</t>
  </si>
  <si>
    <t>PEDREGOSO</t>
  </si>
  <si>
    <t>TOTAL-Técnica Nocturna</t>
  </si>
  <si>
    <t>Embarazo:</t>
  </si>
  <si>
    <t>Maternidad:</t>
  </si>
  <si>
    <t>Paternidad:</t>
  </si>
  <si>
    <t>Vapeo</t>
  </si>
  <si>
    <t>Protocolo de: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</si>
  <si>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</si>
  <si>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</si>
  <si>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</si>
  <si>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</si>
  <si>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</si>
  <si>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HEREDIA / BARVA / BARVA</t>
  </si>
  <si>
    <t>GUANACASTE / NICOYA / NICOYA</t>
  </si>
  <si>
    <t>ALAJUELA / GRECIA / GRECIA</t>
  </si>
  <si>
    <t>HEREDIA / SANTO DOMINGO / SANTO DOMINGO</t>
  </si>
  <si>
    <t>GUANACASTE / SANTA CRUZ / SANTA CRUZ</t>
  </si>
  <si>
    <t>PUNTARENAS / BUENOS AIRES / BUENOS AIRES</t>
  </si>
  <si>
    <t>LIMON / SIQUIRRES / SIQUIRRES</t>
  </si>
  <si>
    <t>ALAJUELA / SAN MATEO / SAN MATEO</t>
  </si>
  <si>
    <t>GUANACASTE / BAGACES / BAGACES</t>
  </si>
  <si>
    <t>PUNTARENAS / MONTES DE ORO / MIRAMAR</t>
  </si>
  <si>
    <t>LIMON / TALAMANCA / BRATSI</t>
  </si>
  <si>
    <t>ALAJUELA / ATENAS / ATENAS</t>
  </si>
  <si>
    <t>CARTAGO / TURRIALBA / TURRIALBA</t>
  </si>
  <si>
    <t>HEREDIA / SAN RAFAEL / SAN RAFAEL</t>
  </si>
  <si>
    <t>GUANACASTE / CARRILLO / FILADELFIA</t>
  </si>
  <si>
    <t>LIMON / MATINA / MATINA</t>
  </si>
  <si>
    <t>ALAJUELA / NARANJO / NARANJO</t>
  </si>
  <si>
    <t>CARTAGO / ALVARADO / PACAYAS</t>
  </si>
  <si>
    <t>HEREDIA / SAN ISIDRO / SAN ISIDRO</t>
  </si>
  <si>
    <t>GUANACASTE / CAÑAS / CAÑAS</t>
  </si>
  <si>
    <t>PUNTARENAS / QUEPOS / QUEPOS</t>
  </si>
  <si>
    <t>ALAJUELA / PALMARES / PALMARES</t>
  </si>
  <si>
    <t>CARTAGO / OREAMUNO / SAN RAFAEL</t>
  </si>
  <si>
    <t>GUANACASTE / ABANGARES / LAS JUNTAS</t>
  </si>
  <si>
    <t>PUNTARENAS / GOLFITO / GOLFITO</t>
  </si>
  <si>
    <t>CARTAGO / EL GUARCO / EL TEJAR</t>
  </si>
  <si>
    <t>PUNTARENAS / COTO BRUS / SAN VITO</t>
  </si>
  <si>
    <t>ALAJUELA / OROTINA / OROTINA</t>
  </si>
  <si>
    <t>HEREDIA / SAN PABLO / SAN PABLO</t>
  </si>
  <si>
    <t>GUANACASTE / NANDAYURE / CARMONA</t>
  </si>
  <si>
    <t>PUNTARENAS / PARRITA / PARRITA</t>
  </si>
  <si>
    <t>ALAJUELA / SAN CARLOS / QUESADA</t>
  </si>
  <si>
    <t>GUANACASTE / LA CRUZ / LA CRUZ</t>
  </si>
  <si>
    <t>PUNTARENAS / CORREDORES / CORREDOR</t>
  </si>
  <si>
    <t>ALAJUELA / ZARCERO / ZARCERO</t>
  </si>
  <si>
    <t>GUANACASTE / HOJANCHA / HOJANCHA</t>
  </si>
  <si>
    <t>CARTAGO / CARTAGO / OCCIDENTAL</t>
  </si>
  <si>
    <t>HEREDIA / HEREDIA / MERCEDES</t>
  </si>
  <si>
    <t>GUANACASTE / LIBERIA / CAÑAS DULCES</t>
  </si>
  <si>
    <t>PUNTARENAS / PUNTARENAS / PITAHAYA</t>
  </si>
  <si>
    <t>HEREDIA / BARVA / SAN PEDRO</t>
  </si>
  <si>
    <t>PUNTARENAS / ESPARZA / SAN JUAN GRANDE</t>
  </si>
  <si>
    <t>ALAJUELA / GRECIA / SAN ISIDRO</t>
  </si>
  <si>
    <t>HEREDIA / SANTO DOMINGO / SAN VICENTE</t>
  </si>
  <si>
    <t>LIMON / SIQUIRRES / PACUARITO</t>
  </si>
  <si>
    <t>ALAJUELA / SAN MATEO / DESMONTE</t>
  </si>
  <si>
    <t>GUANACASTE / BAGACES / LA FORTUNA</t>
  </si>
  <si>
    <t>LIMON / TALAMANCA / SIXAOLA</t>
  </si>
  <si>
    <t>CARTAGO / TURRIALBA / LA SUIZA</t>
  </si>
  <si>
    <t>HEREDIA / SAN RAFAEL / SAN JOSECITO</t>
  </si>
  <si>
    <t>GUANACASTE / CARRILLO / PALMIRA</t>
  </si>
  <si>
    <t>PUNTARENAS / OSA / PALMAR</t>
  </si>
  <si>
    <t>ALAJUELA / NARANJO / SAN MIGUEL</t>
  </si>
  <si>
    <t>CARTAGO / ALVARADO / CERVANTES</t>
  </si>
  <si>
    <t>GUANACASTE / CAÑAS / PALMIRA</t>
  </si>
  <si>
    <t>PUNTARENAS / QUEPOS / SAVEGRE</t>
  </si>
  <si>
    <t>ALAJUELA / PALMARES / ZARAGOZA</t>
  </si>
  <si>
    <t>CARTAGO / OREAMUNO / COT</t>
  </si>
  <si>
    <t>GUANACASTE / ABANGARES / SIERRA</t>
  </si>
  <si>
    <t>CARTAGO / EL GUARCO / SAN ISIDRO</t>
  </si>
  <si>
    <t>HEREDIA / FLORES / BARRANTES</t>
  </si>
  <si>
    <t>PUNTARENAS / COTO BRUS / SABALITO</t>
  </si>
  <si>
    <t>ALAJUELA / OROTINA / EL MASTATE</t>
  </si>
  <si>
    <t>ALAJUELA / ALAJUELA / CARRIZAL</t>
  </si>
  <si>
    <t>ALAJUELA / ALAJUELA / SAN ANTONIO</t>
  </si>
  <si>
    <t>GUANACASTE / NANDAYURE / SANTA RITA</t>
  </si>
  <si>
    <t>ALAJUELA / ALAJUELA / SAN ISIDRO</t>
  </si>
  <si>
    <t>ALAJUELA / SAN CARLOS / FLORENCIA</t>
  </si>
  <si>
    <t>ALAJUELA / ALAJUELA / SABANILLA</t>
  </si>
  <si>
    <t>ALAJUELA / ALAJUELA / SAN RAFAEL</t>
  </si>
  <si>
    <t>GUANACASTE / LA CRUZ / SANTA CECILIA</t>
  </si>
  <si>
    <t>PUNTARENAS / CORREDORES / LA CUESTA</t>
  </si>
  <si>
    <t>ALAJUELA / ALAJUELA / DESAMPARADOS</t>
  </si>
  <si>
    <t>ALAJUELA / ZARCERO / LAGUNA</t>
  </si>
  <si>
    <t>ALAJUELA / ALAJUELA / TAMBOR</t>
  </si>
  <si>
    <t>GUANACASTE / HOJANCHA / MONTE ROMO</t>
  </si>
  <si>
    <t>ALAJUELA / ALAJUELA / GARITA</t>
  </si>
  <si>
    <t>CARTAGO / CARTAGO / CARMEN</t>
  </si>
  <si>
    <t>HEREDIA / HEREDIA / SAN FRANCISCO</t>
  </si>
  <si>
    <t>GUANACASTE / LIBERIA / MAYORGA</t>
  </si>
  <si>
    <t>PUNTARENAS / PUNTARENAS / CHOMES</t>
  </si>
  <si>
    <t>HEREDIA / BARVA / SAN PABLO</t>
  </si>
  <si>
    <t>GUANACASTE / NICOYA / SAN ANTONIO</t>
  </si>
  <si>
    <t>PUNTARENAS / ESPARZA / MACACONA</t>
  </si>
  <si>
    <t>ALAJUELA / GRECIA / SAN ROQUE</t>
  </si>
  <si>
    <t>ALAJUELA / GRECIA / TACARES</t>
  </si>
  <si>
    <t>HEREDIA / SANTO DOMINGO / SAN MIGUEL</t>
  </si>
  <si>
    <t>ALAJUELA / GRECIA / PUENTE DE PIEDRA</t>
  </si>
  <si>
    <t>GUANACASTE / SANTA CRUZ / VEINTISIETE DE ABRIL</t>
  </si>
  <si>
    <t>ALAJUELA / GRECIA / BOLIVAR</t>
  </si>
  <si>
    <t>PUNTARENAS / BUENOS AIRES / POTRERO GRANDE</t>
  </si>
  <si>
    <t>LIMON / SIQUIRRES / FLORIDA</t>
  </si>
  <si>
    <t>ALAJUELA / SAN MATEO / LABRADOR</t>
  </si>
  <si>
    <t>GUANACASTE / BAGACES / MOGOTE</t>
  </si>
  <si>
    <t>ALAJUELA / ATENAS / MERCEDES</t>
  </si>
  <si>
    <t>PUNTARENAS / MONTES DE ORO / SAN ISIDRO</t>
  </si>
  <si>
    <t>ALAJUELA / ATENAS / SAN ISIDRO</t>
  </si>
  <si>
    <t>LIMON / TALAMANCA / CAHUITA</t>
  </si>
  <si>
    <t>ALAJUELA / ATENAS / SANTA EULALIA</t>
  </si>
  <si>
    <t>CARTAGO / TURRIALBA / PERALTA</t>
  </si>
  <si>
    <t>ALAJUELA / ATENAS / ESCOBAL</t>
  </si>
  <si>
    <t>HEREDIA / SAN RAFAEL / SANTIAGO</t>
  </si>
  <si>
    <t>GUANACASTE / CARRILLO / SARDINAL</t>
  </si>
  <si>
    <t>PUNTARENAS / OSA / SIERPE</t>
  </si>
  <si>
    <t>LIMON / MATINA / CARRANDI</t>
  </si>
  <si>
    <t>ALAJUELA / NARANJO / CIRRI SUR</t>
  </si>
  <si>
    <t>ALAJUELA / NARANJO / SAN JUAN</t>
  </si>
  <si>
    <t>CARTAGO / ALVARADO / CAPELLADES</t>
  </si>
  <si>
    <t>ALAJUELA / NARANJO / EL ROSARIO</t>
  </si>
  <si>
    <t>ALAJUELA / NARANJO / PALMITOS</t>
  </si>
  <si>
    <t>GUANACASTE / CAÑAS / SAN MIGUEL</t>
  </si>
  <si>
    <t>PUNTARENAS / QUEPOS / NARANJITO</t>
  </si>
  <si>
    <t>ALAJUELA / PALMARES / BUENOS AIRES</t>
  </si>
  <si>
    <t>ALAJUELA / PALMARES / SANTIAGO</t>
  </si>
  <si>
    <t>ALAJUELA / PALMARES / CANDELARIA</t>
  </si>
  <si>
    <t>CARTAGO / OREAMUNO / POTRERO CERRADO</t>
  </si>
  <si>
    <t>GUANACASTE / ABANGARES / SAN JUAN</t>
  </si>
  <si>
    <t>CARTAGO / EL GUARCO / TOBOSI</t>
  </si>
  <si>
    <t>HEREDIA / FLORES / LLORENTE</t>
  </si>
  <si>
    <t>PUNTARENAS / COTO BRUS / AGUA BUENA</t>
  </si>
  <si>
    <t>ALAJUELA / OROTINA / HACIENDA VIEJA</t>
  </si>
  <si>
    <t>ALAJUELA / OROTINA / COYOLAR</t>
  </si>
  <si>
    <t>ALAJUELA / OROTINA / LA CEIBA</t>
  </si>
  <si>
    <t>GUANACASTE / NANDAYURE / ZAPOTAL</t>
  </si>
  <si>
    <t>ALAJUELA / SAN CARLOS / BUENAVISTA</t>
  </si>
  <si>
    <t>ALAJUELA / SAN CARLOS / AGUAS ZARCAS</t>
  </si>
  <si>
    <t>GUANACASTE / LA CRUZ / LA GARITA</t>
  </si>
  <si>
    <t>ALAJUELA / SAN CARLOS / VENECIA</t>
  </si>
  <si>
    <t>PUNTARENAS / CORREDORES / CANOAS</t>
  </si>
  <si>
    <t>ALAJUELA / SAN CARLOS / PITAL</t>
  </si>
  <si>
    <t>ALAJUELA / SAN CARLOS / LA FORTUNA</t>
  </si>
  <si>
    <t>ALAJUELA / ZARCERO / TAPEZCO</t>
  </si>
  <si>
    <t>ALAJUELA / SAN CARLOS / LA TIGRA</t>
  </si>
  <si>
    <t>GUANACASTE / HOJANCHA / PUERTO CARRILLO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</si>
  <si>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</si>
  <si>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</si>
  <si>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</si>
  <si>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</si>
  <si>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</si>
  <si>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HEREDIA / HEREDIA / ULLOA</t>
  </si>
  <si>
    <t>GUANACASTE / LIBERIA / NACASCOLO</t>
  </si>
  <si>
    <t>PUNTARENAS / PUNTARENAS / LEPANTO</t>
  </si>
  <si>
    <t>ALAJUELA / ZARCERO / GUADALUPE</t>
  </si>
  <si>
    <t>ALAJUELA / ZARCERO / PALMIRA</t>
  </si>
  <si>
    <t>ALAJUELA / ZARCERO / ZAPOTE</t>
  </si>
  <si>
    <t>ALAJUELA / ZARCERO / BRISAS</t>
  </si>
  <si>
    <t>HEREDIA / BARVA / SAN ROQUE</t>
  </si>
  <si>
    <t>GUANACASTE / NICOYA / QUEBRADA HONDA</t>
  </si>
  <si>
    <t>PUNTARENAS / ESPARZA / SAN RAFAEL</t>
  </si>
  <si>
    <t>ALAJUELA / UPALA / UPALA</t>
  </si>
  <si>
    <t>ALAJUELA / UPALA / AGUAS CLARAS</t>
  </si>
  <si>
    <t>HEREDIA / SANTO DOMINGO / PARACITO</t>
  </si>
  <si>
    <t>GUANACASTE / SANTA CRUZ / TEMPATE</t>
  </si>
  <si>
    <t>ALAJUELA / UPALA / BIJAGUA</t>
  </si>
  <si>
    <t>PUNTARENAS / BUENOS AIRES / BORUCA</t>
  </si>
  <si>
    <t>ALAJUELA / UPALA / DELICIAS</t>
  </si>
  <si>
    <t>LIMON / SIQUIRRES / GERMANIA</t>
  </si>
  <si>
    <t>ALAJUELA / UPALA / YOLILLAL</t>
  </si>
  <si>
    <t>ALAJUELA / UPALA / CANALETE</t>
  </si>
  <si>
    <t>ALAJUELA / LOS CHILES / LOS CHILES</t>
  </si>
  <si>
    <t>ALAJUELA / LOS CHILES / CAÑO NEGRO</t>
  </si>
  <si>
    <t>LIMON / TALAMANCA / TELIRE</t>
  </si>
  <si>
    <t>ALAJUELA / LOS CHILES / EL AMPARO</t>
  </si>
  <si>
    <t>ALAJUELA / LOS CHILES / SAN JORGE</t>
  </si>
  <si>
    <t>CARTAGO / TURRIALBA / SANTA CRUZ</t>
  </si>
  <si>
    <t>ALAJUELA / GUATUSO / SAN RAFAEL</t>
  </si>
  <si>
    <t>ALAJUELA / GUATUSO / BUENAVISTA</t>
  </si>
  <si>
    <t>ALAJUELA / GUATUSO / COTE</t>
  </si>
  <si>
    <t>ALAJUELA / GUATUSO / KATIRA</t>
  </si>
  <si>
    <t>HEREDIA / SAN ISIDRO / SAN FRANCISCO</t>
  </si>
  <si>
    <t>GUANACASTE / CAÑAS / BEBEDERO</t>
  </si>
  <si>
    <t>CARTAGO / OREAMUNO / CIPRESES</t>
  </si>
  <si>
    <t>CARTAGO / CARTAGO / AGUACALIENTE O SAN FRANCISCO</t>
  </si>
  <si>
    <t>GUANACASTE / ABANGARES / COLORADO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</si>
  <si>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</si>
  <si>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</si>
  <si>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</si>
  <si>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</si>
  <si>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EL GUARCO / PATIO DE AGUA</t>
  </si>
  <si>
    <t>CARTAGO / CARTAGO / LLANO GRANDE</t>
  </si>
  <si>
    <t>CARTAGO / CARTAGO / QUEBRADILLA</t>
  </si>
  <si>
    <t>PUNTARENAS / COTO BRUS / LIMONCITO</t>
  </si>
  <si>
    <t>GUANACASTE / NANDAYURE / SAN PABLO</t>
  </si>
  <si>
    <t>GUANACASTE / LA CRUZ / SANTA ELENA</t>
  </si>
  <si>
    <t>PUNTARENAS / CORREDORES / LAUREL</t>
  </si>
  <si>
    <t>GUANACASTE / HOJANCHA / HUACAS</t>
  </si>
  <si>
    <t>HEREDIA / HEREDIA / VARABLANCA</t>
  </si>
  <si>
    <t>PUNTARENAS / PUNTARENAS / PAQUERA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</si>
  <si>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</si>
  <si>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</si>
  <si>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</si>
  <si>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</si>
  <si>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</si>
  <si>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</si>
  <si>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</si>
  <si>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GUANACASTE / SANTA CRUZ / CARTAGENA</t>
  </si>
  <si>
    <t>PUNTARENAS / BUENOS AIRES / PILAS</t>
  </si>
  <si>
    <t>LIMON / SIQUIRRES / EL CAIRO</t>
  </si>
  <si>
    <t>CARTAGO / OREAMUNO / SANTA ROSA</t>
  </si>
  <si>
    <t>PUNTARENAS / OSA / PIEDRAS BLANCAS</t>
  </si>
  <si>
    <t>GUANACASTE / CAÑAS / POROZAL</t>
  </si>
  <si>
    <t>PUNTARENAS / COTO BRUS / PITTIER</t>
  </si>
  <si>
    <t>GUANACASTE / NANDAYURE / PORVENIR</t>
  </si>
  <si>
    <t>HEREDIA / SANTO DOMINGO / SANTA ROSA</t>
  </si>
  <si>
    <t>HEREDIA / SANTO DOMINGO / TURES</t>
  </si>
  <si>
    <t>GUANACASTE / HOJANCHA / MATAMBU</t>
  </si>
  <si>
    <t>PUNTARENAS / PUNTARENAS / MANZANILLO</t>
  </si>
  <si>
    <t>GUANACASTE / NICOYA / NOSARA</t>
  </si>
  <si>
    <t>PUNTARENAS / ESPARZA / CALDERA</t>
  </si>
  <si>
    <t>GUANACASTE / SANTA CRUZ / GUAJINIQUIL</t>
  </si>
  <si>
    <t>PUNTARENAS / BUENOS AIRES / COLINAS</t>
  </si>
  <si>
    <t>GUANACASTE / NANDAYURE / BEJUCO</t>
  </si>
  <si>
    <t>PUNTARENAS / PUNTARENAS / GUACIMAL</t>
  </si>
  <si>
    <t>GUANACASTE / SANTA CRUZ / CABO VELAS</t>
  </si>
  <si>
    <t>GUANACASTE / SANTA CRUZ / TAMARINDO</t>
  </si>
  <si>
    <t>PUNTARENAS / PUNTARENAS / BARRANCA</t>
  </si>
  <si>
    <t>PUNTARENAS / BUENOS AIRES / BIOLLEY</t>
  </si>
  <si>
    <t>PUNTARENAS / BUENOS AIRES / BRUNKA</t>
  </si>
  <si>
    <t>PUNTARENAS / PUNTARENAS / ISLA DEL COCO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</si>
  <si>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</si>
  <si>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</si>
  <si>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</si>
  <si>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</si>
  <si>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</si>
  <si>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SECCION NOCTURNA C.T.P. DE PAQUERA</t>
  </si>
  <si>
    <t>SECCION NOCTURNA C.T.P. DE DULCE NOMBRE</t>
  </si>
  <si>
    <t>MARIA CRISTINA VARGAS GRANDA</t>
  </si>
  <si>
    <t>YESSICA GUERRERO MOSQUERA</t>
  </si>
  <si>
    <t>LEIDY ARACELLY GUERRA PATIÑO</t>
  </si>
  <si>
    <t>BRENDA GONZALEZ GONZALEZ</t>
  </si>
  <si>
    <t>BANNY NG HIDALGO</t>
  </si>
  <si>
    <t>INDRID MARIA MORA SILES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</si>
  <si>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</si>
  <si>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t>Logistic Administration and Distribution</t>
  </si>
  <si>
    <t>PARA LA PREVENCIÓN DEL CONSUMO Y TRÁFICO DE SUSTANCIAS PSICOACTIVAS</t>
  </si>
  <si>
    <t>Acoso sexual en espacios públicos o de acceso público</t>
  </si>
  <si>
    <t>Violencia en línea</t>
  </si>
  <si>
    <t>¿Cantidad de situaciones de uso o amenaza con un arma?</t>
  </si>
  <si>
    <r>
      <t xml:space="preserve">EN </t>
    </r>
    <r>
      <rPr>
        <b/>
        <u/>
        <sz val="14"/>
        <rFont val="Cambria"/>
        <family val="1"/>
        <scheme val="major"/>
      </rPr>
      <t>TÉCNICA NOCTURNA</t>
    </r>
  </si>
  <si>
    <t>Actuación ante situaciones de bullying</t>
  </si>
  <si>
    <t>Actuación ante situaciones de ciberbullying</t>
  </si>
  <si>
    <t>Actuación ante situaciones de violencia física</t>
  </si>
  <si>
    <t>Actuación ante situaciones de violencia psicológica</t>
  </si>
  <si>
    <t>Actuación ante situaciones de violencia sexual</t>
  </si>
  <si>
    <t>Actuación ante situaciones de acoso y hostigamiento sexual</t>
  </si>
  <si>
    <t>Violencia en línea: corrupción y/o seducción de personas menores de edad</t>
  </si>
  <si>
    <t>Actuación ante situaciones de hallazgo de drogas</t>
  </si>
  <si>
    <t>Actuación ante situaciones de tenencia de drogas</t>
  </si>
  <si>
    <t>Actuación ante situaciones de consumo de drogas</t>
  </si>
  <si>
    <t>Actuación ante situaciones de tráfico de drogas</t>
  </si>
  <si>
    <t>Hallazgo, tenencia y uso de armas</t>
  </si>
  <si>
    <t>Actuación en situaciones de discriminación racial y xenofobia</t>
  </si>
  <si>
    <t>Actuación del bullying contra población LGTB inserta en los centros educativos</t>
  </si>
  <si>
    <r>
      <t xml:space="preserve">Lesiones autoinfringidas y/o riesgo por tentativa de suicidio </t>
    </r>
    <r>
      <rPr>
        <vertAlign val="superscript"/>
        <sz val="11"/>
        <rFont val="Cambria"/>
        <family val="1"/>
        <scheme val="major"/>
      </rPr>
      <t>1/</t>
    </r>
  </si>
  <si>
    <r>
      <t>Delito de trata de personas y sus dependientes</t>
    </r>
    <r>
      <rPr>
        <vertAlign val="superscript"/>
        <sz val="11"/>
        <rFont val="Cambria"/>
        <family val="1"/>
        <scheme val="major"/>
      </rPr>
      <t xml:space="preserve"> 2/</t>
    </r>
  </si>
  <si>
    <t>1/ Atención a la población estudiantil que presenta lesiones autoinfringidas y/o riesgo por tentativa de suicidio.</t>
  </si>
  <si>
    <t>2/ Actuación institucional para la restitución de derechos y acceso al sistema educativo costarricense de las personas y sobrevivientes del delito de trata de personas y sus dependientes.</t>
  </si>
  <si>
    <t>17.</t>
  </si>
  <si>
    <t>Ciberbullying</t>
  </si>
  <si>
    <t>Fallecidos</t>
  </si>
  <si>
    <t>Informática en Soporte</t>
  </si>
  <si>
    <t>MARIA PIEDRA VALVERDE</t>
  </si>
  <si>
    <t>JORGE ANDRES CORDERO AMADOR</t>
  </si>
  <si>
    <t>MAURICIO ROJAS SALAZAR</t>
  </si>
  <si>
    <t>MARIA BENITA GOMEZ MORENO</t>
  </si>
  <si>
    <t>GRICELDA ELIZONDO AGUILAR</t>
  </si>
  <si>
    <t>EL PROGRESO</t>
  </si>
  <si>
    <t>CARLOS WILLIAM ELIZONDO ARAYA</t>
  </si>
  <si>
    <t>MARITZA PORRAS CAMPOS</t>
  </si>
  <si>
    <t>ARNULFO ALVARADO LOPEZ</t>
  </si>
  <si>
    <t>CALLE NUEVA</t>
  </si>
  <si>
    <t>CUADRO 8</t>
  </si>
  <si>
    <t>PERSONAS ESTUDIANTES QUE FUERON EXCLUIDAS</t>
  </si>
  <si>
    <t>Edad cumplida</t>
  </si>
  <si>
    <t>Indique la cantidad de personas estudiantes que no concluyeron los estudios por:</t>
  </si>
  <si>
    <t>ESTUDIANTES QUE SON MADRES (QUE YA DIERON A LUZ) Y ESTUDIANTES QUE SON PADRES</t>
  </si>
  <si>
    <t xml:space="preserve">Edad cumplida
</t>
  </si>
  <si>
    <t>CUADRO 12</t>
  </si>
  <si>
    <t>Rango de Edad</t>
  </si>
  <si>
    <t>Muje-
res</t>
  </si>
  <si>
    <t>TOTAL</t>
  </si>
  <si>
    <t>Menores de 12 años</t>
  </si>
  <si>
    <t>De 12 años a menos de 15 años</t>
  </si>
  <si>
    <t>De 15 años a menos de 18 años</t>
  </si>
  <si>
    <r>
      <t xml:space="preserve">1/  </t>
    </r>
    <r>
      <rPr>
        <sz val="11"/>
        <color indexed="8"/>
        <rFont val="Cambria"/>
        <family val="1"/>
        <scheme val="major"/>
      </rPr>
      <t>De los reportados como Excluidos en el Cuadro 1, indique en éste cuadro, cuántos lo hicieron (no concluyeron los estudios) por motivos de trabajo.</t>
    </r>
  </si>
  <si>
    <t>OBSERVACIONES / COMENTARIOS:</t>
  </si>
  <si>
    <r>
      <t xml:space="preserve">ESTUDIANTES </t>
    </r>
    <r>
      <rPr>
        <b/>
        <u val="double"/>
        <sz val="14"/>
        <color theme="1"/>
        <rFont val="Cambria"/>
        <family val="1"/>
        <scheme val="major"/>
      </rPr>
      <t>MENORES DE 18 AÑOS</t>
    </r>
    <r>
      <rPr>
        <b/>
        <sz val="14"/>
        <color theme="1"/>
        <rFont val="Cambria"/>
        <family val="1"/>
        <scheme val="major"/>
      </rPr>
      <t xml:space="preserve"> QUE ESTUDIAN Y TRABAJAN ACTUALMENTE </t>
    </r>
    <r>
      <rPr>
        <b/>
        <vertAlign val="superscript"/>
        <sz val="14"/>
        <color theme="1"/>
        <rFont val="Cambria"/>
        <family val="1"/>
        <scheme val="major"/>
      </rPr>
      <t>1/</t>
    </r>
  </si>
  <si>
    <r>
      <t xml:space="preserve">1/  Se refiere a niños, niñas, jóvenes que estudian y que también trabajan (ambas) y que </t>
    </r>
    <r>
      <rPr>
        <u/>
        <sz val="11"/>
        <color theme="1"/>
        <rFont val="Cambria"/>
        <family val="1"/>
        <scheme val="major"/>
      </rPr>
      <t>permanecen en el Centro Educativo al finalizar el curso lectivo.</t>
    </r>
  </si>
  <si>
    <r>
      <t xml:space="preserve">ESTUDIANTES </t>
    </r>
    <r>
      <rPr>
        <b/>
        <u val="double"/>
        <sz val="14"/>
        <color theme="1"/>
        <rFont val="Cambria"/>
        <family val="1"/>
        <scheme val="major"/>
      </rPr>
      <t>MENORES DE 18 AÑOS</t>
    </r>
    <r>
      <rPr>
        <b/>
        <sz val="14"/>
        <color theme="1"/>
        <rFont val="Cambria"/>
        <family val="1"/>
        <scheme val="major"/>
      </rPr>
      <t xml:space="preserve"> QUE ESTUDIAN Y TRABAJAN ACTUALMENTE,</t>
    </r>
  </si>
  <si>
    <t>SEGÚN ACTIVIDAD REALIZADA</t>
  </si>
  <si>
    <t>(NO INCLUIR ESTUDIANTES QUE NO CONCLUYERON LOS ESTUDIOS -EXCLUIDOS-)</t>
  </si>
  <si>
    <r>
      <t xml:space="preserve">Actividad Realizada
</t>
    </r>
    <r>
      <rPr>
        <b/>
        <i/>
        <sz val="10"/>
        <color indexed="8"/>
        <rFont val="Cambria"/>
        <family val="1"/>
        <scheme val="major"/>
      </rPr>
      <t xml:space="preserve">(Si un alumno o alumna realiza más de una actividad, por ejemplo Agricultura y Ganadería, 
registrarlo en cada una de las actividades)                                 </t>
    </r>
  </si>
  <si>
    <r>
      <t xml:space="preserve">1.  </t>
    </r>
    <r>
      <rPr>
        <sz val="11"/>
        <color indexed="8"/>
        <rFont val="Cambria"/>
        <family val="1"/>
        <scheme val="major"/>
      </rPr>
      <t xml:space="preserve">Actividades Domésticas </t>
    </r>
    <r>
      <rPr>
        <i/>
        <sz val="11"/>
        <color indexed="8"/>
        <rFont val="Cambria"/>
        <family val="1"/>
        <scheme val="major"/>
      </rPr>
      <t>(en el hogar -no formativas-)</t>
    </r>
  </si>
  <si>
    <r>
      <t xml:space="preserve">2. </t>
    </r>
    <r>
      <rPr>
        <sz val="11"/>
        <color indexed="8"/>
        <rFont val="Cambria"/>
        <family val="1"/>
        <scheme val="major"/>
      </rPr>
      <t xml:space="preserve"> Agricultura</t>
    </r>
  </si>
  <si>
    <r>
      <t xml:space="preserve">3.  </t>
    </r>
    <r>
      <rPr>
        <sz val="11"/>
        <color indexed="8"/>
        <rFont val="Cambria"/>
        <family val="1"/>
        <scheme val="major"/>
      </rPr>
      <t>Empaque y traslado de mercaderías</t>
    </r>
  </si>
  <si>
    <r>
      <t xml:space="preserve">4.  </t>
    </r>
    <r>
      <rPr>
        <sz val="11"/>
        <color indexed="8"/>
        <rFont val="Cambria"/>
        <family val="1"/>
        <scheme val="major"/>
      </rPr>
      <t>Explotación sexual comercial infantil</t>
    </r>
  </si>
  <si>
    <r>
      <t xml:space="preserve">5.  </t>
    </r>
    <r>
      <rPr>
        <sz val="11"/>
        <color indexed="8"/>
        <rFont val="Cambria"/>
        <family val="1"/>
        <scheme val="major"/>
      </rPr>
      <t>Ganadería</t>
    </r>
  </si>
  <si>
    <r>
      <t xml:space="preserve">6.  </t>
    </r>
    <r>
      <rPr>
        <sz val="11"/>
        <color indexed="8"/>
        <rFont val="Cambria"/>
        <family val="1"/>
        <scheme val="major"/>
      </rPr>
      <t xml:space="preserve">Mendicidad </t>
    </r>
    <r>
      <rPr>
        <i/>
        <sz val="11"/>
        <color indexed="8"/>
        <rFont val="Cambria"/>
        <family val="1"/>
        <scheme val="major"/>
      </rPr>
      <t>(pedir limosna, cantar en buses)</t>
    </r>
  </si>
  <si>
    <r>
      <t xml:space="preserve">7.  </t>
    </r>
    <r>
      <rPr>
        <sz val="11"/>
        <color indexed="8"/>
        <rFont val="Cambria"/>
        <family val="1"/>
        <scheme val="major"/>
      </rPr>
      <t>Pesca y extracción de moluscos</t>
    </r>
  </si>
  <si>
    <r>
      <t xml:space="preserve">8.  </t>
    </r>
    <r>
      <rPr>
        <sz val="11"/>
        <color indexed="8"/>
        <rFont val="Cambria"/>
        <family val="1"/>
        <scheme val="major"/>
      </rPr>
      <t xml:space="preserve">Servicios </t>
    </r>
    <r>
      <rPr>
        <i/>
        <sz val="11"/>
        <color indexed="8"/>
        <rFont val="Cambria"/>
        <family val="1"/>
        <scheme val="major"/>
      </rPr>
      <t>(lava carros, cuida carros, halar bolsas en el mercado, trabajo doméstico en casas de terceros)</t>
    </r>
  </si>
  <si>
    <r>
      <t xml:space="preserve">9.  </t>
    </r>
    <r>
      <rPr>
        <sz val="11"/>
        <color indexed="8"/>
        <rFont val="Cambria"/>
        <family val="1"/>
        <scheme val="major"/>
      </rPr>
      <t>Trabajo en Construcción</t>
    </r>
  </si>
  <si>
    <r>
      <t>10.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Trabajo en lugares donde se expenden bebidas alcohólicas</t>
    </r>
  </si>
  <si>
    <r>
      <t xml:space="preserve">11. </t>
    </r>
    <r>
      <rPr>
        <sz val="11"/>
        <color indexed="8"/>
        <rFont val="Cambria"/>
        <family val="1"/>
        <scheme val="major"/>
      </rPr>
      <t>Venta de drogas y estupefacientes</t>
    </r>
  </si>
  <si>
    <r>
      <t>12.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Ventas en las ferias del agricultor</t>
    </r>
  </si>
  <si>
    <r>
      <t>13.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>Ventas en locales comerciales</t>
    </r>
  </si>
  <si>
    <r>
      <t>14.</t>
    </r>
    <r>
      <rPr>
        <b/>
        <sz val="11"/>
        <color indexed="8"/>
        <rFont val="Cambria"/>
        <family val="1"/>
        <scheme val="major"/>
      </rPr>
      <t xml:space="preserve"> </t>
    </r>
    <r>
      <rPr>
        <sz val="11"/>
        <color indexed="8"/>
        <rFont val="Cambria"/>
        <family val="1"/>
        <scheme val="major"/>
      </rPr>
      <t xml:space="preserve">Ventas vía pública </t>
    </r>
    <r>
      <rPr>
        <i/>
        <sz val="11"/>
        <color indexed="8"/>
        <rFont val="Cambria"/>
        <family val="1"/>
        <scheme val="major"/>
      </rPr>
      <t>(flores, periódicos, lapiceros, chicles, comidas, otros)</t>
    </r>
  </si>
  <si>
    <r>
      <t xml:space="preserve">15. </t>
    </r>
    <r>
      <rPr>
        <sz val="11"/>
        <color indexed="8"/>
        <rFont val="Cambria"/>
        <family val="1"/>
        <scheme val="major"/>
      </rPr>
      <t xml:space="preserve">Otras.  </t>
    </r>
    <r>
      <rPr>
        <i/>
        <sz val="11"/>
        <color indexed="8"/>
        <rFont val="Cambria"/>
        <family val="1"/>
        <scheme val="major"/>
      </rPr>
      <t>Especifíque las otras actividades realizadas en el área de Observaciones.</t>
    </r>
  </si>
  <si>
    <r>
      <t>Exclusión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</si>
  <si>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t>Ciberseguridad</t>
  </si>
  <si>
    <t>Configuración y Soporte de Redes de Comunicación y Sistemas Operativos</t>
  </si>
  <si>
    <t>Impresión Offset</t>
  </si>
  <si>
    <t>Productivity and Quality</t>
  </si>
  <si>
    <t>Reparación de los Sistemas de Vehículos Livianos</t>
  </si>
  <si>
    <t>ESTUDIANTES EMBARAZADAS Y</t>
  </si>
  <si>
    <t>CUADRO 9--PARTE 2--</t>
  </si>
  <si>
    <t>CUADRO 9--PARTE 3--</t>
  </si>
  <si>
    <t>CUADRO 10</t>
  </si>
  <si>
    <t>CUADRO 9--PARTE 1--</t>
  </si>
  <si>
    <t>CUADRO 11</t>
  </si>
  <si>
    <r>
      <t xml:space="preserve">ESTUDIANTES EXCLUIDOS DE TÉCNICA NOCTURNA POR MOTIVOS DE TRABAJO </t>
    </r>
    <r>
      <rPr>
        <b/>
        <vertAlign val="superscript"/>
        <sz val="14"/>
        <color theme="1"/>
        <rFont val="Cambria"/>
        <family val="1"/>
        <scheme val="major"/>
      </rPr>
      <t>1/</t>
    </r>
  </si>
  <si>
    <t>Ubicacion1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</si>
  <si>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</si>
  <si>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</si>
  <si>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</si>
  <si>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</si>
  <si>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</si>
  <si>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</si>
  <si>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LIMON / LIMON / LIMON</t>
  </si>
  <si>
    <t>SAN JOSE / SAN JOSE / URUCA</t>
  </si>
  <si>
    <t>SAN JOSE / ESCAZU / ESCAZU</t>
  </si>
  <si>
    <t>SAN JOSE / SAN JOSE / MATA REDONDA</t>
  </si>
  <si>
    <t>ALAJUELA / SAN RAMON / SAN RAMON</t>
  </si>
  <si>
    <t>SAN JOSE / SAN JOSE / PAVAS</t>
  </si>
  <si>
    <t>CARTAGO / PARAISO / PARAISO</t>
  </si>
  <si>
    <t>SAN JOSE / SAN JOSE / HATILLO</t>
  </si>
  <si>
    <t>SAN JOSE / SAN JOSE / SAN SEBASTIAN</t>
  </si>
  <si>
    <t>PUNTARENAS / ESPARZA / ESPIRITU SANTO</t>
  </si>
  <si>
    <t>SAN JOSE / ESCAZU / SAN ANTONIO</t>
  </si>
  <si>
    <t>LIMON / POCOCI / GUAPILES</t>
  </si>
  <si>
    <t>SAN JOSE / ESCAZU / SAN RAFAEL</t>
  </si>
  <si>
    <t>SAN JOSE / DESAMPARADOS / DESAMPARADOS</t>
  </si>
  <si>
    <t>SAN JOSE / DESAMPARADOS / SAN MIGUEL</t>
  </si>
  <si>
    <t>CARTAGO / LA UNION / TRES RIOS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</si>
  <si>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</si>
  <si>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</si>
  <si>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</si>
  <si>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</si>
  <si>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</si>
  <si>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PURISCAL / SANTIAGO</t>
  </si>
  <si>
    <t>SAN JOSE / DESAMPARADOS / SAN CRISTOBAL</t>
  </si>
  <si>
    <t>SAN JOSE / DESAMPARADOS / ROSARIO</t>
  </si>
  <si>
    <t>CARTAGO / JIMENEZ / JUAN VIÑAS</t>
  </si>
  <si>
    <t>SAN JOSE / DESAMPARADOS / DAMAS</t>
  </si>
  <si>
    <t>HEREDIA / SANTA BARBARA / SANTA BARBARA</t>
  </si>
  <si>
    <t>SAN JOSE / DESAMPARADOS / SAN RAFAEL ABAJO</t>
  </si>
  <si>
    <t>SAN JOSE / DESAMPARADOS / GRAVILIAS</t>
  </si>
  <si>
    <t>SAN JOSE / DESAMPARADOS / LOS GUIDO</t>
  </si>
  <si>
    <t>SAN JOSE / TARRAZU / SAN MARCOS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</si>
  <si>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</si>
  <si>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</si>
  <si>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</si>
  <si>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</si>
  <si>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</si>
  <si>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PUNTARENAS / OSA / PUERTO CORTES</t>
  </si>
  <si>
    <t>SAN JOSE / PURISCAL / DESAMPARADITOS</t>
  </si>
  <si>
    <t>SAN JOSE / PURISCAL / SAN ANTONIO</t>
  </si>
  <si>
    <t>SAN JOSE / ASERRI / ASERRI</t>
  </si>
  <si>
    <t>SAN JOSE / PURISCAL / CHIRES</t>
  </si>
  <si>
    <t>SAN JOSE / TARRAZU / SAN LORENZO</t>
  </si>
  <si>
    <t>SAN JOSE / TARRAZU / SAN CARLOS</t>
  </si>
  <si>
    <t>SAN JOSE / ASERRI / TARBACA</t>
  </si>
  <si>
    <t>LIMON / GUACIMO / GUACIMO</t>
  </si>
  <si>
    <t>SAN JOSE / ASERRI / VUELTA DE JORCO</t>
  </si>
  <si>
    <t>SAN JOSE / MORA / COLON</t>
  </si>
  <si>
    <t>SAN JOSE / ASERRI / SAN GABRIEL</t>
  </si>
  <si>
    <t>SAN JOSE / ASERRI / LEGUA</t>
  </si>
  <si>
    <t>SAN JOSE / ASERRI / MONTERREY</t>
  </si>
  <si>
    <t>HEREDIA / BELEN / SAN ANTONIO</t>
  </si>
  <si>
    <t>SAN JOSE / ASERRI / SALITRILLOS</t>
  </si>
  <si>
    <t>SAN JOSE / MORA / GUAYABO</t>
  </si>
  <si>
    <t>SAN JOSE / GOICOECHEA / GUADALUPE</t>
  </si>
  <si>
    <t>SAN JOSE / MORA / TABARCIA</t>
  </si>
  <si>
    <t>ALAJUELA / POAS / SAN PEDRO</t>
  </si>
  <si>
    <t>SAN JOSE / MORA / PIEDRAS NEGRAS</t>
  </si>
  <si>
    <t>SAN JOSE / MORA / PICAGRES</t>
  </si>
  <si>
    <t>HEREDIA / FLORES / SAN JOAQUIN</t>
  </si>
  <si>
    <t>SAN JOSE / MORA / JARIS</t>
  </si>
  <si>
    <t>GUANACASTE / TILARAN / TILARAN</t>
  </si>
  <si>
    <t>SAN JOSE / MORA / QUITIRRISI</t>
  </si>
  <si>
    <t>SAN JOSE / SANTA ANA / SANTA ANA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</si>
  <si>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</si>
  <si>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</si>
  <si>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</si>
  <si>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</si>
  <si>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</si>
  <si>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ALAJUELITA / ALAJUELITA</t>
  </si>
  <si>
    <t>SAN JOSE / GOICOECHEA / PURRAL</t>
  </si>
  <si>
    <t>HEREDIA / SARAPIQUI / PUERTO VIEJO</t>
  </si>
  <si>
    <t>SAN JOSE / SANTA ANA / SALITRAL</t>
  </si>
  <si>
    <t>SAN JOSE / SANTA ANA / POZOS</t>
  </si>
  <si>
    <t>SAN JOSE / SANTA ANA / URUCA</t>
  </si>
  <si>
    <t>SAN JOSE / VASQUEZ DE CORONADO / SAN ISIDRO</t>
  </si>
  <si>
    <t>SAN JOSE / SANTA ANA / PIEDADES</t>
  </si>
  <si>
    <t>SAN JOSE / SANTA ANA / BRASIL</t>
  </si>
  <si>
    <t>PUNTARENAS / GARABITO / JACO</t>
  </si>
  <si>
    <t>SAN JOSE / ALAJUELITA / SAN JOSECITO</t>
  </si>
  <si>
    <t>SAN JOSE / ACOSTA / SAN IGNACIO</t>
  </si>
  <si>
    <t>SAN JOSE / ALAJUELITA / SAN ANTONIO</t>
  </si>
  <si>
    <t>ALAJUELA / SARCHI / SARCHI NORTE</t>
  </si>
  <si>
    <t>SAN JOSE / ALAJUELITA / CONCEPCION</t>
  </si>
  <si>
    <t>SAN JOSE / ALAJUELITA / SAN FELIPE</t>
  </si>
  <si>
    <t>ALAJUELA / ALAJUELA / SAN JOSE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</si>
  <si>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</si>
  <si>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</si>
  <si>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</si>
  <si>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</si>
  <si>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LIMON / LIMON / VALLE LA ESTRELLA</t>
  </si>
  <si>
    <t>SAN JOSE / ACOSTA / GUAITIL</t>
  </si>
  <si>
    <t>ALAJUELA / SAN RAMON / SANTIAGO</t>
  </si>
  <si>
    <t>SAN JOSE / ACOSTA / PALMICHAL</t>
  </si>
  <si>
    <t>CARTAGO / PARAISO / SANTIAGO</t>
  </si>
  <si>
    <t>SAN JOSE / ACOSTA / CANGREJAL</t>
  </si>
  <si>
    <t>SAN JOSE / ACOSTA / SABANILLAS</t>
  </si>
  <si>
    <t>GUANACASTE / NICOYA / MANSION</t>
  </si>
  <si>
    <t>SAN JOSE / TIBAS / SAN JUAN</t>
  </si>
  <si>
    <t>SAN JOSE / TIBAS / CINCO ESQUINAS</t>
  </si>
  <si>
    <t>LIMON / POCOCI / JIMENEZ</t>
  </si>
  <si>
    <t>SAN JOSE / TIBAS / ANSELMO LLORENTE</t>
  </si>
  <si>
    <t>SAN JOSE / TIBAS / LEON XIII</t>
  </si>
  <si>
    <t>SAN JOSE / TIBAS / COLIMA</t>
  </si>
  <si>
    <t>CARTAGO / LA UNION / SAN DIEGO</t>
  </si>
  <si>
    <t>SAN JOSE / MORAVIA / SAN VICENTE</t>
  </si>
  <si>
    <t>SAN JOSE / MORAVIA / SAN JERONIMO</t>
  </si>
  <si>
    <t>GUANACASTE / SANTA CRUZ / BOLSON</t>
  </si>
  <si>
    <t>SAN JOSE / MORAVIA / TRINIDAD</t>
  </si>
  <si>
    <t>PUNTARENAS / BUENOS AIRES / VOLCAN</t>
  </si>
  <si>
    <t>SAN JOSE / MONTES DE OCA / SAN PEDRO</t>
  </si>
  <si>
    <t>SAN JOSE / MONTES DE OCA / SABANILLA</t>
  </si>
  <si>
    <t>SAN JOSE / MONTES DE OCA / MERCEDES</t>
  </si>
  <si>
    <t>SAN JOSE / MONTES DE OCA / SAN RAFAEL</t>
  </si>
  <si>
    <t>CARTAGO / JIMENEZ / TUCURRIQUE</t>
  </si>
  <si>
    <t>SAN JOSE / TURRUBARES / SAN PABLO</t>
  </si>
  <si>
    <t>HEREDIA / SANTA BARBARA / SAN PEDRO</t>
  </si>
  <si>
    <t>SAN JOSE / TURRUBARES / SAN PEDRO</t>
  </si>
  <si>
    <t>SAN JOSE / TURRUBARES / SAN JUAN DE MATA</t>
  </si>
  <si>
    <t>PUNTARENAS / MONTES DE ORO / LA UNION</t>
  </si>
  <si>
    <t>SAN JOSE / TURRUBARES / SAN LUIS</t>
  </si>
  <si>
    <t>SAN JOSE / TURRUBARES / CARARA</t>
  </si>
  <si>
    <t>SAN JOSE / DOTA / SANTA MARIA</t>
  </si>
  <si>
    <t>ALAJUELA / ATENAS / JESUS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</si>
  <si>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</si>
  <si>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</si>
  <si>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</si>
  <si>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</si>
  <si>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</si>
  <si>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LIMON / MATINA / BATAN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</si>
  <si>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</si>
  <si>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</si>
  <si>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</si>
  <si>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</si>
  <si>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HEREDIA / SAN ISIDRO / SAN JOSE</t>
  </si>
  <si>
    <t>SAN JOSE / PEREZ ZELEDON / RIVAS</t>
  </si>
  <si>
    <t>SAN JOSE / PEREZ ZELEDON / SAN PEDRO</t>
  </si>
  <si>
    <t>SAN JOSE / PEREZ ZELEDON / PLATANARES</t>
  </si>
  <si>
    <t>LIMON / GUACIMO / MERCEDES</t>
  </si>
  <si>
    <t>SAN JOSE / PEREZ ZELEDON / PEJIBAYE</t>
  </si>
  <si>
    <t>SAN JOSE / PEREZ ZELEDON / CAJON</t>
  </si>
  <si>
    <t>SAN JOSE / PEREZ ZELEDON / BARU</t>
  </si>
  <si>
    <t>SAN JOSE / PEREZ ZELEDON / RIO NUEVO</t>
  </si>
  <si>
    <t>HEREDIA / BELEN / LA RIBERA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</si>
  <si>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</si>
  <si>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</si>
  <si>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</si>
  <si>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</si>
  <si>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ALAJUELA / POAS / SAN JUAN</t>
  </si>
  <si>
    <t>SAN JOSE / LEON CORTES CASTRO / LLANO BONITO</t>
  </si>
  <si>
    <t>SAN JOSE / LEON CORTES CASTRO / SAN ISIDRO</t>
  </si>
  <si>
    <t>SAN JOSE / LEON CORTES CASTRO / SANTA CRUZ</t>
  </si>
  <si>
    <t>GUANACASTE / TILARAN / QUEBRADA GRANDE</t>
  </si>
  <si>
    <t>SAN JOSE / LEON CORTES CASTRO / SAN ANTONIO</t>
  </si>
  <si>
    <t>HEREDIA / SAN PABLO / RINCON DE SABANILLA</t>
  </si>
  <si>
    <t>ALAJUELA / ALAJUELA / GUACIMA</t>
  </si>
  <si>
    <t>HEREDIA / SARAPIQUI / LA VIRGEN</t>
  </si>
  <si>
    <t>ALAJUELA / ALAJUELA / RIO SEGUNDO</t>
  </si>
  <si>
    <t>ALAJUELA / ALAJUELA / TURRUCARES</t>
  </si>
  <si>
    <t>PUNTARENAS / GARABITO / TARCOLES</t>
  </si>
  <si>
    <t>ALAJUELA / ALAJUELA / SARAPIQUI</t>
  </si>
  <si>
    <t>ALAJUELA / SARCHI / SARCHI SUR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</si>
  <si>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</si>
  <si>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</si>
  <si>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</si>
  <si>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</si>
  <si>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</si>
  <si>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</si>
  <si>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LIMON / LIMON / RIO BLANCO</t>
  </si>
  <si>
    <t>ALAJUELA / SAN RAMON / ALFARO</t>
  </si>
  <si>
    <t>ALAJUELA / SAN RAMON / VOLIO</t>
  </si>
  <si>
    <t>ALAJUELA / SAN RAMON / CONCEPCION</t>
  </si>
  <si>
    <t>CARTAGO / PARAISO / OROSI</t>
  </si>
  <si>
    <t>ALAJUELA / SAN RAMON / ZAPOTAL</t>
  </si>
  <si>
    <t>ALAJUELA / SAN RAMON / PEÑAS BLANCAS</t>
  </si>
  <si>
    <t>ALAJUELA / SAN RAMON / SAN LORENZO</t>
  </si>
  <si>
    <t>LIMON / POCOCI / LA RITA</t>
  </si>
  <si>
    <t>ALAJUELA / GRECIA / SAN JOSE</t>
  </si>
  <si>
    <t>CARTAGO / LA UNION / SAN JUAN</t>
  </si>
  <si>
    <t>ALAJUELA / SAN MATEO / JESUS MARIA</t>
  </si>
  <si>
    <t>CARTAGO / JIMENEZ / PEJIBAYE</t>
  </si>
  <si>
    <t>HEREDIA / SANTA BARBARA / SAN JUAN</t>
  </si>
  <si>
    <t>ALAJUELA / ATENAS / CONCEPCION</t>
  </si>
  <si>
    <t>ALAJUELA / ATENAS / SAN JOSE</t>
  </si>
  <si>
    <t>ALAJUELA / NARANJO / SAN JOSE</t>
  </si>
  <si>
    <t>ALAJUELA / NARANJO / SAN JERONIMO</t>
  </si>
  <si>
    <t>HEREDIA / SAN ISIDRO / CONCEPCION</t>
  </si>
  <si>
    <t>LIMON / GUACIMO / POCORA</t>
  </si>
  <si>
    <t>ALAJUELA / PALMARES / ESQUIPULAS</t>
  </si>
  <si>
    <t>HEREDIA / BELEN / ASUNCION</t>
  </si>
  <si>
    <t>ALAJUELA / PALMARES / LA GRANJA</t>
  </si>
  <si>
    <t>PUNTARENAS / GOLFITO / GUAYCARA</t>
  </si>
  <si>
    <t>ALAJUELA / POAS / SAN RAFAEL</t>
  </si>
  <si>
    <t>ALAJUELA / POAS / CARRILLOS</t>
  </si>
  <si>
    <t>ALAJUELA / POAS / SABANA REDONDA</t>
  </si>
  <si>
    <t>GUANACASTE / TILARAN / TRONADORA</t>
  </si>
  <si>
    <t>HEREDIA / SARAPIQUI / LAS HORQUETAS</t>
  </si>
  <si>
    <t>ALAJUELA / SARCHI / TORO AMARILLO</t>
  </si>
  <si>
    <t>CARTAGO / CARTAGO / SAN NICOLAS</t>
  </si>
  <si>
    <t>LIMON / LIMON / MATAMA</t>
  </si>
  <si>
    <t>CARTAGO / PARAISO / CACHI</t>
  </si>
  <si>
    <t>LIMON / POCOCI / ROXANA</t>
  </si>
  <si>
    <t>ALAJUELA / SARCHI / SAN PEDRO</t>
  </si>
  <si>
    <t>ALAJUELA / SARCHI / RODRIGUEZ</t>
  </si>
  <si>
    <t>CARTAGO / LA UNION / SAN RAFAEL</t>
  </si>
  <si>
    <t>ALAJUELA / UPALA / SAN JOSE O PIZOTE</t>
  </si>
  <si>
    <t>ALAJUELA / UPALA / DOS RIOS</t>
  </si>
  <si>
    <t>HEREDIA / SANTA BARBARA / JESUS</t>
  </si>
  <si>
    <t>GUANACASTE / BAGACES / RIO NARANJO</t>
  </si>
  <si>
    <t>HEREDIA / SAN RAFAEL / LOS ANGELES</t>
  </si>
  <si>
    <t>GUANACASTE / CARRILLO / BELEN</t>
  </si>
  <si>
    <t>PUNTARENAS / OSA / BAHIA BALLENA</t>
  </si>
  <si>
    <t>ALAJUELA / RIO CUARTO / RIO CUARTO</t>
  </si>
  <si>
    <t>ALAJUELA / RIO CUARTO / SANTA RITA</t>
  </si>
  <si>
    <t>ALAJUELA / RIO CUARTO / SANTA ISABEL</t>
  </si>
  <si>
    <t>LIMON / GUACIMO / RIO JIMENEZ</t>
  </si>
  <si>
    <t>PUNTARENAS / GOLFITO / PAVON</t>
  </si>
  <si>
    <t>GUANACASTE / TILARAN / SANTA ROSA</t>
  </si>
  <si>
    <t>CARTAGO / PARAISO / LLANOS DE SANTA LUCIA</t>
  </si>
  <si>
    <t>HEREDIA / SARAPIQUI / LLANURAS DEL GASPAR</t>
  </si>
  <si>
    <t>CARTAGO / LA UNION / CONCEPCION</t>
  </si>
  <si>
    <t>CARTAGO / LA UNION / DULCE NOMBRE</t>
  </si>
  <si>
    <t>CARTAGO / LA UNION / SAN RAMON</t>
  </si>
  <si>
    <t>CARTAGO / LA UNION / RIO AZUL</t>
  </si>
  <si>
    <t>GUANACASTE / LIBERIA / CURUBANDE</t>
  </si>
  <si>
    <t>HEREDIA / BARVA / SANTA LUCIA</t>
  </si>
  <si>
    <t>GUANACASTE / NICOYA / SAMARA</t>
  </si>
  <si>
    <t>PUNTARENAS / ESPARZA / SAN JERONIMO</t>
  </si>
  <si>
    <t>LIMON / POCOCI / CARIARI</t>
  </si>
  <si>
    <t>CARTAGO / TURRIALBA / EL CHIRRIPO</t>
  </si>
  <si>
    <t>HEREDIA / SANTO DOMINGO / SANTO TOMAS</t>
  </si>
  <si>
    <t>HEREDIA / SANTA BARBARA / SANTO DOMINGO</t>
  </si>
  <si>
    <t>HEREDIA / SAN RAFAEL / CONCEPCION</t>
  </si>
  <si>
    <t>LIMON / GUACIMO / DUACARI</t>
  </si>
  <si>
    <t>GUANACASTE / TILARAN / LIBANO</t>
  </si>
  <si>
    <t>HEREDIA / BARVA / SAN JOSE DE LA MONTAÑA</t>
  </si>
  <si>
    <t>HEREDIA / SARAPIQUI / CUREÑA</t>
  </si>
  <si>
    <t>HEREDIA / SANTO DOMINGO / PARA</t>
  </si>
  <si>
    <t>HEREDIA / SANTA BARBARA / PURABA</t>
  </si>
  <si>
    <t>LIMON / POCOCI / COLORADO</t>
  </si>
  <si>
    <t>LIMON / SIQUIRRES / ALEGRIA</t>
  </si>
  <si>
    <t>PUNTARENAS / OSA / BAHIA DRAKE</t>
  </si>
  <si>
    <t>GUANACASTE / TILARAN / TIERRAS MORENAS</t>
  </si>
  <si>
    <t>PUNTARENAS / COTO BRUS / GUTIERREZ BROUN</t>
  </si>
  <si>
    <t>GUANACASTE / NICOYA / BELEN DE NOSARITA</t>
  </si>
  <si>
    <t>LIMON / POCOCI / LA COLONIA</t>
  </si>
  <si>
    <t>GUANACASTE / SANTA CRUZ / DIRIA</t>
  </si>
  <si>
    <t>PUNTARENAS / BUENOS AIRES / CHANGUENA</t>
  </si>
  <si>
    <t>LIMON / SIQUIRRES / REVENTAZON</t>
  </si>
  <si>
    <t>GUANACASTE / TILARAN / ARENAL</t>
  </si>
  <si>
    <t>5-08-08</t>
  </si>
  <si>
    <t>GUANACASTE / TILARAN / CABECERAS</t>
  </si>
  <si>
    <t>PUNTARENAS / PUNTARENAS / COBANO</t>
  </si>
  <si>
    <t>SECCION NOCTURNA C.T.P. PADRE ROBERTO EVANS S.</t>
  </si>
  <si>
    <t>SECCION NOCTURNA C.T.P. DE HEREDIA</t>
  </si>
  <si>
    <t>SECCION NOCTURNA C.T.P. CARRIZAL</t>
  </si>
  <si>
    <t>SAN NICOLAS</t>
  </si>
  <si>
    <t>SAN JOSE</t>
  </si>
  <si>
    <t>LA UNION</t>
  </si>
  <si>
    <t>BARRANCA</t>
  </si>
  <si>
    <t>GUANACASTE</t>
  </si>
  <si>
    <t>CURRIDABAT</t>
  </si>
  <si>
    <t>GRANADILLA</t>
  </si>
  <si>
    <t>DOTA</t>
  </si>
  <si>
    <t>BUENOS AIRES</t>
  </si>
  <si>
    <t>SAN SEBASTIAN</t>
  </si>
  <si>
    <t>JAVIER ARCE VARGAS</t>
  </si>
  <si>
    <t>PAQUERA</t>
  </si>
  <si>
    <t>SANTIAGO</t>
  </si>
  <si>
    <t>GARABITO</t>
  </si>
  <si>
    <t>JACO</t>
  </si>
  <si>
    <t>HOJANCHA</t>
  </si>
  <si>
    <t>TIRRASES</t>
  </si>
  <si>
    <t>DANIEL FLORES</t>
  </si>
  <si>
    <t>GOICOECHEA</t>
  </si>
  <si>
    <t>CALLE BLANCOS</t>
  </si>
  <si>
    <t>COTO BRUS</t>
  </si>
  <si>
    <t>GOLFITO</t>
  </si>
  <si>
    <t>GUAYCARA</t>
  </si>
  <si>
    <t>LEPANTO</t>
  </si>
  <si>
    <t>EDWARD SALAZAR CHACON</t>
  </si>
  <si>
    <t>ALLAN BARBOZA JIMENEZ</t>
  </si>
  <si>
    <t>DIRIA</t>
  </si>
  <si>
    <t>CARRILLO</t>
  </si>
  <si>
    <t>FILADELFIA</t>
  </si>
  <si>
    <t>BARRIO EL GUAYABAL</t>
  </si>
  <si>
    <t>LOS GUIDO</t>
  </si>
  <si>
    <t>VASQUEZ DE CORONADO</t>
  </si>
  <si>
    <t>PATALILLO</t>
  </si>
  <si>
    <t>OSA</t>
  </si>
  <si>
    <t>PALMAR</t>
  </si>
  <si>
    <t>HENRY RODRIGUEZ MOJICA</t>
  </si>
  <si>
    <t>PLATANARES</t>
  </si>
  <si>
    <t>ELKE MATA RIVERA</t>
  </si>
  <si>
    <t>CORREDORES</t>
  </si>
  <si>
    <t>PALMARES</t>
  </si>
  <si>
    <t>ESQUIPULAS</t>
  </si>
  <si>
    <t>QUESADA</t>
  </si>
  <si>
    <t>VERNA CESPEDES ROJAS</t>
  </si>
  <si>
    <t>MATINA</t>
  </si>
  <si>
    <t>SIQUIRRES</t>
  </si>
  <si>
    <t>NANDAYURE</t>
  </si>
  <si>
    <t>GUATUSO</t>
  </si>
  <si>
    <t>VEINTISIETE DE ABRIL</t>
  </si>
  <si>
    <t>MORAVIA</t>
  </si>
  <si>
    <t>ABRAHAM BERROCAL ROGERS</t>
  </si>
  <si>
    <t>POCOSOL</t>
  </si>
  <si>
    <t>JACQUELINE AVILA ROJAS</t>
  </si>
  <si>
    <t>SAN RAMON</t>
  </si>
  <si>
    <t>LEON CORTES</t>
  </si>
  <si>
    <t>POCOCI</t>
  </si>
  <si>
    <t>ACOSTA</t>
  </si>
  <si>
    <t>ASERRI</t>
  </si>
  <si>
    <t>SALITRILLOS</t>
  </si>
  <si>
    <t>ALBERTO QUIROS ABARCA</t>
  </si>
  <si>
    <t>SAN CRISTOBAL</t>
  </si>
  <si>
    <t>ALVARADO</t>
  </si>
  <si>
    <t>PARAISO</t>
  </si>
  <si>
    <t>TILARAN</t>
  </si>
  <si>
    <t>ABANGARES</t>
  </si>
  <si>
    <t>QUEPOS</t>
  </si>
  <si>
    <t>NARANJO</t>
  </si>
  <si>
    <t>BARVA</t>
  </si>
  <si>
    <t>ATENAS</t>
  </si>
  <si>
    <t>FLORENCIA</t>
  </si>
  <si>
    <t>ESCAZU</t>
  </si>
  <si>
    <t>XINIA BERMUDEZ ESTRADA</t>
  </si>
  <si>
    <t>PAVAS</t>
  </si>
  <si>
    <t>SANTO DOMINGO</t>
  </si>
  <si>
    <t>RITA</t>
  </si>
  <si>
    <t>YORLENI BORBON CAMPOS</t>
  </si>
  <si>
    <t>RIO BLANCO</t>
  </si>
  <si>
    <t>SAN ISIDRO</t>
  </si>
  <si>
    <t>SEDIEL SOLERA CARRANZA</t>
  </si>
  <si>
    <t>HUGO LEON RAMIREZ</t>
  </si>
  <si>
    <t>CARRIZAL</t>
  </si>
  <si>
    <t>GENERAL</t>
  </si>
  <si>
    <t>Teléfono (1) de la Institución:</t>
  </si>
  <si>
    <t>Teléfono (2) de la Institución:</t>
  </si>
  <si>
    <t>18.</t>
  </si>
  <si>
    <t>¿Se están realizando acciones de prevención de la violencia desde el Programa Convivir?</t>
  </si>
  <si>
    <t>Contabilidad y Control Interno</t>
  </si>
  <si>
    <t>Desarrollo Web</t>
  </si>
  <si>
    <t>Ecoturismo</t>
  </si>
  <si>
    <t>Ejecutivo Comercial y Servicio al Cliente</t>
  </si>
  <si>
    <t>Mercadeo</t>
  </si>
  <si>
    <t>Operaciones de Empresas de Alojamiento</t>
  </si>
  <si>
    <t>Producción Agrícola y Pecuaria</t>
  </si>
  <si>
    <t>Dibujo y Modelado de Edificaciones</t>
  </si>
  <si>
    <t>Prevención, Detección e Intervención Temprana "Dynamo"</t>
  </si>
  <si>
    <t>¿Se ha elaborado para este curso lectivo, el Plan de Convivencia del centro educativo?</t>
  </si>
  <si>
    <t>Acoso Escolar o "Bullying"</t>
  </si>
  <si>
    <t>Grooming</t>
  </si>
  <si>
    <t>Sexting</t>
  </si>
  <si>
    <t>Sextorción</t>
  </si>
  <si>
    <t>Ciberacoso o Ciberbullying</t>
  </si>
  <si>
    <t>Incitación de conductas dañinas</t>
  </si>
  <si>
    <t>PUBLICA</t>
  </si>
  <si>
    <t>HECTOR LUIS BRICEÑO HERNANDEZ</t>
  </si>
  <si>
    <t>GISELLE AMADOR CASANOVA</t>
  </si>
  <si>
    <t>JOSE FABIAN BADILLA LEIVA</t>
  </si>
  <si>
    <t>JONATHAN FONSECA SALAZAR</t>
  </si>
  <si>
    <t xml:space="preserve">AGUAS ZARCAS </t>
  </si>
  <si>
    <t>OLGER CASCANTE ACEVEDO</t>
  </si>
  <si>
    <t>FORTUNA</t>
  </si>
  <si>
    <t>JULIO MADRIGAL CASTELLANOS</t>
  </si>
  <si>
    <t>CARLOS ALBERTO RETANA LOPEZ</t>
  </si>
  <si>
    <t>KATTIA CARBALLO GARCIA</t>
  </si>
  <si>
    <t xml:space="preserve">DULCE NOMBRE  </t>
  </si>
  <si>
    <t>MARCO VINICIO GOMEZ LEON</t>
  </si>
  <si>
    <t>MARIA ELI ARREDONDO DELGADO</t>
  </si>
  <si>
    <t>RICHARD ZUÑIGA MESEN</t>
  </si>
  <si>
    <t>ROBERTO GERARDO CESPEDES MORA</t>
  </si>
  <si>
    <t>KATTIA VALVERDE PORRAS</t>
  </si>
  <si>
    <t>ANDREA PERAZA ROGADE</t>
  </si>
  <si>
    <t>SAN JUAN SUR</t>
  </si>
  <si>
    <t>LLANOS DE SANTA LUCIA</t>
  </si>
  <si>
    <t>JUNTAS</t>
  </si>
  <si>
    <t>SANDY ALSONSO JIMENEZ CASCANTE</t>
  </si>
  <si>
    <t>JHOVANNY LOAIZA PORRAS</t>
  </si>
  <si>
    <t>ROSARIO</t>
  </si>
  <si>
    <t>6-13-01</t>
  </si>
  <si>
    <t>ADRIAN GRANADOS MASIS</t>
  </si>
  <si>
    <t>TIGRA</t>
  </si>
  <si>
    <t>SECCION NOCTURNA C.T.P. AMBIENT. ISAIAS RETANA</t>
  </si>
  <si>
    <t>SAN ISIDRO DEL GENERAL</t>
  </si>
  <si>
    <t>6-12-01</t>
  </si>
  <si>
    <t>PUNTARENAS / MONTEVERDE / MONTEVERDE</t>
  </si>
  <si>
    <t>6-11-03</t>
  </si>
  <si>
    <t>PUNTARENAS / GARABITO / LAGUNILLAS</t>
  </si>
  <si>
    <t>3-04-04</t>
  </si>
  <si>
    <t>CARTAGO / JIMENEZ / LA VICTORIA</t>
  </si>
  <si>
    <t>CARTAGO / PARAISO / BIRRISITO</t>
  </si>
  <si>
    <t>3-02-06</t>
  </si>
  <si>
    <t>PUNTARENAS / PUERTO JIMENEZ / PUERTO JIMENEZ</t>
  </si>
  <si>
    <t>1/  Ver detalles en Guía para el llenado del Censo Escolar 2023-Informe Final.</t>
  </si>
  <si>
    <t>Contabilidad y Auditoría***</t>
  </si>
  <si>
    <t>Diseño Web***</t>
  </si>
  <si>
    <t>Ejecutivo para Centros de Servicios***</t>
  </si>
  <si>
    <t>Informática en Redes de Computadoras***</t>
  </si>
  <si>
    <t>Inteligencia Artificial</t>
  </si>
  <si>
    <t>Turismo Ecológico***</t>
  </si>
  <si>
    <t>Turismo en Hotelería y Eventos Especiales***</t>
  </si>
  <si>
    <t>Automotriz***</t>
  </si>
  <si>
    <t>Dibujo Arquitectónico***</t>
  </si>
  <si>
    <t>Electrotecnia***</t>
  </si>
  <si>
    <t>Gestión de la Producción</t>
  </si>
  <si>
    <t>Instalación y Mantenimiento de Sistemas Eléctricos Industriales</t>
  </si>
  <si>
    <t>Productividad y Calidad***</t>
  </si>
  <si>
    <t>Agropecuario en Producción Agrícola***</t>
  </si>
  <si>
    <t>Agropecuario en Producción Pecuaria***</t>
  </si>
  <si>
    <t>Programa Nacional de Convivencia (Convivir)</t>
  </si>
  <si>
    <t>ESTUDIANTES QUE CONSUMEN SUSTANCIAS PSICOACTIVAS NO CONTROLADAS (O NO MEDICADAS)</t>
  </si>
  <si>
    <t>Sustancias Psicoactivas no controladas
(o no medicadas)</t>
  </si>
  <si>
    <t>¿Se está implementando el Programa Nacional de Convivencia (Convivir) para prevenir situaciones de violencia?</t>
  </si>
  <si>
    <t>2.1</t>
  </si>
  <si>
    <t>3.1</t>
  </si>
  <si>
    <t>3.2</t>
  </si>
  <si>
    <t>¿Se ha realizado para este curso lectivo, el Diagnóstico de Convivencia estudiantil del Centro Educativo?</t>
  </si>
  <si>
    <t>Estudiantes con armas y cantidad de decomisos.</t>
  </si>
  <si>
    <t>15.1</t>
  </si>
  <si>
    <t>15.2</t>
  </si>
  <si>
    <t>15.3</t>
  </si>
  <si>
    <t>0.</t>
  </si>
  <si>
    <t>Situaciones de acoso callejero en espacios públicos</t>
  </si>
  <si>
    <t>19.</t>
  </si>
  <si>
    <t>20.</t>
  </si>
  <si>
    <t>Discriminación por identidad de género</t>
  </si>
  <si>
    <t>21.</t>
  </si>
  <si>
    <r>
      <t xml:space="preserve">Otros, especifique seguidamente </t>
    </r>
    <r>
      <rPr>
        <vertAlign val="superscript"/>
        <sz val="10"/>
        <rFont val="Cambria"/>
        <family val="1"/>
        <scheme val="major"/>
      </rPr>
      <t>2/</t>
    </r>
  </si>
  <si>
    <t>Pasándola Bien</t>
  </si>
  <si>
    <t>CENSO ESCOLAR 2023 -- INFORME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</si>
</sst>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dd\-mmmm\-yyyy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sz val="18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i/>
      <u val="double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i/>
      <u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u/>
      <sz val="14"/>
      <name val="Cambria"/>
      <family val="1"/>
      <scheme val="major"/>
    </font>
    <font>
      <b/>
      <vertAlign val="superscript"/>
      <sz val="14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sz val="11"/>
      <color indexed="8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4"/>
      <color indexed="8"/>
      <name val="Cambria"/>
      <family val="1"/>
      <scheme val="major"/>
    </font>
    <font>
      <b/>
      <i/>
      <sz val="10"/>
      <color indexed="8"/>
      <name val="Cambria"/>
      <family val="1"/>
      <scheme val="major"/>
    </font>
    <font>
      <i/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0"/>
      <color theme="1"/>
      <name val="Trebuchet MS"/>
      <family val="2"/>
    </font>
    <font>
      <b/>
      <i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002060"/>
      <name val="Nirmala UI"/>
      <family val="2"/>
    </font>
    <font>
      <b/>
      <sz val="11"/>
      <color rgb="FF002060"/>
      <name val="Nirmala UI"/>
      <family val="2"/>
    </font>
    <font>
      <b/>
      <sz val="11"/>
      <color theme="1"/>
      <name val="Nirmala UI"/>
      <family val="2"/>
    </font>
    <font>
      <sz val="10"/>
      <color rgb="FF002060"/>
      <name val="Nirmala UI"/>
      <family val="2"/>
    </font>
    <font>
      <sz val="10"/>
      <color theme="1"/>
      <name val="Nirmala UI"/>
      <family val="2"/>
    </font>
    <font>
      <vertAlign val="superscript"/>
      <sz val="10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7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dotted">
        <color indexed="64"/>
      </left>
      <right/>
      <top style="thick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indexed="64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indexed="64"/>
      </left>
      <right style="dotted">
        <color indexed="64"/>
      </right>
      <top style="dashDotDot">
        <color auto="1"/>
      </top>
      <bottom/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 style="dashDotDot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dashDotDot">
        <color auto="1"/>
      </top>
      <bottom style="dashDotDot">
        <color auto="1"/>
      </bottom>
      <diagonal/>
    </border>
    <border>
      <left style="mediumDashDotDot">
        <color auto="1"/>
      </left>
      <right/>
      <top/>
      <bottom style="thick">
        <color auto="1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dotted">
        <color auto="1"/>
      </left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ashDotDot">
        <color auto="1"/>
      </top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/>
      <right style="slantDashDot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slantDashDot">
        <color indexed="64"/>
      </right>
      <top style="medium">
        <color auto="1"/>
      </top>
      <bottom/>
      <diagonal/>
    </border>
    <border>
      <left style="slantDashDot">
        <color indexed="64"/>
      </left>
      <right/>
      <top style="dotted">
        <color auto="1"/>
      </top>
      <bottom style="dotted">
        <color auto="1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 style="dotted">
        <color auto="1"/>
      </top>
      <bottom/>
      <diagonal/>
    </border>
    <border>
      <left style="slantDashDot">
        <color indexed="64"/>
      </left>
      <right/>
      <top style="dashDotDot">
        <color indexed="64"/>
      </top>
      <bottom style="dotted">
        <color auto="1"/>
      </bottom>
      <diagonal/>
    </border>
    <border>
      <left/>
      <right style="slantDashDot">
        <color indexed="64"/>
      </right>
      <top style="dotted">
        <color auto="1"/>
      </top>
      <bottom style="dashDotDot">
        <color auto="1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slantDashDot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dotted">
        <color indexed="64"/>
      </right>
      <top style="thick">
        <color indexed="64"/>
      </top>
      <bottom style="thick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 style="dotted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 style="thick">
        <color indexed="64"/>
      </left>
      <right/>
      <top style="thick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dashDot">
        <color indexed="64"/>
      </bottom>
      <diagonal/>
    </border>
    <border>
      <left style="thin">
        <color indexed="64"/>
      </left>
      <right/>
      <top style="thick">
        <color indexed="64"/>
      </top>
      <bottom style="dashDot">
        <color indexed="64"/>
      </bottom>
      <diagonal/>
    </border>
    <border>
      <left/>
      <right style="thin">
        <color indexed="64"/>
      </right>
      <top style="thick">
        <color indexed="64"/>
      </top>
      <bottom style="dashDot">
        <color indexed="64"/>
      </bottom>
      <diagonal/>
    </border>
    <border>
      <left style="mediumDashDotDot">
        <color auto="1"/>
      </left>
      <right/>
      <top style="thick">
        <color indexed="64"/>
      </top>
      <bottom style="dashDot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slantDashDot">
        <color indexed="64"/>
      </left>
      <right/>
      <top style="medium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auto="1"/>
      </bottom>
      <diagonal/>
    </border>
    <border>
      <left/>
      <right/>
      <top style="dashDotDot">
        <color auto="1"/>
      </top>
      <bottom style="thick">
        <color auto="1"/>
      </bottom>
      <diagonal/>
    </border>
    <border>
      <left/>
      <right style="slantDashDot">
        <color indexed="64"/>
      </right>
      <top style="dashDotDot">
        <color auto="1"/>
      </top>
      <bottom style="thick">
        <color auto="1"/>
      </bottom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114" applyNumberFormat="0" applyFill="0" applyAlignment="0" applyProtection="0"/>
    <xf numFmtId="0" fontId="12" fillId="0" borderId="115" applyNumberFormat="0" applyFill="0" applyAlignment="0" applyProtection="0"/>
    <xf numFmtId="0" fontId="13" fillId="0" borderId="116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7" applyNumberFormat="0" applyAlignment="0" applyProtection="0"/>
    <xf numFmtId="0" fontId="18" fillId="9" borderId="118" applyNumberFormat="0" applyAlignment="0" applyProtection="0"/>
    <xf numFmtId="0" fontId="19" fillId="9" borderId="117" applyNumberFormat="0" applyAlignment="0" applyProtection="0"/>
    <xf numFmtId="0" fontId="20" fillId="0" borderId="119" applyNumberFormat="0" applyFill="0" applyAlignment="0" applyProtection="0"/>
    <xf numFmtId="0" fontId="21" fillId="10" borderId="120" applyNumberFormat="0" applyAlignment="0" applyProtection="0"/>
    <xf numFmtId="0" fontId="5" fillId="0" borderId="0" applyNumberFormat="0" applyFill="0" applyBorder="0" applyAlignment="0" applyProtection="0"/>
    <xf numFmtId="0" fontId="9" fillId="11" borderId="121" applyNumberFormat="0" applyFont="0" applyAlignment="0" applyProtection="0"/>
    <xf numFmtId="0" fontId="22" fillId="0" borderId="0" applyNumberFormat="0" applyFill="0" applyBorder="0" applyAlignment="0" applyProtection="0"/>
    <xf numFmtId="0" fontId="8" fillId="0" borderId="122" applyNumberFormat="0" applyFill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0"/>
  </cellStyleXfs>
  <cellXfs count="683">
    <xf numFmtId="0" fontId="0" fillId="0" borderId="0" xfId="0"/>
    <xf numFmtId="0" fontId="1" fillId="0" borderId="0" xfId="0" applyFont="1"/>
    <xf numFmtId="1" fontId="0" fillId="0" borderId="0" xfId="0" applyNumberFormat="1"/>
    <xf numFmtId="1" fontId="5" fillId="3" borderId="0" xfId="0" applyNumberFormat="1" applyFont="1" applyFill="1"/>
    <xf numFmtId="0" fontId="4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25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31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 locked="0" hidden="1"/>
    </xf>
    <xf numFmtId="0" fontId="32" fillId="0" borderId="0" xfId="0" applyFont="1"/>
    <xf numFmtId="0" fontId="36" fillId="0" borderId="0" xfId="0" applyFont="1" applyAlignment="1">
      <alignment horizontal="right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/>
    <xf numFmtId="0" fontId="36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165" fontId="31" fillId="0" borderId="0" xfId="0" applyNumberFormat="1" applyFont="1" applyAlignment="1" applyProtection="1">
      <alignment horizontal="center" vertical="center"/>
      <protection locked="0" hidden="1"/>
    </xf>
    <xf numFmtId="164" fontId="31" fillId="0" borderId="0" xfId="0" applyNumberFormat="1" applyFont="1" applyAlignment="1" applyProtection="1">
      <alignment horizontal="center" vertical="center"/>
      <protection locked="0" hidden="1"/>
    </xf>
    <xf numFmtId="0" fontId="40" fillId="0" borderId="0" xfId="0" applyFont="1"/>
    <xf numFmtId="0" fontId="27" fillId="0" borderId="0" xfId="0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44" fillId="0" borderId="124" xfId="0" applyFont="1" applyBorder="1" applyAlignment="1">
      <alignment horizontal="center" wrapText="1"/>
    </xf>
    <xf numFmtId="0" fontId="44" fillId="0" borderId="49" xfId="0" applyFont="1" applyBorder="1" applyAlignment="1">
      <alignment horizontal="center" wrapText="1"/>
    </xf>
    <xf numFmtId="0" fontId="44" fillId="0" borderId="69" xfId="0" applyFont="1" applyBorder="1" applyAlignment="1">
      <alignment horizontal="center" wrapText="1"/>
    </xf>
    <xf numFmtId="0" fontId="44" fillId="0" borderId="82" xfId="0" applyFont="1" applyBorder="1" applyAlignment="1">
      <alignment horizontal="center" wrapText="1"/>
    </xf>
    <xf numFmtId="0" fontId="44" fillId="0" borderId="76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center" wrapText="1"/>
    </xf>
    <xf numFmtId="3" fontId="47" fillId="0" borderId="14" xfId="0" applyNumberFormat="1" applyFont="1" applyBorder="1" applyAlignment="1" applyProtection="1">
      <alignment horizontal="center" vertical="center" shrinkToFit="1"/>
      <protection hidden="1"/>
    </xf>
    <xf numFmtId="3" fontId="47" fillId="0" borderId="53" xfId="0" applyNumberFormat="1" applyFont="1" applyBorder="1" applyAlignment="1" applyProtection="1">
      <alignment horizontal="center" vertical="center" shrinkToFit="1"/>
      <protection hidden="1"/>
    </xf>
    <xf numFmtId="3" fontId="47" fillId="0" borderId="10" xfId="0" applyNumberFormat="1" applyFont="1" applyBorder="1" applyAlignment="1" applyProtection="1">
      <alignment horizontal="center" vertical="center" shrinkToFit="1"/>
      <protection hidden="1"/>
    </xf>
    <xf numFmtId="3" fontId="47" fillId="0" borderId="87" xfId="0" applyNumberFormat="1" applyFont="1" applyBorder="1" applyAlignment="1" applyProtection="1">
      <alignment horizontal="center" vertical="center" shrinkToFit="1"/>
      <protection hidden="1"/>
    </xf>
    <xf numFmtId="3" fontId="47" fillId="4" borderId="53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88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11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36" fillId="0" borderId="35" xfId="0" applyFont="1" applyBorder="1" applyAlignment="1">
      <alignment horizontal="left" vertical="center" wrapText="1" indent="2"/>
    </xf>
    <xf numFmtId="0" fontId="1" fillId="0" borderId="45" xfId="0" applyFont="1" applyBorder="1" applyAlignment="1">
      <alignment horizontal="left" vertical="center" wrapText="1" indent="2"/>
    </xf>
    <xf numFmtId="0" fontId="36" fillId="0" borderId="0" xfId="0" applyFont="1" applyAlignment="1">
      <alignment horizontal="left" vertical="center" wrapText="1" indent="2"/>
    </xf>
    <xf numFmtId="0" fontId="48" fillId="0" borderId="35" xfId="0" applyFont="1" applyBorder="1" applyAlignment="1">
      <alignment horizontal="left" vertical="center" wrapText="1" indent="2"/>
    </xf>
    <xf numFmtId="0" fontId="39" fillId="0" borderId="40" xfId="0" applyFont="1" applyBorder="1" applyAlignment="1">
      <alignment horizontal="left" vertical="center" wrapText="1" indent="2"/>
    </xf>
    <xf numFmtId="0" fontId="1" fillId="0" borderId="25" xfId="0" applyFont="1" applyBorder="1" applyAlignment="1">
      <alignment horizontal="left" vertical="center" wrapText="1" indent="2"/>
    </xf>
    <xf numFmtId="3" fontId="47" fillId="0" borderId="0" xfId="0" applyNumberFormat="1" applyFont="1" applyAlignment="1">
      <alignment horizontal="center" vertical="center" wrapText="1"/>
    </xf>
    <xf numFmtId="3" fontId="47" fillId="0" borderId="0" xfId="0" applyNumberFormat="1" applyFont="1" applyAlignment="1" applyProtection="1">
      <alignment horizontal="center" vertical="center" wrapText="1"/>
      <protection hidden="1"/>
    </xf>
    <xf numFmtId="3" fontId="49" fillId="0" borderId="0" xfId="0" applyNumberFormat="1" applyFont="1" applyAlignment="1" applyProtection="1">
      <alignment horizontal="center" vertical="center" wrapText="1"/>
      <protection hidden="1"/>
    </xf>
    <xf numFmtId="0" fontId="36" fillId="0" borderId="0" xfId="0" applyFont="1"/>
    <xf numFmtId="3" fontId="47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left" indent="7"/>
    </xf>
    <xf numFmtId="0" fontId="43" fillId="0" borderId="0" xfId="0" applyFont="1" applyAlignment="1">
      <alignment horizontal="left" indent="13"/>
    </xf>
    <xf numFmtId="0" fontId="43" fillId="0" borderId="17" xfId="0" applyFont="1" applyBorder="1" applyAlignment="1">
      <alignment horizontal="left" indent="13"/>
    </xf>
    <xf numFmtId="3" fontId="47" fillId="0" borderId="72" xfId="0" applyNumberFormat="1" applyFont="1" applyBorder="1" applyAlignment="1" applyProtection="1">
      <alignment horizontal="center" vertical="center" shrinkToFit="1"/>
      <protection hidden="1"/>
    </xf>
    <xf numFmtId="3" fontId="47" fillId="0" borderId="59" xfId="0" applyNumberFormat="1" applyFont="1" applyBorder="1" applyAlignment="1" applyProtection="1">
      <alignment horizontal="center" vertical="center" shrinkToFit="1"/>
      <protection hidden="1"/>
    </xf>
    <xf numFmtId="3" fontId="47" fillId="0" borderId="0" xfId="0" applyNumberFormat="1" applyFont="1" applyAlignment="1" applyProtection="1">
      <alignment horizontal="center" vertical="center" shrinkToFit="1"/>
      <protection hidden="1"/>
    </xf>
    <xf numFmtId="3" fontId="47" fillId="0" borderId="77" xfId="0" applyNumberFormat="1" applyFont="1" applyBorder="1" applyAlignment="1" applyProtection="1">
      <alignment horizontal="center" vertical="center" shrinkToFit="1"/>
      <protection hidden="1"/>
    </xf>
    <xf numFmtId="3" fontId="47" fillId="4" borderId="71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78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19" xfId="0" applyNumberFormat="1" applyFont="1" applyFill="1" applyBorder="1" applyAlignment="1" applyProtection="1">
      <alignment horizontal="center" vertical="center" shrinkToFit="1"/>
      <protection locked="0"/>
    </xf>
    <xf numFmtId="3" fontId="47" fillId="0" borderId="48" xfId="0" applyNumberFormat="1" applyFont="1" applyBorder="1" applyAlignment="1" applyProtection="1">
      <alignment horizontal="center" vertical="center" shrinkToFit="1"/>
      <protection hidden="1"/>
    </xf>
    <xf numFmtId="3" fontId="47" fillId="0" borderId="30" xfId="0" applyNumberFormat="1" applyFont="1" applyBorder="1" applyAlignment="1" applyProtection="1">
      <alignment horizontal="center" vertical="center" shrinkToFit="1"/>
      <protection hidden="1"/>
    </xf>
    <xf numFmtId="3" fontId="47" fillId="0" borderId="32" xfId="0" applyNumberFormat="1" applyFont="1" applyBorder="1" applyAlignment="1" applyProtection="1">
      <alignment horizontal="center" vertical="center" shrinkToFit="1"/>
      <protection hidden="1"/>
    </xf>
    <xf numFmtId="3" fontId="47" fillId="0" borderId="79" xfId="0" applyNumberFormat="1" applyFont="1" applyBorder="1" applyAlignment="1" applyProtection="1">
      <alignment horizontal="center" vertical="center" shrinkToFit="1"/>
      <protection hidden="1"/>
    </xf>
    <xf numFmtId="3" fontId="47" fillId="4" borderId="30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80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32" xfId="0" applyNumberFormat="1" applyFont="1" applyFill="1" applyBorder="1" applyAlignment="1" applyProtection="1">
      <alignment horizontal="center" vertical="center" shrinkToFit="1"/>
      <protection locked="0"/>
    </xf>
    <xf numFmtId="3" fontId="47" fillId="0" borderId="21" xfId="0" applyNumberFormat="1" applyFont="1" applyBorder="1" applyAlignment="1" applyProtection="1">
      <alignment horizontal="center" vertical="center" shrinkToFit="1"/>
      <protection hidden="1"/>
    </xf>
    <xf numFmtId="3" fontId="47" fillId="0" borderId="68" xfId="0" applyNumberFormat="1" applyFont="1" applyBorder="1" applyAlignment="1" applyProtection="1">
      <alignment horizontal="center" vertical="center" shrinkToFit="1"/>
      <protection hidden="1"/>
    </xf>
    <xf numFmtId="3" fontId="47" fillId="0" borderId="70" xfId="0" applyNumberFormat="1" applyFont="1" applyBorder="1" applyAlignment="1" applyProtection="1">
      <alignment horizontal="center" vertical="center" shrinkToFit="1"/>
      <protection hidden="1"/>
    </xf>
    <xf numFmtId="3" fontId="47" fillId="0" borderId="66" xfId="0" applyNumberFormat="1" applyFont="1" applyBorder="1" applyAlignment="1" applyProtection="1">
      <alignment horizontal="center" vertical="center" shrinkToFit="1"/>
      <protection hidden="1"/>
    </xf>
    <xf numFmtId="3" fontId="47" fillId="0" borderId="100" xfId="0" applyNumberFormat="1" applyFont="1" applyBorder="1" applyAlignment="1" applyProtection="1">
      <alignment horizontal="center" vertical="center" shrinkToFit="1"/>
      <protection hidden="1"/>
    </xf>
    <xf numFmtId="3" fontId="47" fillId="4" borderId="70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101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left"/>
    </xf>
    <xf numFmtId="0" fontId="36" fillId="0" borderId="0" xfId="0" applyFont="1" applyAlignment="1">
      <alignment horizontal="justify"/>
    </xf>
    <xf numFmtId="0" fontId="43" fillId="0" borderId="0" xfId="0" applyFont="1" applyAlignment="1">
      <alignment horizontal="left" indent="10"/>
    </xf>
    <xf numFmtId="0" fontId="25" fillId="0" borderId="11" xfId="0" applyFont="1" applyBorder="1" applyAlignment="1">
      <alignment horizontal="left" vertical="center" wrapText="1" indent="1"/>
    </xf>
    <xf numFmtId="0" fontId="25" fillId="0" borderId="32" xfId="0" applyFont="1" applyBorder="1" applyAlignment="1">
      <alignment horizontal="left" vertical="center" wrapText="1" indent="1"/>
    </xf>
    <xf numFmtId="0" fontId="25" fillId="0" borderId="17" xfId="0" applyFont="1" applyBorder="1" applyAlignment="1">
      <alignment horizontal="left" vertical="center" wrapText="1" indent="1"/>
    </xf>
    <xf numFmtId="3" fontId="47" fillId="0" borderId="43" xfId="0" applyNumberFormat="1" applyFont="1" applyBorder="1" applyAlignment="1" applyProtection="1">
      <alignment horizontal="center" vertical="center" shrinkToFit="1"/>
      <protection hidden="1"/>
    </xf>
    <xf numFmtId="3" fontId="47" fillId="0" borderId="60" xfId="0" applyNumberFormat="1" applyFont="1" applyBorder="1" applyAlignment="1" applyProtection="1">
      <alignment horizontal="center" vertical="center" shrinkToFit="1"/>
      <protection hidden="1"/>
    </xf>
    <xf numFmtId="3" fontId="47" fillId="0" borderId="17" xfId="0" applyNumberFormat="1" applyFont="1" applyBorder="1" applyAlignment="1" applyProtection="1">
      <alignment horizontal="center" vertical="center" shrinkToFit="1"/>
      <protection hidden="1"/>
    </xf>
    <xf numFmtId="3" fontId="47" fillId="0" borderId="75" xfId="0" applyNumberFormat="1" applyFont="1" applyBorder="1" applyAlignment="1" applyProtection="1">
      <alignment horizontal="center" vertical="center" shrinkToFit="1"/>
      <protection hidden="1"/>
    </xf>
    <xf numFmtId="3" fontId="47" fillId="4" borderId="60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81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indent="16"/>
    </xf>
    <xf numFmtId="0" fontId="25" fillId="0" borderId="26" xfId="0" applyFont="1" applyBorder="1" applyAlignment="1">
      <alignment horizontal="left" vertical="center" wrapText="1"/>
    </xf>
    <xf numFmtId="3" fontId="47" fillId="0" borderId="50" xfId="0" applyNumberFormat="1" applyFont="1" applyBorder="1" applyAlignment="1" applyProtection="1">
      <alignment horizontal="center" vertical="center" shrinkToFit="1"/>
      <protection hidden="1"/>
    </xf>
    <xf numFmtId="3" fontId="47" fillId="0" borderId="58" xfId="0" applyNumberFormat="1" applyFont="1" applyBorder="1" applyAlignment="1" applyProtection="1">
      <alignment horizontal="center" vertical="center" shrinkToFit="1"/>
      <protection hidden="1"/>
    </xf>
    <xf numFmtId="3" fontId="47" fillId="0" borderId="20" xfId="0" applyNumberFormat="1" applyFont="1" applyBorder="1" applyAlignment="1" applyProtection="1">
      <alignment horizontal="center" vertical="center" shrinkToFit="1"/>
      <protection hidden="1"/>
    </xf>
    <xf numFmtId="3" fontId="47" fillId="0" borderId="97" xfId="0" applyNumberFormat="1" applyFont="1" applyBorder="1" applyAlignment="1" applyProtection="1">
      <alignment horizontal="center" vertical="center" shrinkToFit="1"/>
      <protection hidden="1"/>
    </xf>
    <xf numFmtId="3" fontId="47" fillId="0" borderId="98" xfId="0" applyNumberFormat="1" applyFont="1" applyBorder="1" applyAlignment="1" applyProtection="1">
      <alignment horizontal="center" vertical="center" shrinkToFit="1"/>
      <protection hidden="1"/>
    </xf>
    <xf numFmtId="0" fontId="25" fillId="0" borderId="42" xfId="0" applyFont="1" applyBorder="1" applyAlignment="1">
      <alignment horizontal="left" vertical="center" wrapText="1" indent="2"/>
    </xf>
    <xf numFmtId="3" fontId="47" fillId="4" borderId="65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99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vertical="center"/>
      <protection locked="0" hidden="1"/>
    </xf>
    <xf numFmtId="0" fontId="51" fillId="0" borderId="0" xfId="0" applyFont="1" applyAlignment="1" applyProtection="1">
      <alignment horizontal="center" wrapText="1"/>
      <protection hidden="1"/>
    </xf>
    <xf numFmtId="0" fontId="41" fillId="0" borderId="0" xfId="0" applyFont="1" applyAlignment="1" applyProtection="1">
      <alignment vertical="center" wrapText="1"/>
      <protection hidden="1"/>
    </xf>
    <xf numFmtId="49" fontId="52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 indent="2"/>
      <protection hidden="1"/>
    </xf>
    <xf numFmtId="0" fontId="43" fillId="0" borderId="17" xfId="0" applyFont="1" applyBorder="1"/>
    <xf numFmtId="0" fontId="43" fillId="0" borderId="0" xfId="0" applyFont="1"/>
    <xf numFmtId="0" fontId="44" fillId="0" borderId="43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50" fillId="0" borderId="0" xfId="0" applyFont="1" applyAlignment="1">
      <alignment horizontal="left" vertical="center"/>
    </xf>
    <xf numFmtId="0" fontId="50" fillId="0" borderId="125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3" fontId="47" fillId="0" borderId="79" xfId="0" applyNumberFormat="1" applyFont="1" applyBorder="1" applyAlignment="1" applyProtection="1">
      <alignment horizontal="center" vertical="center" wrapText="1"/>
      <protection hidden="1"/>
    </xf>
    <xf numFmtId="3" fontId="2" fillId="0" borderId="59" xfId="0" applyNumberFormat="1" applyFont="1" applyBorder="1" applyAlignment="1" applyProtection="1">
      <alignment horizontal="center" vertical="center" wrapText="1"/>
      <protection hidden="1"/>
    </xf>
    <xf numFmtId="0" fontId="2" fillId="0" borderId="86" xfId="0" applyFont="1" applyBorder="1" applyAlignment="1" applyProtection="1">
      <alignment horizontal="center" vertical="center" wrapText="1"/>
      <protection hidden="1"/>
    </xf>
    <xf numFmtId="3" fontId="47" fillId="0" borderId="48" xfId="0" applyNumberFormat="1" applyFont="1" applyBorder="1" applyAlignment="1" applyProtection="1">
      <alignment horizontal="center" vertical="center" wrapText="1"/>
      <protection hidden="1"/>
    </xf>
    <xf numFmtId="3" fontId="47" fillId="0" borderId="30" xfId="0" applyNumberFormat="1" applyFont="1" applyBorder="1" applyAlignment="1" applyProtection="1">
      <alignment horizontal="center" vertical="center" wrapText="1"/>
      <protection hidden="1"/>
    </xf>
    <xf numFmtId="3" fontId="47" fillId="0" borderId="32" xfId="0" applyNumberFormat="1" applyFont="1" applyBorder="1" applyAlignment="1" applyProtection="1">
      <alignment horizontal="center" vertical="center" wrapText="1"/>
      <protection hidden="1"/>
    </xf>
    <xf numFmtId="3" fontId="47" fillId="4" borderId="8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28" xfId="0" applyNumberFormat="1" applyFont="1" applyBorder="1" applyAlignment="1" applyProtection="1">
      <alignment horizontal="center" vertical="center" wrapText="1"/>
      <protection hidden="1"/>
    </xf>
    <xf numFmtId="3" fontId="47" fillId="0" borderId="129" xfId="0" applyNumberFormat="1" applyFont="1" applyBorder="1" applyAlignment="1" applyProtection="1">
      <alignment horizontal="center" vertical="center" wrapText="1"/>
      <protection hidden="1"/>
    </xf>
    <xf numFmtId="3" fontId="47" fillId="0" borderId="126" xfId="0" applyNumberFormat="1" applyFont="1" applyBorder="1" applyAlignment="1" applyProtection="1">
      <alignment horizontal="center" vertical="center" wrapText="1"/>
      <protection hidden="1"/>
    </xf>
    <xf numFmtId="3" fontId="47" fillId="0" borderId="130" xfId="0" applyNumberFormat="1" applyFont="1" applyBorder="1" applyAlignment="1" applyProtection="1">
      <alignment horizontal="center" vertical="center" wrapText="1"/>
      <protection hidden="1"/>
    </xf>
    <xf numFmtId="3" fontId="47" fillId="4" borderId="129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31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26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23" xfId="0" applyNumberFormat="1" applyFont="1" applyBorder="1" applyAlignment="1" applyProtection="1">
      <alignment horizontal="center" vertical="center" wrapText="1"/>
      <protection hidden="1"/>
    </xf>
    <xf numFmtId="3" fontId="47" fillId="0" borderId="134" xfId="0" applyNumberFormat="1" applyFont="1" applyBorder="1" applyAlignment="1" applyProtection="1">
      <alignment horizontal="center" vertical="center" wrapText="1"/>
      <protection hidden="1"/>
    </xf>
    <xf numFmtId="3" fontId="47" fillId="0" borderId="135" xfId="0" applyNumberFormat="1" applyFont="1" applyBorder="1" applyAlignment="1" applyProtection="1">
      <alignment horizontal="center" vertical="center" wrapText="1"/>
      <protection hidden="1"/>
    </xf>
    <xf numFmtId="3" fontId="47" fillId="0" borderId="12" xfId="0" applyNumberFormat="1" applyFont="1" applyBorder="1" applyAlignment="1" applyProtection="1">
      <alignment horizontal="center" vertical="center" wrapText="1"/>
      <protection hidden="1"/>
    </xf>
    <xf numFmtId="3" fontId="47" fillId="0" borderId="136" xfId="0" applyNumberFormat="1" applyFont="1" applyBorder="1" applyAlignment="1" applyProtection="1">
      <alignment horizontal="center" vertical="center" wrapText="1"/>
      <protection hidden="1"/>
    </xf>
    <xf numFmtId="3" fontId="47" fillId="4" borderId="135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37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38" xfId="0" applyNumberFormat="1" applyFont="1" applyBorder="1" applyAlignment="1" applyProtection="1">
      <alignment horizontal="center" vertical="center" wrapText="1"/>
      <protection hidden="1"/>
    </xf>
    <xf numFmtId="3" fontId="47" fillId="0" borderId="139" xfId="0" applyNumberFormat="1" applyFont="1" applyBorder="1" applyAlignment="1" applyProtection="1">
      <alignment horizontal="center" vertical="center" wrapText="1"/>
      <protection hidden="1"/>
    </xf>
    <xf numFmtId="3" fontId="47" fillId="0" borderId="140" xfId="0" applyNumberFormat="1" applyFont="1" applyBorder="1" applyAlignment="1" applyProtection="1">
      <alignment horizontal="center" vertical="center" wrapText="1"/>
      <protection hidden="1"/>
    </xf>
    <xf numFmtId="3" fontId="47" fillId="0" borderId="141" xfId="0" applyNumberFormat="1" applyFont="1" applyBorder="1" applyAlignment="1" applyProtection="1">
      <alignment horizontal="center" vertical="center" wrapText="1"/>
      <protection hidden="1"/>
    </xf>
    <xf numFmtId="3" fontId="47" fillId="4" borderId="139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42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4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45" xfId="0" applyNumberFormat="1" applyFont="1" applyBorder="1" applyAlignment="1" applyProtection="1">
      <alignment horizontal="center" vertical="center" wrapText="1"/>
      <protection hidden="1"/>
    </xf>
    <xf numFmtId="3" fontId="47" fillId="4" borderId="146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47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4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indent="8"/>
    </xf>
    <xf numFmtId="0" fontId="43" fillId="0" borderId="40" xfId="0" applyFont="1" applyBorder="1" applyAlignment="1">
      <alignment horizontal="left" indent="8"/>
    </xf>
    <xf numFmtId="0" fontId="25" fillId="0" borderId="18" xfId="0" applyFont="1" applyBorder="1" applyAlignment="1">
      <alignment horizontal="center" vertical="center" wrapText="1"/>
    </xf>
    <xf numFmtId="0" fontId="25" fillId="0" borderId="148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3" fontId="47" fillId="0" borderId="21" xfId="0" applyNumberFormat="1" applyFont="1" applyBorder="1" applyAlignment="1" applyProtection="1">
      <alignment horizontal="center" vertical="center" wrapText="1"/>
      <protection hidden="1"/>
    </xf>
    <xf numFmtId="3" fontId="47" fillId="0" borderId="59" xfId="0" applyNumberFormat="1" applyFont="1" applyBorder="1" applyAlignment="1" applyProtection="1">
      <alignment horizontal="center" vertical="center" wrapText="1"/>
      <protection hidden="1"/>
    </xf>
    <xf numFmtId="3" fontId="47" fillId="0" borderId="113" xfId="0" applyNumberFormat="1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/>
    <xf numFmtId="3" fontId="47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3" fontId="47" fillId="4" borderId="129" xfId="0" applyNumberFormat="1" applyFont="1" applyFill="1" applyBorder="1" applyAlignment="1" applyProtection="1">
      <alignment horizontal="center" vertical="center" wrapText="1"/>
      <protection locked="0" hidden="1"/>
    </xf>
    <xf numFmtId="3" fontId="47" fillId="4" borderId="149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50" xfId="0" applyNumberFormat="1" applyFont="1" applyBorder="1" applyAlignment="1" applyProtection="1">
      <alignment horizontal="center" vertical="center" wrapText="1"/>
      <protection hidden="1"/>
    </xf>
    <xf numFmtId="3" fontId="47" fillId="0" borderId="152" xfId="0" applyNumberFormat="1" applyFont="1" applyBorder="1" applyAlignment="1" applyProtection="1">
      <alignment horizontal="center" vertical="center" wrapText="1"/>
      <protection hidden="1"/>
    </xf>
    <xf numFmtId="3" fontId="47" fillId="0" borderId="39" xfId="0" applyNumberFormat="1" applyFont="1" applyBorder="1" applyAlignment="1" applyProtection="1">
      <alignment horizontal="center" vertical="center" wrapText="1"/>
      <protection hidden="1"/>
    </xf>
    <xf numFmtId="3" fontId="47" fillId="0" borderId="31" xfId="0" applyNumberFormat="1" applyFont="1" applyBorder="1" applyAlignment="1" applyProtection="1">
      <alignment horizontal="center" vertical="center" wrapText="1"/>
      <protection hidden="1"/>
    </xf>
    <xf numFmtId="3" fontId="47" fillId="0" borderId="112" xfId="0" applyNumberFormat="1" applyFont="1" applyBorder="1" applyAlignment="1" applyProtection="1">
      <alignment horizontal="center" vertical="center" wrapText="1"/>
      <protection hidden="1"/>
    </xf>
    <xf numFmtId="3" fontId="47" fillId="4" borderId="103" xfId="0" applyNumberFormat="1" applyFont="1" applyFill="1" applyBorder="1" applyAlignment="1" applyProtection="1">
      <alignment horizontal="center" vertical="center" wrapText="1"/>
      <protection locked="0" hidden="1"/>
    </xf>
    <xf numFmtId="3" fontId="47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>
      <alignment horizontal="left" vertical="center" wrapText="1"/>
    </xf>
    <xf numFmtId="3" fontId="47" fillId="0" borderId="154" xfId="0" applyNumberFormat="1" applyFont="1" applyBorder="1" applyAlignment="1" applyProtection="1">
      <alignment horizontal="center" vertical="center" wrapText="1"/>
      <protection hidden="1"/>
    </xf>
    <xf numFmtId="3" fontId="47" fillId="4" borderId="155" xfId="0" applyNumberFormat="1" applyFont="1" applyFill="1" applyBorder="1" applyAlignment="1" applyProtection="1">
      <alignment horizontal="center" vertical="center" wrapText="1"/>
      <protection locked="0" hidden="1"/>
    </xf>
    <xf numFmtId="3" fontId="47" fillId="4" borderId="156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70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>
      <alignment horizontal="justify"/>
    </xf>
    <xf numFmtId="0" fontId="39" fillId="0" borderId="0" xfId="0" applyFont="1" applyAlignment="1" applyProtection="1">
      <alignment horizontal="left" vertical="center" indent="2"/>
      <protection hidden="1"/>
    </xf>
    <xf numFmtId="0" fontId="56" fillId="2" borderId="0" xfId="0" applyFont="1" applyFill="1"/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8" fillId="0" borderId="0" xfId="0" applyFont="1" applyAlignment="1">
      <alignment horizontal="left" indent="2"/>
    </xf>
    <xf numFmtId="0" fontId="48" fillId="0" borderId="0" xfId="0" applyFont="1" applyAlignment="1">
      <alignment vertical="center" wrapText="1"/>
    </xf>
    <xf numFmtId="0" fontId="39" fillId="0" borderId="0" xfId="0" applyFont="1" applyAlignment="1" applyProtection="1">
      <alignment vertical="center"/>
      <protection hidden="1"/>
    </xf>
    <xf numFmtId="0" fontId="57" fillId="0" borderId="17" xfId="0" applyFont="1" applyBorder="1" applyAlignment="1" applyProtection="1">
      <alignment vertical="center"/>
      <protection hidden="1"/>
    </xf>
    <xf numFmtId="0" fontId="58" fillId="0" borderId="75" xfId="0" applyFont="1" applyBorder="1" applyAlignment="1" applyProtection="1">
      <alignment horizontal="center" wrapText="1"/>
      <protection hidden="1"/>
    </xf>
    <xf numFmtId="0" fontId="58" fillId="0" borderId="49" xfId="0" applyFont="1" applyBorder="1" applyAlignment="1" applyProtection="1">
      <alignment horizontal="center" wrapText="1"/>
      <protection hidden="1"/>
    </xf>
    <xf numFmtId="0" fontId="58" fillId="0" borderId="165" xfId="0" applyFont="1" applyBorder="1" applyAlignment="1" applyProtection="1">
      <alignment horizontal="center" wrapText="1"/>
      <protection hidden="1"/>
    </xf>
    <xf numFmtId="0" fontId="58" fillId="0" borderId="17" xfId="0" applyFont="1" applyBorder="1" applyAlignment="1" applyProtection="1">
      <alignment horizontal="center" wrapText="1"/>
      <protection hidden="1"/>
    </xf>
    <xf numFmtId="0" fontId="55" fillId="0" borderId="25" xfId="0" applyFont="1" applyBorder="1" applyAlignment="1" applyProtection="1">
      <alignment vertical="center" wrapText="1"/>
      <protection hidden="1"/>
    </xf>
    <xf numFmtId="3" fontId="47" fillId="0" borderId="167" xfId="0" applyNumberFormat="1" applyFont="1" applyBorder="1" applyAlignment="1" applyProtection="1">
      <alignment horizontal="center" vertical="center" shrinkToFit="1"/>
      <protection hidden="1"/>
    </xf>
    <xf numFmtId="3" fontId="39" fillId="0" borderId="123" xfId="0" applyNumberFormat="1" applyFont="1" applyBorder="1" applyAlignment="1" applyProtection="1">
      <alignment horizontal="center" vertical="center" shrinkToFit="1"/>
      <protection hidden="1"/>
    </xf>
    <xf numFmtId="3" fontId="39" fillId="0" borderId="152" xfId="0" applyNumberFormat="1" applyFont="1" applyBorder="1" applyAlignment="1" applyProtection="1">
      <alignment horizontal="center" vertical="center" shrinkToFit="1"/>
      <protection hidden="1"/>
    </xf>
    <xf numFmtId="3" fontId="39" fillId="0" borderId="40" xfId="0" applyNumberFormat="1" applyFont="1" applyBorder="1" applyAlignment="1" applyProtection="1">
      <alignment horizontal="center" vertical="center" shrinkToFit="1"/>
      <protection hidden="1"/>
    </xf>
    <xf numFmtId="0" fontId="48" fillId="0" borderId="11" xfId="0" applyFont="1" applyBorder="1" applyAlignment="1" applyProtection="1">
      <alignment horizontal="left" vertical="center" wrapText="1" indent="1"/>
      <protection hidden="1"/>
    </xf>
    <xf numFmtId="3" fontId="39" fillId="0" borderId="168" xfId="0" applyNumberFormat="1" applyFont="1" applyBorder="1" applyAlignment="1" applyProtection="1">
      <alignment horizontal="center" vertical="center" shrinkToFit="1"/>
      <protection hidden="1"/>
    </xf>
    <xf numFmtId="3" fontId="39" fillId="0" borderId="65" xfId="0" applyNumberFormat="1" applyFont="1" applyBorder="1" applyAlignment="1" applyProtection="1">
      <alignment horizontal="center" vertical="center" shrinkToFit="1"/>
      <protection hidden="1"/>
    </xf>
    <xf numFmtId="3" fontId="39" fillId="0" borderId="169" xfId="0" applyNumberFormat="1" applyFont="1" applyBorder="1" applyAlignment="1" applyProtection="1">
      <alignment horizontal="center" vertical="center" shrinkToFit="1"/>
      <protection hidden="1"/>
    </xf>
    <xf numFmtId="0" fontId="39" fillId="0" borderId="170" xfId="0" applyFont="1" applyBorder="1" applyAlignment="1" applyProtection="1">
      <alignment horizontal="left" vertical="center" wrapText="1" indent="3"/>
      <protection hidden="1"/>
    </xf>
    <xf numFmtId="3" fontId="39" fillId="0" borderId="79" xfId="0" applyNumberFormat="1" applyFont="1" applyBorder="1" applyAlignment="1" applyProtection="1">
      <alignment horizontal="center" vertical="center" shrinkToFit="1"/>
      <protection hidden="1"/>
    </xf>
    <xf numFmtId="3" fontId="39" fillId="4" borderId="30" xfId="0" applyNumberFormat="1" applyFont="1" applyFill="1" applyBorder="1" applyAlignment="1" applyProtection="1">
      <alignment horizontal="center" vertical="center" shrinkToFit="1"/>
      <protection locked="0"/>
    </xf>
    <xf numFmtId="3" fontId="39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32" xfId="0" applyFont="1" applyBorder="1" applyAlignment="1" applyProtection="1">
      <alignment horizontal="left" vertical="center" wrapText="1" indent="3"/>
      <protection hidden="1"/>
    </xf>
    <xf numFmtId="3" fontId="39" fillId="4" borderId="171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72" xfId="0" applyFont="1" applyBorder="1" applyAlignment="1" applyProtection="1">
      <alignment horizontal="left" vertical="center" wrapText="1" indent="3"/>
      <protection hidden="1"/>
    </xf>
    <xf numFmtId="3" fontId="39" fillId="0" borderId="130" xfId="0" applyNumberFormat="1" applyFont="1" applyBorder="1" applyAlignment="1" applyProtection="1">
      <alignment horizontal="center" vertical="center" shrinkToFit="1"/>
      <protection hidden="1"/>
    </xf>
    <xf numFmtId="3" fontId="39" fillId="4" borderId="129" xfId="0" applyNumberFormat="1" applyFont="1" applyFill="1" applyBorder="1" applyAlignment="1" applyProtection="1">
      <alignment horizontal="center" vertical="center" shrinkToFit="1"/>
      <protection locked="0"/>
    </xf>
    <xf numFmtId="3" fontId="39" fillId="4" borderId="126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73" xfId="0" applyFont="1" applyBorder="1" applyAlignment="1" applyProtection="1">
      <alignment horizontal="left" vertical="center" wrapText="1" indent="1"/>
      <protection hidden="1"/>
    </xf>
    <xf numFmtId="0" fontId="39" fillId="0" borderId="126" xfId="0" applyFont="1" applyBorder="1" applyAlignment="1" applyProtection="1">
      <alignment horizontal="left" vertical="center" wrapText="1" indent="3"/>
      <protection hidden="1"/>
    </xf>
    <xf numFmtId="3" fontId="39" fillId="4" borderId="174" xfId="0" applyNumberFormat="1" applyFont="1" applyFill="1" applyBorder="1" applyAlignment="1" applyProtection="1">
      <alignment horizontal="center" vertical="center" shrinkToFit="1"/>
      <protection locked="0"/>
    </xf>
    <xf numFmtId="3" fontId="39" fillId="0" borderId="75" xfId="0" applyNumberFormat="1" applyFont="1" applyBorder="1" applyAlignment="1" applyProtection="1">
      <alignment horizontal="center" vertical="center" shrinkToFit="1"/>
      <protection hidden="1"/>
    </xf>
    <xf numFmtId="3" fontId="39" fillId="4" borderId="60" xfId="0" applyNumberFormat="1" applyFont="1" applyFill="1" applyBorder="1" applyAlignment="1" applyProtection="1">
      <alignment horizontal="center" vertical="center" shrinkToFit="1"/>
      <protection locked="0"/>
    </xf>
    <xf numFmtId="3" fontId="39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 horizontal="left" vertical="center" wrapText="1" indent="3"/>
      <protection hidden="1"/>
    </xf>
    <xf numFmtId="0" fontId="50" fillId="0" borderId="0" xfId="0" applyFont="1" applyProtection="1">
      <protection hidden="1"/>
    </xf>
    <xf numFmtId="0" fontId="59" fillId="0" borderId="0" xfId="0" applyFont="1" applyAlignment="1" applyProtection="1">
      <alignment vertical="center"/>
      <protection hidden="1"/>
    </xf>
    <xf numFmtId="0" fontId="44" fillId="0" borderId="75" xfId="0" applyFont="1" applyBorder="1" applyAlignment="1">
      <alignment horizontal="center" wrapText="1"/>
    </xf>
    <xf numFmtId="0" fontId="44" fillId="0" borderId="81" xfId="0" applyFont="1" applyBorder="1" applyAlignment="1">
      <alignment horizontal="center" wrapText="1"/>
    </xf>
    <xf numFmtId="0" fontId="36" fillId="0" borderId="12" xfId="0" applyFont="1" applyBorder="1" applyAlignment="1" applyProtection="1">
      <alignment horizontal="right" vertical="center"/>
      <protection hidden="1"/>
    </xf>
    <xf numFmtId="0" fontId="57" fillId="0" borderId="0" xfId="0" applyFont="1" applyAlignment="1">
      <alignment horizontal="left" indent="2"/>
    </xf>
    <xf numFmtId="0" fontId="39" fillId="0" borderId="0" xfId="0" applyFont="1"/>
    <xf numFmtId="0" fontId="57" fillId="0" borderId="0" xfId="0" applyFont="1" applyAlignment="1">
      <alignment wrapText="1"/>
    </xf>
    <xf numFmtId="0" fontId="57" fillId="0" borderId="0" xfId="0" applyFont="1" applyAlignment="1">
      <alignment horizontal="left" wrapText="1" indent="2"/>
    </xf>
    <xf numFmtId="0" fontId="48" fillId="0" borderId="0" xfId="0" applyFont="1" applyAlignment="1">
      <alignment horizontal="left"/>
    </xf>
    <xf numFmtId="0" fontId="48" fillId="0" borderId="0" xfId="0" applyFont="1"/>
    <xf numFmtId="0" fontId="58" fillId="0" borderId="75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39" fillId="4" borderId="123" xfId="0" applyFont="1" applyFill="1" applyBorder="1" applyAlignment="1" applyProtection="1">
      <alignment horizontal="center" vertical="center" wrapText="1"/>
      <protection locked="0"/>
    </xf>
    <xf numFmtId="0" fontId="39" fillId="0" borderId="151" xfId="0" applyFont="1" applyBorder="1" applyAlignment="1">
      <alignment horizontal="center" vertical="center" wrapText="1"/>
    </xf>
    <xf numFmtId="0" fontId="39" fillId="4" borderId="152" xfId="0" applyFont="1" applyFill="1" applyBorder="1" applyAlignment="1" applyProtection="1">
      <alignment horizontal="center" vertical="center" wrapText="1"/>
      <protection locked="0"/>
    </xf>
    <xf numFmtId="0" fontId="39" fillId="4" borderId="39" xfId="0" applyFont="1" applyFill="1" applyBorder="1" applyAlignment="1" applyProtection="1">
      <alignment horizontal="center" vertical="center" wrapText="1"/>
      <protection locked="0"/>
    </xf>
    <xf numFmtId="0" fontId="39" fillId="4" borderId="30" xfId="0" applyFont="1" applyFill="1" applyBorder="1" applyAlignment="1" applyProtection="1">
      <alignment horizontal="center" vertical="center" wrapText="1"/>
      <protection locked="0"/>
    </xf>
    <xf numFmtId="0" fontId="39" fillId="4" borderId="31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/>
    </xf>
    <xf numFmtId="0" fontId="47" fillId="0" borderId="30" xfId="0" applyFont="1" applyBorder="1" applyAlignment="1">
      <alignment horizontal="center" vertical="center"/>
    </xf>
    <xf numFmtId="0" fontId="47" fillId="4" borderId="30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right" indent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7" fillId="2" borderId="107" xfId="0" applyFont="1" applyFill="1" applyBorder="1" applyAlignment="1" applyProtection="1">
      <alignment horizontal="center" vertical="center"/>
      <protection hidden="1"/>
    </xf>
    <xf numFmtId="0" fontId="47" fillId="2" borderId="53" xfId="0" applyFont="1" applyFill="1" applyBorder="1" applyAlignment="1" applyProtection="1">
      <alignment horizontal="center" vertical="center"/>
      <protection hidden="1"/>
    </xf>
    <xf numFmtId="0" fontId="47" fillId="2" borderId="10" xfId="0" applyFont="1" applyFill="1" applyBorder="1" applyAlignment="1" applyProtection="1">
      <alignment horizontal="center" vertical="center"/>
      <protection hidden="1"/>
    </xf>
    <xf numFmtId="0" fontId="47" fillId="4" borderId="151" xfId="0" applyFont="1" applyFill="1" applyBorder="1" applyAlignment="1" applyProtection="1">
      <alignment horizontal="center" vertical="center"/>
      <protection locked="0"/>
    </xf>
    <xf numFmtId="0" fontId="47" fillId="4" borderId="152" xfId="0" applyFont="1" applyFill="1" applyBorder="1" applyAlignment="1" applyProtection="1">
      <alignment horizontal="center" vertical="center"/>
      <protection locked="0"/>
    </xf>
    <xf numFmtId="0" fontId="47" fillId="4" borderId="40" xfId="0" applyFont="1" applyFill="1" applyBorder="1" applyAlignment="1" applyProtection="1">
      <alignment horizontal="center" vertical="center"/>
      <protection locked="0"/>
    </xf>
    <xf numFmtId="0" fontId="47" fillId="4" borderId="109" xfId="0" applyFont="1" applyFill="1" applyBorder="1" applyAlignment="1" applyProtection="1">
      <alignment horizontal="center" vertical="center"/>
      <protection locked="0"/>
    </xf>
    <xf numFmtId="0" fontId="47" fillId="4" borderId="32" xfId="0" applyFont="1" applyFill="1" applyBorder="1" applyAlignment="1" applyProtection="1">
      <alignment horizontal="center" vertical="center"/>
      <protection locked="0"/>
    </xf>
    <xf numFmtId="0" fontId="47" fillId="2" borderId="110" xfId="0" applyFont="1" applyFill="1" applyBorder="1" applyAlignment="1" applyProtection="1">
      <alignment horizontal="center" vertical="center"/>
      <protection hidden="1"/>
    </xf>
    <xf numFmtId="0" fontId="47" fillId="2" borderId="59" xfId="0" applyFont="1" applyFill="1" applyBorder="1" applyAlignment="1" applyProtection="1">
      <alignment horizontal="center" vertical="center"/>
      <protection hidden="1"/>
    </xf>
    <xf numFmtId="0" fontId="47" fillId="2" borderId="0" xfId="0" applyFont="1" applyFill="1" applyAlignment="1" applyProtection="1">
      <alignment horizontal="center" vertical="center"/>
      <protection hidden="1"/>
    </xf>
    <xf numFmtId="0" fontId="58" fillId="0" borderId="0" xfId="0" applyFont="1" applyAlignment="1">
      <alignment horizontal="right"/>
    </xf>
    <xf numFmtId="0" fontId="58" fillId="0" borderId="32" xfId="0" applyFont="1" applyBorder="1" applyAlignment="1">
      <alignment horizontal="right"/>
    </xf>
    <xf numFmtId="0" fontId="47" fillId="4" borderId="111" xfId="0" applyFont="1" applyFill="1" applyBorder="1" applyAlignment="1" applyProtection="1">
      <alignment horizontal="center" vertical="center"/>
      <protection locked="0"/>
    </xf>
    <xf numFmtId="0" fontId="47" fillId="4" borderId="70" xfId="0" applyFont="1" applyFill="1" applyBorder="1" applyAlignment="1" applyProtection="1">
      <alignment horizontal="center" vertical="center"/>
      <protection locked="0"/>
    </xf>
    <xf numFmtId="0" fontId="47" fillId="4" borderId="66" xfId="0" applyFont="1" applyFill="1" applyBorder="1" applyAlignment="1" applyProtection="1">
      <alignment horizontal="center" vertical="center"/>
      <protection locked="0"/>
    </xf>
    <xf numFmtId="0" fontId="58" fillId="0" borderId="66" xfId="0" applyFont="1" applyBorder="1" applyAlignment="1">
      <alignment horizontal="right"/>
    </xf>
    <xf numFmtId="0" fontId="25" fillId="0" borderId="67" xfId="0" applyFont="1" applyBorder="1" applyAlignment="1">
      <alignment horizontal="left" vertical="center" wrapText="1" indent="2"/>
    </xf>
    <xf numFmtId="0" fontId="48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left"/>
      <protection hidden="1"/>
    </xf>
    <xf numFmtId="0" fontId="57" fillId="0" borderId="0" xfId="0" applyFont="1" applyAlignment="1" applyProtection="1">
      <alignment horizontal="left" indent="4"/>
      <protection hidden="1"/>
    </xf>
    <xf numFmtId="0" fontId="57" fillId="0" borderId="0" xfId="0" applyFont="1" applyProtection="1">
      <protection hidden="1"/>
    </xf>
    <xf numFmtId="0" fontId="55" fillId="0" borderId="10" xfId="0" applyFont="1" applyBorder="1" applyAlignment="1" applyProtection="1">
      <alignment horizontal="left" vertical="center" wrapText="1" indent="2"/>
      <protection hidden="1"/>
    </xf>
    <xf numFmtId="0" fontId="48" fillId="0" borderId="17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3" fontId="47" fillId="0" borderId="184" xfId="0" applyNumberFormat="1" applyFont="1" applyBorder="1" applyAlignment="1" applyProtection="1">
      <alignment horizontal="center" vertical="center" wrapText="1"/>
      <protection hidden="1"/>
    </xf>
    <xf numFmtId="3" fontId="47" fillId="0" borderId="185" xfId="0" applyNumberFormat="1" applyFont="1" applyBorder="1" applyAlignment="1" applyProtection="1">
      <alignment horizontal="center" vertical="center" wrapText="1"/>
      <protection hidden="1"/>
    </xf>
    <xf numFmtId="3" fontId="47" fillId="4" borderId="187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86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43" xfId="0" applyNumberFormat="1" applyFont="1" applyBorder="1" applyAlignment="1" applyProtection="1">
      <alignment horizontal="center" vertical="center" wrapText="1"/>
      <protection hidden="1"/>
    </xf>
    <xf numFmtId="3" fontId="47" fillId="4" borderId="183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82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47" xfId="0" applyNumberFormat="1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>
      <alignment horizontal="left" vertical="center" wrapText="1" indent="1"/>
    </xf>
    <xf numFmtId="0" fontId="48" fillId="0" borderId="32" xfId="0" applyFont="1" applyBorder="1" applyAlignment="1">
      <alignment horizontal="left" vertical="center" wrapText="1" indent="1"/>
    </xf>
    <xf numFmtId="0" fontId="39" fillId="0" borderId="0" xfId="0" applyFont="1" applyAlignment="1" applyProtection="1">
      <alignment horizontal="left" vertical="top" wrapText="1"/>
      <protection locked="0"/>
    </xf>
    <xf numFmtId="3" fontId="47" fillId="0" borderId="60" xfId="0" applyNumberFormat="1" applyFont="1" applyBorder="1" applyAlignment="1" applyProtection="1">
      <alignment horizontal="center" vertical="center" wrapText="1"/>
      <protection hidden="1"/>
    </xf>
    <xf numFmtId="3" fontId="47" fillId="0" borderId="17" xfId="0" applyNumberFormat="1" applyFont="1" applyBorder="1" applyAlignment="1" applyProtection="1">
      <alignment horizontal="center" vertical="center" wrapText="1"/>
      <protection hidden="1"/>
    </xf>
    <xf numFmtId="3" fontId="47" fillId="0" borderId="75" xfId="0" applyNumberFormat="1" applyFont="1" applyBorder="1" applyAlignment="1" applyProtection="1">
      <alignment horizontal="center" vertical="center" wrapText="1"/>
      <protection hidden="1"/>
    </xf>
    <xf numFmtId="3" fontId="47" fillId="4" borderId="60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81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9" fillId="4" borderId="189" xfId="0" applyFont="1" applyFill="1" applyBorder="1" applyAlignment="1" applyProtection="1">
      <alignment horizontal="center" vertical="center" wrapText="1"/>
      <protection locked="0"/>
    </xf>
    <xf numFmtId="0" fontId="39" fillId="0" borderId="106" xfId="0" applyFont="1" applyBorder="1" applyAlignment="1">
      <alignment horizontal="center" vertical="center" wrapText="1"/>
    </xf>
    <xf numFmtId="0" fontId="39" fillId="4" borderId="60" xfId="0" applyFont="1" applyFill="1" applyBorder="1" applyAlignment="1" applyProtection="1">
      <alignment horizontal="center" vertical="center" wrapText="1"/>
      <protection locked="0"/>
    </xf>
    <xf numFmtId="0" fontId="39" fillId="4" borderId="147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/>
    <xf numFmtId="0" fontId="39" fillId="0" borderId="190" xfId="0" applyFont="1" applyBorder="1" applyAlignment="1" applyProtection="1">
      <alignment horizontal="left" vertical="center" wrapText="1" indent="3"/>
      <protection hidden="1"/>
    </xf>
    <xf numFmtId="3" fontId="47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68" xfId="0" applyNumberFormat="1" applyFont="1" applyBorder="1" applyAlignment="1" applyProtection="1">
      <alignment horizontal="center" vertical="center" wrapText="1"/>
      <protection hidden="1"/>
    </xf>
    <xf numFmtId="3" fontId="47" fillId="4" borderId="104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 wrapText="1"/>
    </xf>
    <xf numFmtId="0" fontId="33" fillId="0" borderId="35" xfId="0" applyFont="1" applyBorder="1" applyAlignment="1">
      <alignment horizontal="left" vertical="center" indent="3"/>
    </xf>
    <xf numFmtId="0" fontId="33" fillId="0" borderId="132" xfId="0" applyFont="1" applyBorder="1" applyAlignment="1">
      <alignment horizontal="left" vertical="center" wrapText="1" indent="3"/>
    </xf>
    <xf numFmtId="0" fontId="65" fillId="0" borderId="0" xfId="0" applyFont="1" applyAlignment="1">
      <alignment horizontal="center" vertical="center"/>
    </xf>
    <xf numFmtId="0" fontId="36" fillId="0" borderId="191" xfId="0" applyFont="1" applyBorder="1" applyAlignment="1">
      <alignment horizontal="center" vertical="center" wrapText="1"/>
    </xf>
    <xf numFmtId="0" fontId="36" fillId="0" borderId="161" xfId="0" applyFont="1" applyBorder="1" applyAlignment="1">
      <alignment horizontal="center" vertical="center" wrapText="1"/>
    </xf>
    <xf numFmtId="0" fontId="36" fillId="0" borderId="162" xfId="0" applyFont="1" applyBorder="1" applyAlignment="1">
      <alignment horizontal="center" vertical="center" wrapText="1"/>
    </xf>
    <xf numFmtId="3" fontId="47" fillId="0" borderId="110" xfId="0" applyNumberFormat="1" applyFont="1" applyBorder="1" applyAlignment="1" applyProtection="1">
      <alignment horizontal="center" vertical="center" wrapText="1"/>
      <protection hidden="1"/>
    </xf>
    <xf numFmtId="0" fontId="27" fillId="0" borderId="47" xfId="0" applyFont="1" applyBorder="1" applyAlignment="1">
      <alignment horizontal="left" vertical="center" wrapText="1" indent="2"/>
    </xf>
    <xf numFmtId="3" fontId="47" fillId="4" borderId="109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127" xfId="0" applyFont="1" applyBorder="1" applyAlignment="1">
      <alignment horizontal="left" vertical="center" wrapText="1" indent="2"/>
    </xf>
    <xf numFmtId="3" fontId="47" fillId="4" borderId="192" xfId="0" applyNumberFormat="1" applyFont="1" applyFill="1" applyBorder="1" applyAlignment="1" applyProtection="1">
      <alignment horizontal="center" vertical="center" wrapText="1"/>
      <protection locked="0" hidden="1"/>
    </xf>
    <xf numFmtId="3" fontId="47" fillId="0" borderId="151" xfId="0" applyNumberFormat="1" applyFont="1" applyBorder="1" applyAlignment="1" applyProtection="1">
      <alignment horizontal="center" vertical="center" wrapText="1"/>
      <protection hidden="1"/>
    </xf>
    <xf numFmtId="0" fontId="33" fillId="0" borderId="47" xfId="0" applyFont="1" applyBorder="1" applyAlignment="1">
      <alignment horizontal="left" vertical="center" wrapText="1" indent="2"/>
    </xf>
    <xf numFmtId="3" fontId="47" fillId="0" borderId="109" xfId="0" applyNumberFormat="1" applyFont="1" applyBorder="1" applyAlignment="1" applyProtection="1">
      <alignment horizontal="center" vertical="center" wrapText="1"/>
      <protection hidden="1"/>
    </xf>
    <xf numFmtId="0" fontId="1" fillId="0" borderId="132" xfId="0" applyFont="1" applyBorder="1" applyAlignment="1">
      <alignment horizontal="left" vertical="center" wrapText="1" indent="4"/>
    </xf>
    <xf numFmtId="3" fontId="47" fillId="4" borderId="19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27" xfId="0" applyFont="1" applyBorder="1" applyAlignment="1">
      <alignment horizontal="left" vertical="center" wrapText="1" indent="4"/>
    </xf>
    <xf numFmtId="0" fontId="48" fillId="0" borderId="153" xfId="0" applyFont="1" applyBorder="1" applyAlignment="1">
      <alignment horizontal="left" vertical="center" wrapText="1"/>
    </xf>
    <xf numFmtId="3" fontId="47" fillId="0" borderId="194" xfId="0" applyNumberFormat="1" applyFont="1" applyBorder="1" applyAlignment="1" applyProtection="1">
      <alignment horizontal="center" vertical="center" wrapText="1"/>
      <protection hidden="1"/>
    </xf>
    <xf numFmtId="3" fontId="47" fillId="0" borderId="155" xfId="0" applyNumberFormat="1" applyFont="1" applyBorder="1" applyAlignment="1" applyProtection="1">
      <alignment horizontal="center" vertical="center" wrapText="1"/>
      <protection hidden="1"/>
    </xf>
    <xf numFmtId="3" fontId="47" fillId="0" borderId="156" xfId="0" applyNumberFormat="1" applyFont="1" applyBorder="1" applyAlignment="1" applyProtection="1">
      <alignment horizontal="center" vertical="center" wrapText="1"/>
      <protection hidden="1"/>
    </xf>
    <xf numFmtId="0" fontId="33" fillId="0" borderId="153" xfId="0" applyFont="1" applyBorder="1" applyAlignment="1">
      <alignment horizontal="left" vertical="center" wrapText="1" indent="2"/>
    </xf>
    <xf numFmtId="3" fontId="47" fillId="4" borderId="194" xfId="0" applyNumberFormat="1" applyFont="1" applyFill="1" applyBorder="1" applyAlignment="1" applyProtection="1">
      <alignment horizontal="center" vertical="center" wrapText="1"/>
      <protection locked="0" hidden="1"/>
    </xf>
    <xf numFmtId="0" fontId="33" fillId="0" borderId="127" xfId="0" applyFont="1" applyBorder="1" applyAlignment="1">
      <alignment horizontal="left" vertical="center" wrapText="1" indent="2"/>
    </xf>
    <xf numFmtId="0" fontId="27" fillId="0" borderId="153" xfId="0" applyFont="1" applyBorder="1" applyAlignment="1">
      <alignment horizontal="left" vertical="center" wrapText="1" indent="2"/>
    </xf>
    <xf numFmtId="0" fontId="27" fillId="0" borderId="67" xfId="0" applyFont="1" applyBorder="1" applyAlignment="1">
      <alignment horizontal="left" vertical="center" wrapText="1" indent="2"/>
    </xf>
    <xf numFmtId="3" fontId="47" fillId="4" borderId="111" xfId="0" applyNumberFormat="1" applyFont="1" applyFill="1" applyBorder="1" applyAlignment="1" applyProtection="1">
      <alignment horizontal="center" vertical="center" wrapText="1"/>
      <protection locked="0" hidden="1"/>
    </xf>
    <xf numFmtId="0" fontId="57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56" fillId="0" borderId="0" xfId="0" applyFont="1"/>
    <xf numFmtId="0" fontId="47" fillId="0" borderId="0" xfId="0" applyFont="1"/>
    <xf numFmtId="0" fontId="47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/>
    </xf>
    <xf numFmtId="0" fontId="39" fillId="4" borderId="3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 wrapText="1"/>
    </xf>
    <xf numFmtId="0" fontId="4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/>
      <protection hidden="1"/>
    </xf>
    <xf numFmtId="3" fontId="47" fillId="0" borderId="144" xfId="0" applyNumberFormat="1" applyFont="1" applyBorder="1" applyAlignment="1" applyProtection="1">
      <alignment horizontal="center" vertical="center" wrapText="1"/>
      <protection hidden="1"/>
    </xf>
    <xf numFmtId="3" fontId="47" fillId="0" borderId="14" xfId="0" applyNumberFormat="1" applyFont="1" applyBorder="1" applyAlignment="1" applyProtection="1">
      <alignment horizontal="center" vertical="center" wrapText="1"/>
      <protection hidden="1"/>
    </xf>
    <xf numFmtId="0" fontId="50" fillId="0" borderId="18" xfId="0" applyFont="1" applyBorder="1" applyAlignment="1" applyProtection="1">
      <alignment horizontal="center" vertical="center" wrapText="1"/>
      <protection hidden="1"/>
    </xf>
    <xf numFmtId="3" fontId="47" fillId="0" borderId="0" xfId="0" applyNumberFormat="1" applyFont="1" applyAlignment="1" applyProtection="1">
      <alignment horizontal="center" vertical="center" wrapText="1"/>
      <protection locked="0"/>
    </xf>
    <xf numFmtId="0" fontId="48" fillId="0" borderId="198" xfId="0" applyFont="1" applyBorder="1" applyAlignment="1" applyProtection="1">
      <alignment vertical="center"/>
      <protection hidden="1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46" fillId="0" borderId="4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8" fillId="0" borderId="181" xfId="0" applyFont="1" applyBorder="1" applyAlignment="1" applyProtection="1">
      <alignment horizontal="center" vertical="center" wrapText="1"/>
      <protection hidden="1"/>
    </xf>
    <xf numFmtId="0" fontId="58" fillId="0" borderId="147" xfId="0" applyFont="1" applyBorder="1" applyAlignment="1" applyProtection="1">
      <alignment horizontal="center" vertical="center" wrapText="1"/>
      <protection hidden="1"/>
    </xf>
    <xf numFmtId="0" fontId="58" fillId="0" borderId="182" xfId="0" applyFont="1" applyBorder="1" applyAlignment="1" applyProtection="1">
      <alignment horizontal="center" vertical="center" wrapText="1"/>
      <protection hidden="1"/>
    </xf>
    <xf numFmtId="0" fontId="58" fillId="0" borderId="183" xfId="0" applyFont="1" applyBorder="1" applyAlignment="1" applyProtection="1">
      <alignment horizontal="center" vertical="center" wrapText="1"/>
      <protection hidden="1"/>
    </xf>
    <xf numFmtId="0" fontId="58" fillId="0" borderId="143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68" fillId="0" borderId="25" xfId="0" applyFont="1" applyBorder="1" applyAlignment="1">
      <alignment horizontal="left" vertical="center" wrapText="1"/>
    </xf>
    <xf numFmtId="3" fontId="2" fillId="0" borderId="208" xfId="0" applyNumberFormat="1" applyFont="1" applyBorder="1" applyAlignment="1">
      <alignment horizontal="center" vertical="center" wrapText="1"/>
    </xf>
    <xf numFmtId="3" fontId="2" fillId="0" borderId="209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10" xfId="0" applyNumberFormat="1" applyFont="1" applyBorder="1" applyAlignment="1">
      <alignment horizontal="center" vertical="center" wrapText="1"/>
    </xf>
    <xf numFmtId="3" fontId="2" fillId="0" borderId="211" xfId="0" applyNumberFormat="1" applyFont="1" applyBorder="1" applyAlignment="1">
      <alignment horizontal="center" vertical="center" wrapText="1"/>
    </xf>
    <xf numFmtId="0" fontId="36" fillId="0" borderId="32" xfId="0" applyFont="1" applyBorder="1" applyAlignment="1">
      <alignment horizontal="left" vertical="center" inden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79" xfId="0" applyNumberFormat="1" applyFont="1" applyBorder="1" applyAlignment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66" xfId="0" applyFont="1" applyBorder="1" applyAlignment="1">
      <alignment horizontal="left" vertical="center" indent="1"/>
    </xf>
    <xf numFmtId="3" fontId="2" fillId="0" borderId="68" xfId="0" applyNumberFormat="1" applyFont="1" applyBorder="1" applyAlignment="1">
      <alignment horizontal="center" vertical="center" wrapText="1"/>
    </xf>
    <xf numFmtId="3" fontId="2" fillId="0" borderId="70" xfId="0" applyNumberFormat="1" applyFont="1" applyBorder="1" applyAlignment="1">
      <alignment horizontal="center" vertical="center" wrapText="1"/>
    </xf>
    <xf numFmtId="3" fontId="2" fillId="0" borderId="66" xfId="0" applyNumberFormat="1" applyFont="1" applyBorder="1" applyAlignment="1">
      <alignment horizontal="center" vertical="center" wrapText="1"/>
    </xf>
    <xf numFmtId="3" fontId="2" fillId="0" borderId="100" xfId="0" applyNumberFormat="1" applyFont="1" applyBorder="1" applyAlignment="1">
      <alignment horizontal="center" vertical="center" wrapText="1"/>
    </xf>
    <xf numFmtId="3" fontId="2" fillId="4" borderId="7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0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04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left"/>
    </xf>
    <xf numFmtId="0" fontId="32" fillId="0" borderId="0" xfId="0" applyFont="1" applyAlignment="1">
      <alignment wrapText="1"/>
    </xf>
    <xf numFmtId="0" fontId="43" fillId="0" borderId="0" xfId="0" applyFont="1" applyAlignment="1">
      <alignment horizontal="left" vertical="center" indent="3"/>
    </xf>
    <xf numFmtId="0" fontId="46" fillId="0" borderId="0" xfId="0" applyFont="1" applyAlignment="1">
      <alignment horizontal="center" wrapText="1"/>
    </xf>
    <xf numFmtId="0" fontId="43" fillId="0" borderId="0" xfId="0" applyFont="1" applyAlignment="1">
      <alignment horizontal="left" vertical="center" indent="4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indent="4"/>
    </xf>
    <xf numFmtId="0" fontId="44" fillId="0" borderId="148" xfId="0" applyFont="1" applyBorder="1" applyAlignment="1">
      <alignment horizontal="center" vertical="center" wrapText="1"/>
    </xf>
    <xf numFmtId="0" fontId="44" fillId="0" borderId="161" xfId="0" applyFont="1" applyBorder="1" applyAlignment="1">
      <alignment horizontal="center" vertical="center" wrapText="1"/>
    </xf>
    <xf numFmtId="0" fontId="44" fillId="0" borderId="162" xfId="0" applyFont="1" applyBorder="1" applyAlignment="1">
      <alignment horizontal="center" vertical="center" wrapText="1"/>
    </xf>
    <xf numFmtId="0" fontId="32" fillId="0" borderId="0" xfId="0" applyFont="1" applyProtection="1">
      <protection hidden="1"/>
    </xf>
    <xf numFmtId="0" fontId="36" fillId="0" borderId="0" xfId="0" applyFont="1" applyAlignment="1">
      <alignment horizontal="left" vertical="center" wrapText="1" indent="1"/>
    </xf>
    <xf numFmtId="0" fontId="49" fillId="0" borderId="19" xfId="0" applyFont="1" applyBorder="1" applyAlignment="1" applyProtection="1">
      <alignment horizontal="center" wrapText="1"/>
      <protection hidden="1"/>
    </xf>
    <xf numFmtId="0" fontId="49" fillId="0" borderId="125" xfId="0" applyFont="1" applyBorder="1" applyAlignment="1" applyProtection="1">
      <alignment horizontal="center" vertical="center" wrapText="1"/>
      <protection hidden="1"/>
    </xf>
    <xf numFmtId="0" fontId="47" fillId="0" borderId="21" xfId="0" applyFont="1" applyBorder="1" applyAlignment="1" applyProtection="1">
      <alignment horizontal="center" vertical="center" wrapText="1"/>
      <protection hidden="1"/>
    </xf>
    <xf numFmtId="0" fontId="47" fillId="4" borderId="59" xfId="0" applyFont="1" applyFill="1" applyBorder="1" applyAlignment="1" applyProtection="1">
      <alignment horizontal="center" vertical="center" wrapText="1"/>
      <protection locked="0"/>
    </xf>
    <xf numFmtId="0" fontId="47" fillId="4" borderId="0" xfId="0" applyFont="1" applyFill="1" applyAlignment="1" applyProtection="1">
      <alignment horizontal="center" vertical="center" wrapText="1"/>
      <protection locked="0"/>
    </xf>
    <xf numFmtId="0" fontId="36" fillId="0" borderId="32" xfId="0" applyFont="1" applyBorder="1" applyAlignment="1">
      <alignment horizontal="left" vertical="center" wrapText="1" indent="1"/>
    </xf>
    <xf numFmtId="0" fontId="49" fillId="0" borderId="32" xfId="0" applyFont="1" applyBorder="1" applyAlignment="1" applyProtection="1">
      <alignment horizontal="center" wrapText="1"/>
      <protection hidden="1"/>
    </xf>
    <xf numFmtId="0" fontId="49" fillId="0" borderId="47" xfId="0" applyFont="1" applyBorder="1" applyAlignment="1" applyProtection="1">
      <alignment horizontal="center" vertical="center" wrapText="1"/>
      <protection hidden="1"/>
    </xf>
    <xf numFmtId="0" fontId="47" fillId="0" borderId="48" xfId="0" applyFont="1" applyBorder="1" applyAlignment="1" applyProtection="1">
      <alignment horizontal="center" vertical="center" wrapText="1"/>
      <protection hidden="1"/>
    </xf>
    <xf numFmtId="0" fontId="47" fillId="4" borderId="30" xfId="0" applyFont="1" applyFill="1" applyBorder="1" applyAlignment="1" applyProtection="1">
      <alignment horizontal="center" vertical="center" wrapText="1"/>
      <protection locked="0"/>
    </xf>
    <xf numFmtId="0" fontId="47" fillId="4" borderId="32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center" vertical="center"/>
      <protection hidden="1"/>
    </xf>
    <xf numFmtId="0" fontId="36" fillId="0" borderId="66" xfId="0" applyFont="1" applyBorder="1" applyAlignment="1">
      <alignment horizontal="left" vertical="center" wrapText="1" indent="1"/>
    </xf>
    <xf numFmtId="0" fontId="47" fillId="0" borderId="68" xfId="0" applyFont="1" applyBorder="1" applyAlignment="1" applyProtection="1">
      <alignment horizontal="center" vertical="center" wrapText="1"/>
      <protection hidden="1"/>
    </xf>
    <xf numFmtId="0" fontId="47" fillId="4" borderId="70" xfId="0" applyFont="1" applyFill="1" applyBorder="1" applyAlignment="1" applyProtection="1">
      <alignment horizontal="center" vertical="center" wrapText="1"/>
      <protection locked="0"/>
    </xf>
    <xf numFmtId="0" fontId="47" fillId="4" borderId="66" xfId="0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top" wrapText="1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left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 wrapText="1"/>
    </xf>
    <xf numFmtId="0" fontId="43" fillId="0" borderId="0" xfId="0" applyFont="1" applyAlignment="1">
      <alignment horizontal="left"/>
    </xf>
    <xf numFmtId="0" fontId="43" fillId="0" borderId="17" xfId="0" applyFont="1" applyBorder="1" applyAlignment="1">
      <alignment horizontal="left"/>
    </xf>
    <xf numFmtId="0" fontId="57" fillId="0" borderId="17" xfId="0" applyFont="1" applyBorder="1" applyAlignment="1" applyProtection="1">
      <alignment horizontal="left" vertical="center"/>
      <protection hidden="1"/>
    </xf>
    <xf numFmtId="0" fontId="57" fillId="0" borderId="0" xfId="0" applyFont="1" applyAlignment="1">
      <alignment horizontal="left"/>
    </xf>
    <xf numFmtId="0" fontId="43" fillId="0" borderId="40" xfId="0" applyFont="1" applyBorder="1" applyAlignment="1">
      <alignment horizontal="left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left" vertical="center"/>
      <protection locked="0"/>
    </xf>
    <xf numFmtId="0" fontId="47" fillId="0" borderId="32" xfId="0" applyFont="1" applyBorder="1" applyAlignment="1" applyProtection="1">
      <alignment horizontal="left" vertical="center" wrapText="1" indent="3"/>
      <protection hidden="1"/>
    </xf>
    <xf numFmtId="0" fontId="39" fillId="0" borderId="200" xfId="0" applyFont="1" applyBorder="1" applyAlignment="1" applyProtection="1">
      <alignment horizontal="right" vertical="center"/>
      <protection hidden="1"/>
    </xf>
    <xf numFmtId="0" fontId="51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78" fillId="0" borderId="0" xfId="0" applyFont="1"/>
    <xf numFmtId="0" fontId="1" fillId="0" borderId="0" xfId="0" applyFont="1" applyAlignment="1">
      <alignment horizontal="right" vertical="center" wrapText="1"/>
    </xf>
    <xf numFmtId="0" fontId="79" fillId="0" borderId="0" xfId="0" applyFont="1" applyAlignment="1" applyProtection="1">
      <alignment horizontal="center" vertical="center"/>
      <protection locked="0" hidden="1"/>
    </xf>
    <xf numFmtId="0" fontId="58" fillId="0" borderId="66" xfId="0" applyFont="1" applyBorder="1" applyAlignment="1">
      <alignment horizontal="left" vertical="center" wrapText="1" indent="1"/>
    </xf>
    <xf numFmtId="0" fontId="49" fillId="0" borderId="0" xfId="0" applyFont="1" applyAlignment="1">
      <alignment vertical="center"/>
    </xf>
    <xf numFmtId="0" fontId="48" fillId="0" borderId="213" xfId="0" applyFont="1" applyBorder="1" applyAlignment="1" applyProtection="1">
      <alignment horizontal="left" vertical="center" wrapText="1" indent="1"/>
      <protection hidden="1"/>
    </xf>
    <xf numFmtId="3" fontId="39" fillId="0" borderId="177" xfId="0" applyNumberFormat="1" applyFont="1" applyBorder="1" applyAlignment="1" applyProtection="1">
      <alignment horizontal="center" vertical="center" shrinkToFit="1"/>
      <protection hidden="1"/>
    </xf>
    <xf numFmtId="3" fontId="39" fillId="0" borderId="214" xfId="0" applyNumberFormat="1" applyFont="1" applyBorder="1" applyAlignment="1" applyProtection="1">
      <alignment horizontal="center" vertical="center" shrinkToFit="1"/>
      <protection hidden="1"/>
    </xf>
    <xf numFmtId="3" fontId="39" fillId="0" borderId="108" xfId="0" applyNumberFormat="1" applyFont="1" applyBorder="1" applyAlignment="1" applyProtection="1">
      <alignment horizontal="center" vertical="center" shrinkToFit="1"/>
      <protection hidden="1"/>
    </xf>
    <xf numFmtId="0" fontId="58" fillId="4" borderId="66" xfId="0" applyFont="1" applyFill="1" applyBorder="1" applyAlignment="1" applyProtection="1">
      <alignment horizontal="left" vertical="center" shrinkToFit="1"/>
      <protection locked="0"/>
    </xf>
    <xf numFmtId="0" fontId="58" fillId="4" borderId="32" xfId="0" applyFont="1" applyFill="1" applyBorder="1" applyAlignment="1" applyProtection="1">
      <alignment horizontal="left" vertical="center" shrinkToFit="1"/>
      <protection locked="0"/>
    </xf>
    <xf numFmtId="0" fontId="47" fillId="0" borderId="40" xfId="0" applyFont="1" applyBorder="1" applyAlignment="1">
      <alignment horizontal="center" vertical="center"/>
    </xf>
    <xf numFmtId="1" fontId="80" fillId="0" borderId="0" xfId="0" applyNumberFormat="1" applyFont="1"/>
    <xf numFmtId="0" fontId="80" fillId="0" borderId="0" xfId="44" applyFont="1"/>
    <xf numFmtId="1" fontId="82" fillId="3" borderId="0" xfId="0" quotePrefix="1" applyNumberFormat="1" applyFont="1" applyFill="1"/>
    <xf numFmtId="1" fontId="82" fillId="0" borderId="0" xfId="0" quotePrefix="1" applyNumberFormat="1" applyFont="1"/>
    <xf numFmtId="0" fontId="83" fillId="0" borderId="0" xfId="0" applyFont="1"/>
    <xf numFmtId="0" fontId="84" fillId="0" borderId="0" xfId="0" applyFont="1" applyAlignment="1">
      <alignment wrapText="1"/>
    </xf>
    <xf numFmtId="0" fontId="85" fillId="0" borderId="0" xfId="0" applyFont="1" applyAlignment="1">
      <alignment wrapText="1"/>
    </xf>
    <xf numFmtId="0" fontId="86" fillId="0" borderId="0" xfId="0" applyFont="1"/>
    <xf numFmtId="0" fontId="87" fillId="0" borderId="0" xfId="0" applyFont="1"/>
    <xf numFmtId="0" fontId="87" fillId="0" borderId="0" xfId="0" applyFont="1" applyAlignment="1">
      <alignment horizontal="center"/>
    </xf>
    <xf numFmtId="0" fontId="86" fillId="0" borderId="0" xfId="0" quotePrefix="1" applyFont="1"/>
    <xf numFmtId="14" fontId="86" fillId="0" borderId="0" xfId="0" quotePrefix="1" applyNumberFormat="1" applyFont="1"/>
    <xf numFmtId="3" fontId="47" fillId="0" borderId="199" xfId="0" applyNumberFormat="1" applyFont="1" applyBorder="1" applyAlignment="1" applyProtection="1">
      <alignment horizontal="center" vertical="center" wrapText="1"/>
      <protection hidden="1"/>
    </xf>
    <xf numFmtId="0" fontId="39" fillId="0" borderId="202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locked="0"/>
    </xf>
    <xf numFmtId="3" fontId="47" fillId="0" borderId="22" xfId="0" applyNumberFormat="1" applyFont="1" applyBorder="1" applyAlignment="1" applyProtection="1">
      <alignment horizontal="center" vertical="center" wrapText="1"/>
      <protection hidden="1"/>
    </xf>
    <xf numFmtId="3" fontId="47" fillId="0" borderId="212" xfId="0" applyNumberFormat="1" applyFont="1" applyBorder="1" applyAlignment="1" applyProtection="1">
      <alignment horizontal="center" vertical="center" wrapText="1"/>
      <protection hidden="1"/>
    </xf>
    <xf numFmtId="16" fontId="7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 indent="4"/>
    </xf>
    <xf numFmtId="0" fontId="77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77" fillId="0" borderId="40" xfId="0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 wrapText="1"/>
    </xf>
    <xf numFmtId="0" fontId="77" fillId="0" borderId="32" xfId="0" applyFont="1" applyBorder="1" applyAlignment="1">
      <alignment horizontal="center" vertical="center"/>
    </xf>
    <xf numFmtId="0" fontId="58" fillId="0" borderId="32" xfId="0" applyFont="1" applyBorder="1" applyAlignment="1">
      <alignment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 horizontal="left" vertical="center" indent="1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30" fillId="4" borderId="31" xfId="0" applyFont="1" applyFill="1" applyBorder="1" applyAlignment="1" applyProtection="1">
      <alignment horizontal="center" vertical="center" shrinkToFit="1"/>
      <protection locked="0" hidden="1"/>
    </xf>
    <xf numFmtId="0" fontId="30" fillId="4" borderId="32" xfId="0" applyFont="1" applyFill="1" applyBorder="1" applyAlignment="1" applyProtection="1">
      <alignment horizontal="center" vertical="center" shrinkToFit="1"/>
      <protection locked="0" hidden="1"/>
    </xf>
    <xf numFmtId="0" fontId="30" fillId="4" borderId="33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64" fontId="31" fillId="4" borderId="31" xfId="0" applyNumberFormat="1" applyFont="1" applyFill="1" applyBorder="1" applyAlignment="1" applyProtection="1">
      <alignment horizontal="center" vertical="center"/>
      <protection locked="0" hidden="1"/>
    </xf>
    <xf numFmtId="164" fontId="31" fillId="4" borderId="32" xfId="0" applyNumberFormat="1" applyFont="1" applyFill="1" applyBorder="1" applyAlignment="1" applyProtection="1">
      <alignment horizontal="center" vertical="center"/>
      <protection locked="0" hidden="1"/>
    </xf>
    <xf numFmtId="164" fontId="31" fillId="4" borderId="33" xfId="0" applyNumberFormat="1" applyFont="1" applyFill="1" applyBorder="1" applyAlignment="1" applyProtection="1">
      <alignment horizontal="center" vertical="center"/>
      <protection locked="0" hidden="1"/>
    </xf>
    <xf numFmtId="0" fontId="31" fillId="4" borderId="31" xfId="0" applyFont="1" applyFill="1" applyBorder="1" applyAlignment="1" applyProtection="1">
      <alignment horizontal="center" vertical="center"/>
      <protection locked="0" hidden="1"/>
    </xf>
    <xf numFmtId="0" fontId="31" fillId="4" borderId="32" xfId="0" applyFont="1" applyFill="1" applyBorder="1" applyAlignment="1" applyProtection="1">
      <alignment horizontal="center" vertical="center"/>
      <protection locked="0" hidden="1"/>
    </xf>
    <xf numFmtId="0" fontId="31" fillId="4" borderId="33" xfId="0" applyFont="1" applyFill="1" applyBorder="1" applyAlignment="1" applyProtection="1">
      <alignment horizontal="center" vertical="center"/>
      <protection locked="0" hidden="1"/>
    </xf>
    <xf numFmtId="0" fontId="33" fillId="4" borderId="31" xfId="0" applyFont="1" applyFill="1" applyBorder="1" applyAlignment="1" applyProtection="1">
      <alignment horizontal="left" vertical="center" shrinkToFit="1"/>
      <protection locked="0" hidden="1"/>
    </xf>
    <xf numFmtId="0" fontId="33" fillId="4" borderId="32" xfId="0" applyFont="1" applyFill="1" applyBorder="1" applyAlignment="1" applyProtection="1">
      <alignment horizontal="left" vertical="center" shrinkToFit="1"/>
      <protection locked="0" hidden="1"/>
    </xf>
    <xf numFmtId="0" fontId="33" fillId="4" borderId="33" xfId="0" applyFont="1" applyFill="1" applyBorder="1" applyAlignment="1" applyProtection="1">
      <alignment horizontal="left" vertical="center" shrinkToFit="1"/>
      <protection locked="0" hidden="1"/>
    </xf>
    <xf numFmtId="0" fontId="3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38" fillId="4" borderId="31" xfId="0" applyFont="1" applyFill="1" applyBorder="1" applyAlignment="1" applyProtection="1">
      <alignment horizontal="center" vertical="center"/>
      <protection locked="0" hidden="1"/>
    </xf>
    <xf numFmtId="0" fontId="38" fillId="4" borderId="32" xfId="0" applyFont="1" applyFill="1" applyBorder="1" applyAlignment="1" applyProtection="1">
      <alignment horizontal="center" vertical="center"/>
      <protection locked="0" hidden="1"/>
    </xf>
    <xf numFmtId="0" fontId="38" fillId="4" borderId="33" xfId="0" applyFont="1" applyFill="1" applyBorder="1" applyAlignment="1" applyProtection="1">
      <alignment horizontal="center" vertical="center"/>
      <protection locked="0" hidden="1"/>
    </xf>
    <xf numFmtId="0" fontId="64" fillId="0" borderId="34" xfId="0" applyFont="1" applyBorder="1" applyAlignment="1" applyProtection="1">
      <alignment horizontal="center" vertical="center" wrapText="1"/>
      <protection hidden="1"/>
    </xf>
    <xf numFmtId="0" fontId="64" fillId="0" borderId="35" xfId="0" applyFont="1" applyBorder="1" applyAlignment="1" applyProtection="1">
      <alignment horizontal="center" vertical="center" wrapText="1"/>
      <protection hidden="1"/>
    </xf>
    <xf numFmtId="0" fontId="64" fillId="0" borderId="36" xfId="0" applyFont="1" applyBorder="1" applyAlignment="1" applyProtection="1">
      <alignment horizontal="center" vertical="center" wrapText="1"/>
      <protection hidden="1"/>
    </xf>
    <xf numFmtId="0" fontId="64" fillId="0" borderId="37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64" fillId="0" borderId="38" xfId="0" applyFont="1" applyBorder="1" applyAlignment="1" applyProtection="1">
      <alignment horizontal="center" vertical="center" wrapText="1"/>
      <protection hidden="1"/>
    </xf>
    <xf numFmtId="0" fontId="64" fillId="0" borderId="39" xfId="0" applyFont="1" applyBorder="1" applyAlignment="1" applyProtection="1">
      <alignment horizontal="center" vertical="center" wrapText="1"/>
      <protection hidden="1"/>
    </xf>
    <xf numFmtId="0" fontId="64" fillId="0" borderId="40" xfId="0" applyFont="1" applyBorder="1" applyAlignment="1" applyProtection="1">
      <alignment horizontal="center" vertical="center" wrapText="1"/>
      <protection hidden="1"/>
    </xf>
    <xf numFmtId="0" fontId="64" fillId="0" borderId="41" xfId="0" applyFont="1" applyBorder="1" applyAlignment="1" applyProtection="1">
      <alignment horizontal="center" vertical="center" wrapText="1"/>
      <protection hidden="1"/>
    </xf>
    <xf numFmtId="0" fontId="38" fillId="0" borderId="23" xfId="0" applyFont="1" applyBorder="1" applyAlignment="1">
      <alignment horizontal="center" vertical="center"/>
    </xf>
    <xf numFmtId="0" fontId="51" fillId="0" borderId="0" xfId="0" applyFont="1" applyAlignment="1" applyProtection="1">
      <alignment horizontal="center" vertical="center" wrapText="1"/>
      <protection hidden="1"/>
    </xf>
    <xf numFmtId="3" fontId="47" fillId="4" borderId="29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38" xfId="0" applyFont="1" applyFill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 applyProtection="1">
      <alignment horizontal="left" vertical="top" wrapText="1"/>
      <protection locked="0"/>
    </xf>
    <xf numFmtId="0" fontId="1" fillId="4" borderId="40" xfId="0" applyFont="1" applyFill="1" applyBorder="1" applyAlignment="1" applyProtection="1">
      <alignment horizontal="left" vertical="top" wrapText="1"/>
      <protection locked="0"/>
    </xf>
    <xf numFmtId="0" fontId="1" fillId="4" borderId="41" xfId="0" applyFont="1" applyFill="1" applyBorder="1" applyAlignment="1" applyProtection="1">
      <alignment horizontal="left" vertical="top" wrapText="1"/>
      <protection locked="0"/>
    </xf>
    <xf numFmtId="3" fontId="47" fillId="4" borderId="90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92" xfId="0" applyNumberFormat="1" applyFont="1" applyFill="1" applyBorder="1" applyAlignment="1" applyProtection="1">
      <alignment horizontal="center" vertical="center" shrinkToFit="1"/>
      <protection locked="0"/>
    </xf>
    <xf numFmtId="3" fontId="47" fillId="0" borderId="89" xfId="0" applyNumberFormat="1" applyFont="1" applyBorder="1" applyAlignment="1" applyProtection="1">
      <alignment horizontal="center" vertical="center" shrinkToFit="1"/>
      <protection hidden="1"/>
    </xf>
    <xf numFmtId="3" fontId="47" fillId="0" borderId="91" xfId="0" applyNumberFormat="1" applyFont="1" applyBorder="1" applyAlignment="1" applyProtection="1">
      <alignment horizontal="center" vertical="center" shrinkToFit="1"/>
      <protection hidden="1"/>
    </xf>
    <xf numFmtId="3" fontId="47" fillId="4" borderId="61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47" fillId="0" borderId="3" xfId="0" applyNumberFormat="1" applyFont="1" applyBorder="1" applyAlignment="1" applyProtection="1">
      <alignment horizontal="center" vertical="center" shrinkToFit="1"/>
      <protection hidden="1"/>
    </xf>
    <xf numFmtId="3" fontId="47" fillId="0" borderId="23" xfId="0" applyNumberFormat="1" applyFont="1" applyBorder="1" applyAlignment="1" applyProtection="1">
      <alignment horizontal="center" vertical="center" shrinkToFit="1"/>
      <protection hidden="1"/>
    </xf>
    <xf numFmtId="3" fontId="47" fillId="0" borderId="16" xfId="0" applyNumberFormat="1" applyFont="1" applyBorder="1" applyAlignment="1" applyProtection="1">
      <alignment horizontal="center" vertical="center" shrinkToFit="1"/>
      <protection hidden="1"/>
    </xf>
    <xf numFmtId="3" fontId="47" fillId="0" borderId="27" xfId="0" applyNumberFormat="1" applyFont="1" applyBorder="1" applyAlignment="1" applyProtection="1">
      <alignment horizontal="center" vertical="center" shrinkToFit="1"/>
      <protection hidden="1"/>
    </xf>
    <xf numFmtId="3" fontId="47" fillId="0" borderId="57" xfId="0" applyNumberFormat="1" applyFont="1" applyBorder="1" applyAlignment="1" applyProtection="1">
      <alignment horizontal="center" vertical="center" shrinkToFit="1"/>
      <protection hidden="1"/>
    </xf>
    <xf numFmtId="3" fontId="47" fillId="0" borderId="54" xfId="0" applyNumberFormat="1" applyFont="1" applyBorder="1" applyAlignment="1" applyProtection="1">
      <alignment horizontal="center" vertical="center" shrinkToFit="1"/>
      <protection hidden="1"/>
    </xf>
    <xf numFmtId="0" fontId="39" fillId="0" borderId="0" xfId="0" applyFont="1" applyAlignment="1" applyProtection="1">
      <alignment horizontal="left" vertical="center" wrapText="1" indent="2"/>
      <protection hidden="1"/>
    </xf>
    <xf numFmtId="3" fontId="47" fillId="4" borderId="94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96" xfId="0" applyNumberFormat="1" applyFont="1" applyFill="1" applyBorder="1" applyAlignment="1" applyProtection="1">
      <alignment horizontal="center" vertical="center" shrinkToFit="1"/>
      <protection locked="0"/>
    </xf>
    <xf numFmtId="3" fontId="47" fillId="0" borderId="93" xfId="0" applyNumberFormat="1" applyFont="1" applyBorder="1" applyAlignment="1" applyProtection="1">
      <alignment horizontal="center" vertical="center" shrinkToFit="1"/>
      <protection hidden="1"/>
    </xf>
    <xf numFmtId="3" fontId="47" fillId="0" borderId="95" xfId="0" applyNumberFormat="1" applyFont="1" applyBorder="1" applyAlignment="1" applyProtection="1">
      <alignment horizontal="center" vertical="center" shrinkToFit="1"/>
      <protection hidden="1"/>
    </xf>
    <xf numFmtId="3" fontId="47" fillId="4" borderId="63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64" xfId="0" applyNumberFormat="1" applyFont="1" applyFill="1" applyBorder="1" applyAlignment="1" applyProtection="1">
      <alignment horizontal="center" vertical="center" shrinkToFit="1"/>
      <protection locked="0"/>
    </xf>
    <xf numFmtId="3" fontId="47" fillId="0" borderId="84" xfId="0" applyNumberFormat="1" applyFont="1" applyBorder="1" applyAlignment="1" applyProtection="1">
      <alignment horizontal="center" vertical="center" shrinkToFit="1"/>
      <protection hidden="1"/>
    </xf>
    <xf numFmtId="3" fontId="47" fillId="0" borderId="85" xfId="0" applyNumberFormat="1" applyFont="1" applyBorder="1" applyAlignment="1" applyProtection="1">
      <alignment horizontal="center" vertical="center" shrinkToFit="1"/>
      <protection hidden="1"/>
    </xf>
    <xf numFmtId="3" fontId="47" fillId="0" borderId="44" xfId="0" applyNumberFormat="1" applyFont="1" applyBorder="1" applyAlignment="1" applyProtection="1">
      <alignment horizontal="center" vertical="center" shrinkToFit="1"/>
      <protection hidden="1"/>
    </xf>
    <xf numFmtId="3" fontId="47" fillId="0" borderId="46" xfId="0" applyNumberFormat="1" applyFont="1" applyBorder="1" applyAlignment="1" applyProtection="1">
      <alignment horizontal="center" vertical="center" shrinkToFit="1"/>
      <protection hidden="1"/>
    </xf>
    <xf numFmtId="3" fontId="47" fillId="0" borderId="55" xfId="0" applyNumberFormat="1" applyFont="1" applyBorder="1" applyAlignment="1" applyProtection="1">
      <alignment horizontal="center" vertical="center" shrinkToFit="1"/>
      <protection hidden="1"/>
    </xf>
    <xf numFmtId="3" fontId="47" fillId="0" borderId="56" xfId="0" applyNumberFormat="1" applyFont="1" applyBorder="1" applyAlignment="1" applyProtection="1">
      <alignment horizontal="center" vertical="center" shrinkToFit="1"/>
      <protection hidden="1"/>
    </xf>
    <xf numFmtId="3" fontId="47" fillId="4" borderId="51" xfId="0" applyNumberFormat="1" applyFont="1" applyFill="1" applyBorder="1" applyAlignment="1" applyProtection="1">
      <alignment horizontal="center" vertical="center" shrinkToFit="1"/>
      <protection locked="0"/>
    </xf>
    <xf numFmtId="3" fontId="47" fillId="4" borderId="5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3" fontId="47" fillId="0" borderId="15" xfId="0" applyNumberFormat="1" applyFont="1" applyBorder="1" applyAlignment="1" applyProtection="1">
      <alignment horizontal="center" vertical="center" shrinkToFit="1"/>
      <protection hidden="1"/>
    </xf>
    <xf numFmtId="3" fontId="47" fillId="0" borderId="65" xfId="0" applyNumberFormat="1" applyFont="1" applyBorder="1" applyAlignment="1" applyProtection="1">
      <alignment horizontal="center" vertical="center" shrinkToFit="1"/>
      <protection hidden="1"/>
    </xf>
    <xf numFmtId="3" fontId="47" fillId="0" borderId="152" xfId="0" applyNumberFormat="1" applyFont="1" applyBorder="1" applyAlignment="1" applyProtection="1">
      <alignment horizontal="center" vertical="center" shrinkToFit="1"/>
      <protection hidden="1"/>
    </xf>
    <xf numFmtId="3" fontId="47" fillId="0" borderId="13" xfId="0" applyNumberFormat="1" applyFont="1" applyBorder="1" applyAlignment="1" applyProtection="1">
      <alignment horizontal="center" vertical="center" shrinkToFit="1"/>
      <protection hidden="1"/>
    </xf>
    <xf numFmtId="0" fontId="36" fillId="0" borderId="73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39" fillId="4" borderId="34" xfId="0" applyFont="1" applyFill="1" applyBorder="1" applyAlignment="1" applyProtection="1">
      <alignment horizontal="left" vertical="top" wrapText="1"/>
      <protection locked="0"/>
    </xf>
    <xf numFmtId="0" fontId="39" fillId="4" borderId="35" xfId="0" applyFont="1" applyFill="1" applyBorder="1" applyAlignment="1" applyProtection="1">
      <alignment horizontal="left" vertical="top" wrapText="1"/>
      <protection locked="0"/>
    </xf>
    <xf numFmtId="0" fontId="39" fillId="4" borderId="36" xfId="0" applyFont="1" applyFill="1" applyBorder="1" applyAlignment="1" applyProtection="1">
      <alignment horizontal="left" vertical="top" wrapText="1"/>
      <protection locked="0"/>
    </xf>
    <xf numFmtId="0" fontId="39" fillId="4" borderId="37" xfId="0" applyFont="1" applyFill="1" applyBorder="1" applyAlignment="1" applyProtection="1">
      <alignment horizontal="left" vertical="top" wrapText="1"/>
      <protection locked="0"/>
    </xf>
    <xf numFmtId="0" fontId="39" fillId="4" borderId="0" xfId="0" applyFont="1" applyFill="1" applyAlignment="1" applyProtection="1">
      <alignment horizontal="left" vertical="top" wrapText="1"/>
      <protection locked="0"/>
    </xf>
    <xf numFmtId="0" fontId="39" fillId="4" borderId="38" xfId="0" applyFont="1" applyFill="1" applyBorder="1" applyAlignment="1" applyProtection="1">
      <alignment horizontal="left" vertical="top" wrapText="1"/>
      <protection locked="0"/>
    </xf>
    <xf numFmtId="0" fontId="39" fillId="4" borderId="39" xfId="0" applyFont="1" applyFill="1" applyBorder="1" applyAlignment="1" applyProtection="1">
      <alignment horizontal="left" vertical="top" wrapText="1"/>
      <protection locked="0"/>
    </xf>
    <xf numFmtId="0" fontId="39" fillId="4" borderId="40" xfId="0" applyFont="1" applyFill="1" applyBorder="1" applyAlignment="1" applyProtection="1">
      <alignment horizontal="left" vertical="top" wrapText="1"/>
      <protection locked="0"/>
    </xf>
    <xf numFmtId="0" fontId="39" fillId="4" borderId="41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Alignment="1" applyProtection="1">
      <alignment horizontal="left" vertical="center"/>
      <protection hidden="1"/>
    </xf>
    <xf numFmtId="0" fontId="50" fillId="0" borderId="78" xfId="0" applyFont="1" applyBorder="1" applyAlignment="1" applyProtection="1">
      <alignment horizontal="center" vertical="center" wrapText="1"/>
      <protection hidden="1"/>
    </xf>
    <xf numFmtId="0" fontId="50" fillId="0" borderId="81" xfId="0" applyFont="1" applyBorder="1" applyAlignment="1" applyProtection="1">
      <alignment horizontal="center" vertical="center" wrapText="1"/>
      <protection hidden="1"/>
    </xf>
    <xf numFmtId="0" fontId="50" fillId="0" borderId="73" xfId="0" applyFont="1" applyBorder="1" applyAlignment="1" applyProtection="1">
      <alignment horizontal="center" vertical="center" wrapText="1"/>
      <protection hidden="1"/>
    </xf>
    <xf numFmtId="0" fontId="50" fillId="0" borderId="9" xfId="0" applyFont="1" applyBorder="1" applyAlignment="1" applyProtection="1">
      <alignment horizontal="center" vertical="center" wrapText="1"/>
      <protection hidden="1"/>
    </xf>
    <xf numFmtId="0" fontId="50" fillId="0" borderId="163" xfId="0" applyFont="1" applyBorder="1" applyAlignment="1" applyProtection="1">
      <alignment horizontal="center" vertical="center" wrapText="1"/>
      <protection hidden="1"/>
    </xf>
    <xf numFmtId="0" fontId="50" fillId="0" borderId="164" xfId="0" applyFont="1" applyBorder="1" applyAlignment="1" applyProtection="1">
      <alignment horizontal="center" vertical="center" wrapText="1"/>
      <protection hidden="1"/>
    </xf>
    <xf numFmtId="0" fontId="50" fillId="0" borderId="166" xfId="0" applyFont="1" applyBorder="1" applyAlignment="1" applyProtection="1">
      <alignment horizontal="center" vertical="center" wrapText="1"/>
      <protection hidden="1"/>
    </xf>
    <xf numFmtId="0" fontId="39" fillId="0" borderId="215" xfId="0" applyFont="1" applyBorder="1" applyAlignment="1" applyProtection="1">
      <alignment horizontal="center" vertical="center"/>
      <protection hidden="1"/>
    </xf>
    <xf numFmtId="0" fontId="39" fillId="0" borderId="216" xfId="0" applyFont="1" applyBorder="1" applyAlignment="1" applyProtection="1">
      <alignment horizontal="center" vertical="center"/>
      <protection hidden="1"/>
    </xf>
    <xf numFmtId="0" fontId="33" fillId="0" borderId="32" xfId="0" applyFont="1" applyBorder="1" applyAlignment="1">
      <alignment horizontal="left" vertical="center" wrapText="1" indent="3"/>
    </xf>
    <xf numFmtId="0" fontId="33" fillId="0" borderId="47" xfId="0" applyFont="1" applyBorder="1" applyAlignment="1">
      <alignment horizontal="left" vertical="center" wrapText="1" indent="3"/>
    </xf>
    <xf numFmtId="0" fontId="33" fillId="0" borderId="126" xfId="0" applyFont="1" applyBorder="1" applyAlignment="1">
      <alignment horizontal="left" vertical="center" wrapText="1" indent="3"/>
    </xf>
    <xf numFmtId="0" fontId="33" fillId="0" borderId="127" xfId="0" applyFont="1" applyBorder="1" applyAlignment="1">
      <alignment horizontal="left" vertical="center" wrapText="1" indent="3"/>
    </xf>
    <xf numFmtId="0" fontId="48" fillId="0" borderId="17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140" xfId="0" applyFont="1" applyBorder="1" applyAlignment="1">
      <alignment horizontal="left" vertical="center" wrapText="1"/>
    </xf>
    <xf numFmtId="0" fontId="48" fillId="0" borderId="188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3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3" fontId="47" fillId="4" borderId="104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66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68" xfId="0" applyNumberFormat="1" applyFont="1" applyBorder="1" applyAlignment="1" applyProtection="1">
      <alignment horizontal="center" vertical="center" wrapText="1"/>
      <protection hidden="1"/>
    </xf>
    <xf numFmtId="3" fontId="47" fillId="0" borderId="101" xfId="0" applyNumberFormat="1" applyFont="1" applyBorder="1" applyAlignment="1" applyProtection="1">
      <alignment horizontal="center" vertical="center" wrapText="1"/>
      <protection hidden="1"/>
    </xf>
    <xf numFmtId="3" fontId="47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201" xfId="0" applyFont="1" applyBorder="1" applyAlignment="1" applyProtection="1">
      <alignment horizontal="center" vertical="center" wrapText="1"/>
      <protection hidden="1"/>
    </xf>
    <xf numFmtId="3" fontId="47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48" xfId="0" applyNumberFormat="1" applyFont="1" applyBorder="1" applyAlignment="1" applyProtection="1">
      <alignment horizontal="center" vertical="center" wrapText="1"/>
      <protection hidden="1"/>
    </xf>
    <xf numFmtId="3" fontId="47" fillId="0" borderId="80" xfId="0" applyNumberFormat="1" applyFont="1" applyBorder="1" applyAlignment="1" applyProtection="1">
      <alignment horizontal="center" vertical="center" wrapText="1"/>
      <protection hidden="1"/>
    </xf>
    <xf numFmtId="3" fontId="47" fillId="4" borderId="33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76" xfId="0" applyNumberFormat="1" applyFont="1" applyBorder="1" applyAlignment="1" applyProtection="1">
      <alignment horizontal="center" vertical="center" wrapText="1"/>
      <protection hidden="1"/>
    </xf>
    <xf numFmtId="3" fontId="47" fillId="0" borderId="160" xfId="0" applyNumberFormat="1" applyFont="1" applyBorder="1" applyAlignment="1" applyProtection="1">
      <alignment horizontal="center" vertical="center" wrapText="1"/>
      <protection hidden="1"/>
    </xf>
    <xf numFmtId="3" fontId="47" fillId="4" borderId="178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79" xfId="0" applyNumberFormat="1" applyFont="1" applyFill="1" applyBorder="1" applyAlignment="1" applyProtection="1">
      <alignment horizontal="center" vertical="center" wrapText="1"/>
      <protection locked="0"/>
    </xf>
    <xf numFmtId="3" fontId="47" fillId="4" borderId="108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4" xfId="0" applyNumberFormat="1" applyFont="1" applyBorder="1" applyAlignment="1" applyProtection="1">
      <alignment horizontal="center" vertical="center" wrapText="1"/>
      <protection hidden="1"/>
    </xf>
    <xf numFmtId="3" fontId="47" fillId="0" borderId="88" xfId="0" applyNumberFormat="1" applyFont="1" applyBorder="1" applyAlignment="1" applyProtection="1">
      <alignment horizontal="center" vertical="center" wrapText="1"/>
      <protection hidden="1"/>
    </xf>
    <xf numFmtId="3" fontId="47" fillId="0" borderId="144" xfId="0" applyNumberFormat="1" applyFont="1" applyBorder="1" applyAlignment="1" applyProtection="1">
      <alignment horizontal="center" vertical="center" wrapText="1"/>
      <protection hidden="1"/>
    </xf>
    <xf numFmtId="3" fontId="47" fillId="0" borderId="175" xfId="0" applyNumberFormat="1" applyFont="1" applyBorder="1" applyAlignment="1" applyProtection="1">
      <alignment horizontal="center" vertical="center" wrapText="1"/>
      <protection hidden="1"/>
    </xf>
    <xf numFmtId="0" fontId="50" fillId="0" borderId="148" xfId="0" applyFont="1" applyBorder="1" applyAlignment="1" applyProtection="1">
      <alignment horizontal="center" vertical="center" wrapText="1"/>
      <protection hidden="1"/>
    </xf>
    <xf numFmtId="0" fontId="50" fillId="0" borderId="195" xfId="0" applyFont="1" applyBorder="1" applyAlignment="1" applyProtection="1">
      <alignment horizontal="center" vertical="center" wrapText="1"/>
      <protection hidden="1"/>
    </xf>
    <xf numFmtId="0" fontId="50" fillId="0" borderId="196" xfId="0" applyFont="1" applyBorder="1" applyAlignment="1" applyProtection="1">
      <alignment horizontal="center" vertical="center" wrapText="1"/>
      <protection hidden="1"/>
    </xf>
    <xf numFmtId="0" fontId="50" fillId="0" borderId="197" xfId="0" applyFont="1" applyBorder="1" applyAlignment="1" applyProtection="1">
      <alignment horizontal="center" vertical="center" wrapText="1"/>
      <protection hidden="1"/>
    </xf>
    <xf numFmtId="0" fontId="50" fillId="0" borderId="162" xfId="0" applyFont="1" applyBorder="1" applyAlignment="1" applyProtection="1">
      <alignment horizontal="center" vertical="center" wrapText="1"/>
      <protection hidden="1"/>
    </xf>
    <xf numFmtId="3" fontId="47" fillId="0" borderId="10" xfId="0" applyNumberFormat="1" applyFont="1" applyBorder="1" applyAlignment="1" applyProtection="1">
      <alignment horizontal="center" vertical="center" wrapText="1"/>
      <protection hidden="1"/>
    </xf>
    <xf numFmtId="0" fontId="50" fillId="0" borderId="6" xfId="0" applyFont="1" applyBorder="1" applyAlignment="1" applyProtection="1">
      <alignment horizontal="center" wrapText="1"/>
      <protection hidden="1"/>
    </xf>
    <xf numFmtId="0" fontId="50" fillId="0" borderId="7" xfId="0" applyFont="1" applyBorder="1" applyAlignment="1" applyProtection="1">
      <alignment horizontal="center" wrapText="1"/>
      <protection hidden="1"/>
    </xf>
    <xf numFmtId="0" fontId="50" fillId="0" borderId="203" xfId="0" applyFont="1" applyBorder="1" applyAlignment="1" applyProtection="1">
      <alignment horizontal="center" vertical="center" wrapText="1"/>
      <protection hidden="1"/>
    </xf>
    <xf numFmtId="0" fontId="50" fillId="0" borderId="204" xfId="0" applyFont="1" applyBorder="1" applyAlignment="1" applyProtection="1">
      <alignment horizontal="center" vertical="center" wrapText="1"/>
      <protection hidden="1"/>
    </xf>
    <xf numFmtId="0" fontId="50" fillId="0" borderId="205" xfId="0" applyFont="1" applyBorder="1" applyAlignment="1" applyProtection="1">
      <alignment horizontal="center" vertical="center" wrapText="1"/>
      <protection hidden="1"/>
    </xf>
    <xf numFmtId="0" fontId="50" fillId="0" borderId="206" xfId="0" applyFont="1" applyBorder="1" applyAlignment="1" applyProtection="1">
      <alignment horizontal="center" vertical="center" wrapText="1"/>
      <protection hidden="1"/>
    </xf>
    <xf numFmtId="0" fontId="55" fillId="0" borderId="207" xfId="0" applyFont="1" applyBorder="1" applyAlignment="1" applyProtection="1">
      <alignment horizontal="center" vertical="center" wrapText="1"/>
      <protection hidden="1"/>
    </xf>
    <xf numFmtId="0" fontId="55" fillId="0" borderId="204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center" vertical="center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57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58" xfId="0" applyFont="1" applyBorder="1" applyAlignment="1">
      <alignment horizontal="center" vertical="center" wrapText="1"/>
    </xf>
    <xf numFmtId="0" fontId="48" fillId="0" borderId="159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39" fillId="0" borderId="0" xfId="0" applyFont="1" applyAlignment="1" applyProtection="1">
      <alignment horizontal="left" wrapText="1" indent="1"/>
      <protection hidden="1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05" xfId="0" applyFont="1" applyBorder="1" applyAlignment="1">
      <alignment horizontal="center" vertical="center" wrapText="1"/>
    </xf>
    <xf numFmtId="0" fontId="48" fillId="0" borderId="106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2" fillId="4" borderId="34" xfId="0" applyFont="1" applyFill="1" applyBorder="1" applyAlignment="1" applyProtection="1">
      <alignment horizontal="left" vertical="top" wrapText="1"/>
      <protection locked="0"/>
    </xf>
    <xf numFmtId="0" fontId="2" fillId="4" borderId="35" xfId="0" applyFont="1" applyFill="1" applyBorder="1" applyAlignment="1" applyProtection="1">
      <alignment horizontal="left" vertical="top" wrapText="1"/>
      <protection locked="0"/>
    </xf>
    <xf numFmtId="0" fontId="2" fillId="4" borderId="36" xfId="0" applyFont="1" applyFill="1" applyBorder="1" applyAlignment="1" applyProtection="1">
      <alignment horizontal="left" vertical="top" wrapText="1"/>
      <protection locked="0"/>
    </xf>
    <xf numFmtId="0" fontId="2" fillId="4" borderId="37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38" xfId="0" applyFont="1" applyFill="1" applyBorder="1" applyAlignment="1" applyProtection="1">
      <alignment horizontal="left" vertical="top" wrapText="1"/>
      <protection locked="0"/>
    </xf>
    <xf numFmtId="0" fontId="2" fillId="4" borderId="39" xfId="0" applyFont="1" applyFill="1" applyBorder="1" applyAlignment="1" applyProtection="1">
      <alignment horizontal="left" vertical="top" wrapText="1"/>
      <protection locked="0"/>
    </xf>
    <xf numFmtId="0" fontId="2" fillId="4" borderId="40" xfId="0" applyFont="1" applyFill="1" applyBorder="1" applyAlignment="1" applyProtection="1">
      <alignment horizontal="left" vertical="top" wrapText="1"/>
      <protection locked="0"/>
    </xf>
    <xf numFmtId="0" fontId="2" fillId="4" borderId="4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center" wrapText="1"/>
    </xf>
    <xf numFmtId="3" fontId="2" fillId="0" borderId="177" xfId="0" applyNumberFormat="1" applyFont="1" applyBorder="1" applyAlignment="1">
      <alignment horizontal="center" vertical="center" wrapText="1"/>
    </xf>
    <xf numFmtId="3" fontId="2" fillId="0" borderId="108" xfId="0" applyNumberFormat="1" applyFont="1" applyBorder="1" applyAlignment="1">
      <alignment horizontal="center" vertical="center" wrapText="1"/>
    </xf>
    <xf numFmtId="3" fontId="2" fillId="0" borderId="16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indent="2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5" fillId="0" borderId="16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 applyProtection="1">
      <alignment horizontal="center" vertical="center" wrapText="1"/>
      <protection hidden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4" xr:uid="{05F4FF44-7FF0-4B9F-B110-49D95F09127D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3" xr:uid="{00000000-0005-0000-0000-000029000000}"/>
    <cellStyle name="Título 5" xfId="42" xr:uid="{00000000-0005-0000-0000-00002A000000}"/>
    <cellStyle name="Total" xfId="17" builtinId="25" customBuiltin="1"/>
  </cellStyles>
  <dxfs count="55"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192506</xdr:colOff>
      <xdr:row>2</xdr:row>
      <xdr:rowOff>0</xdr:rowOff>
    </xdr:from>
    <xdr:to>
      <xdr:col>13</xdr:col>
      <xdr:colOff>68681</xdr:colOff>
      <xdr:row>13</xdr:row>
      <xdr:rowOff>0</xdr:rowOff>
    </xdr:to>
    <xdr:sp macro="" textlink="">
      <xdr:nvSpPr>
        <xdr:cNvPr id="2" name="Cerrar llav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107906" y="495300"/>
          <a:ext cx="323850" cy="3324225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C000"/>
  </sheetPr>
  <dimension ref="A1:F492"/>
  <sheetViews>
    <sheetView workbookViewId="0">
      <pane ySplit="1" topLeftCell="A2" activePane="bottomLeft" state="frozen"/>
      <selection pane="bottomLeft" sqref="A1:F492"/>
    </sheetView>
  </sheetViews>
  <sheetFormatPr baseColWidth="10" defaultColWidth="11.42578125" defaultRowHeight="14.25" x14ac:dyDescent="0.2"/>
  <cols>
    <col min="1" max="1" width="7.7109375" style="294" customWidth="1"/>
    <col min="2" max="2" width="38.7109375" style="294" customWidth="1"/>
    <col min="3" max="3" width="7.5703125" style="294" customWidth="1"/>
    <col min="4" max="4" width="7.5703125" style="1" customWidth="1"/>
    <col min="5" max="5" width="50" style="294" bestFit="1" customWidth="1"/>
    <col min="6" max="6" width="11.42578125" style="294"/>
    <col min="7" max="16384" width="11.42578125" style="6"/>
  </cols>
  <sheetData>
    <row r="1" spans="1:6" ht="16.5" x14ac:dyDescent="0.3">
      <c r="A1" s="441" t="s">
        <v>113</v>
      </c>
      <c r="B1" s="442" t="s">
        <v>1472</v>
      </c>
      <c r="C1" s="442"/>
      <c r="D1" s="443"/>
      <c r="E1" s="442" t="s">
        <v>1472</v>
      </c>
      <c r="F1" s="441" t="s">
        <v>113</v>
      </c>
    </row>
    <row r="2" spans="1:6" x14ac:dyDescent="0.25">
      <c r="A2" s="444" t="s">
        <v>114</v>
      </c>
      <c r="B2" s="444" t="s">
        <v>1473</v>
      </c>
      <c r="C2" s="444"/>
      <c r="D2" s="445"/>
      <c r="E2" s="444" t="s">
        <v>1473</v>
      </c>
      <c r="F2" s="444" t="s">
        <v>114</v>
      </c>
    </row>
    <row r="3" spans="1:6" x14ac:dyDescent="0.25">
      <c r="A3" s="444" t="s">
        <v>235</v>
      </c>
      <c r="B3" s="444" t="s">
        <v>1147</v>
      </c>
      <c r="C3" s="444"/>
      <c r="D3" s="445"/>
      <c r="E3" s="444" t="s">
        <v>1474</v>
      </c>
      <c r="F3" s="444" t="s">
        <v>115</v>
      </c>
    </row>
    <row r="4" spans="1:6" x14ac:dyDescent="0.25">
      <c r="A4" s="444" t="s">
        <v>347</v>
      </c>
      <c r="B4" s="444" t="s">
        <v>1148</v>
      </c>
      <c r="C4" s="444"/>
      <c r="D4" s="445"/>
      <c r="E4" s="444" t="s">
        <v>1475</v>
      </c>
      <c r="F4" s="444" t="s">
        <v>116</v>
      </c>
    </row>
    <row r="5" spans="1:6" x14ac:dyDescent="0.25">
      <c r="A5" s="444" t="s">
        <v>398</v>
      </c>
      <c r="B5" s="444" t="s">
        <v>1149</v>
      </c>
      <c r="C5" s="444"/>
      <c r="D5" s="445"/>
      <c r="E5" s="444" t="s">
        <v>1476</v>
      </c>
      <c r="F5" s="444" t="s">
        <v>117</v>
      </c>
    </row>
    <row r="6" spans="1:6" x14ac:dyDescent="0.25">
      <c r="A6" s="444" t="s">
        <v>445</v>
      </c>
      <c r="B6" s="444" t="s">
        <v>1150</v>
      </c>
      <c r="C6" s="444"/>
      <c r="D6" s="445"/>
      <c r="E6" s="444" t="s">
        <v>1477</v>
      </c>
      <c r="F6" s="444" t="s">
        <v>118</v>
      </c>
    </row>
    <row r="7" spans="1:6" x14ac:dyDescent="0.25">
      <c r="A7" s="444" t="s">
        <v>504</v>
      </c>
      <c r="B7" s="444" t="s">
        <v>1151</v>
      </c>
      <c r="C7" s="444"/>
      <c r="D7" s="445"/>
      <c r="E7" s="444" t="s">
        <v>1478</v>
      </c>
      <c r="F7" s="444" t="s">
        <v>119</v>
      </c>
    </row>
    <row r="8" spans="1:6" x14ac:dyDescent="0.25">
      <c r="A8" s="444" t="s">
        <v>559</v>
      </c>
      <c r="B8" s="444" t="s">
        <v>1479</v>
      </c>
      <c r="C8" s="444"/>
      <c r="D8" s="445"/>
      <c r="E8" s="444" t="s">
        <v>1480</v>
      </c>
      <c r="F8" s="444" t="s">
        <v>120</v>
      </c>
    </row>
    <row r="9" spans="1:6" x14ac:dyDescent="0.25">
      <c r="A9" s="444" t="s">
        <v>125</v>
      </c>
      <c r="B9" s="444" t="s">
        <v>1481</v>
      </c>
      <c r="C9" s="444"/>
      <c r="D9" s="445"/>
      <c r="E9" s="444" t="s">
        <v>1482</v>
      </c>
      <c r="F9" s="444" t="s">
        <v>121</v>
      </c>
    </row>
    <row r="10" spans="1:6" x14ac:dyDescent="0.25">
      <c r="A10" s="444" t="s">
        <v>249</v>
      </c>
      <c r="B10" s="444" t="s">
        <v>1483</v>
      </c>
      <c r="C10" s="444"/>
      <c r="D10" s="445"/>
      <c r="E10" s="444" t="s">
        <v>1484</v>
      </c>
      <c r="F10" s="444" t="s">
        <v>122</v>
      </c>
    </row>
    <row r="11" spans="1:6" x14ac:dyDescent="0.25">
      <c r="A11" s="444" t="s">
        <v>358</v>
      </c>
      <c r="B11" s="444" t="s">
        <v>1485</v>
      </c>
      <c r="C11" s="444"/>
      <c r="D11" s="445"/>
      <c r="E11" s="444" t="s">
        <v>1486</v>
      </c>
      <c r="F11" s="444" t="s">
        <v>123</v>
      </c>
    </row>
    <row r="12" spans="1:6" x14ac:dyDescent="0.25">
      <c r="A12" s="444" t="s">
        <v>403</v>
      </c>
      <c r="B12" s="444" t="s">
        <v>1152</v>
      </c>
      <c r="C12" s="444"/>
      <c r="D12" s="445"/>
      <c r="E12" s="444" t="s">
        <v>1487</v>
      </c>
      <c r="F12" s="444" t="s">
        <v>124</v>
      </c>
    </row>
    <row r="13" spans="1:6" x14ac:dyDescent="0.25">
      <c r="A13" s="444" t="s">
        <v>450</v>
      </c>
      <c r="B13" s="444" t="s">
        <v>1153</v>
      </c>
      <c r="C13" s="444"/>
      <c r="D13" s="446"/>
      <c r="E13" s="444" t="s">
        <v>1481</v>
      </c>
      <c r="F13" s="444" t="s">
        <v>125</v>
      </c>
    </row>
    <row r="14" spans="1:6" x14ac:dyDescent="0.25">
      <c r="A14" s="444" t="s">
        <v>518</v>
      </c>
      <c r="B14" s="444" t="s">
        <v>1488</v>
      </c>
      <c r="C14" s="444"/>
      <c r="D14" s="446"/>
      <c r="E14" s="444" t="s">
        <v>1489</v>
      </c>
      <c r="F14" s="444" t="s">
        <v>126</v>
      </c>
    </row>
    <row r="15" spans="1:6" x14ac:dyDescent="0.25">
      <c r="A15" s="444" t="s">
        <v>563</v>
      </c>
      <c r="B15" s="444" t="s">
        <v>1490</v>
      </c>
      <c r="C15" s="444"/>
      <c r="D15" s="446"/>
      <c r="E15" s="444" t="s">
        <v>1491</v>
      </c>
      <c r="F15" s="444" t="s">
        <v>127</v>
      </c>
    </row>
    <row r="16" spans="1:6" x14ac:dyDescent="0.25">
      <c r="A16" s="444" t="s">
        <v>128</v>
      </c>
      <c r="B16" s="444" t="s">
        <v>1492</v>
      </c>
      <c r="C16" s="444"/>
      <c r="D16" s="446"/>
      <c r="E16" s="444" t="s">
        <v>1492</v>
      </c>
      <c r="F16" s="444" t="s">
        <v>128</v>
      </c>
    </row>
    <row r="17" spans="1:6" x14ac:dyDescent="0.25">
      <c r="A17" s="444" t="s">
        <v>262</v>
      </c>
      <c r="B17" s="444" t="s">
        <v>1154</v>
      </c>
      <c r="C17" s="444"/>
      <c r="D17" s="446"/>
      <c r="E17" s="444" t="s">
        <v>1493</v>
      </c>
      <c r="F17" s="444" t="s">
        <v>129</v>
      </c>
    </row>
    <row r="18" spans="1:6" x14ac:dyDescent="0.25">
      <c r="A18" s="444" t="s">
        <v>363</v>
      </c>
      <c r="B18" s="444" t="s">
        <v>1494</v>
      </c>
      <c r="C18" s="444"/>
      <c r="D18" s="446"/>
      <c r="E18" s="444" t="s">
        <v>1495</v>
      </c>
      <c r="F18" s="444" t="s">
        <v>130</v>
      </c>
    </row>
    <row r="19" spans="1:6" x14ac:dyDescent="0.25">
      <c r="A19" s="444" t="s">
        <v>409</v>
      </c>
      <c r="B19" s="444" t="s">
        <v>1155</v>
      </c>
      <c r="C19" s="444"/>
      <c r="D19" s="446"/>
      <c r="E19" s="444" t="s">
        <v>1496</v>
      </c>
      <c r="F19" s="444" t="s">
        <v>131</v>
      </c>
    </row>
    <row r="20" spans="1:6" x14ac:dyDescent="0.25">
      <c r="A20" s="444" t="s">
        <v>457</v>
      </c>
      <c r="B20" s="444" t="s">
        <v>1156</v>
      </c>
      <c r="C20" s="444"/>
      <c r="D20" s="446"/>
      <c r="E20" s="444" t="s">
        <v>1497</v>
      </c>
      <c r="F20" s="444" t="s">
        <v>132</v>
      </c>
    </row>
    <row r="21" spans="1:6" x14ac:dyDescent="0.25">
      <c r="A21" s="444" t="s">
        <v>523</v>
      </c>
      <c r="B21" s="444" t="s">
        <v>1157</v>
      </c>
      <c r="C21" s="444"/>
      <c r="D21" s="446"/>
      <c r="E21" s="444" t="s">
        <v>1498</v>
      </c>
      <c r="F21" s="444" t="s">
        <v>133</v>
      </c>
    </row>
    <row r="22" spans="1:6" x14ac:dyDescent="0.25">
      <c r="A22" s="444" t="s">
        <v>570</v>
      </c>
      <c r="B22" s="444" t="s">
        <v>1158</v>
      </c>
      <c r="C22" s="444"/>
      <c r="D22" s="446"/>
      <c r="E22" s="444" t="s">
        <v>1499</v>
      </c>
      <c r="F22" s="444" t="s">
        <v>134</v>
      </c>
    </row>
    <row r="23" spans="1:6" x14ac:dyDescent="0.25">
      <c r="A23" s="444" t="s">
        <v>141</v>
      </c>
      <c r="B23" s="444" t="s">
        <v>1500</v>
      </c>
      <c r="C23" s="444"/>
      <c r="D23" s="445"/>
      <c r="E23" s="444" t="s">
        <v>1501</v>
      </c>
      <c r="F23" s="444" t="s">
        <v>135</v>
      </c>
    </row>
    <row r="24" spans="1:6" x14ac:dyDescent="0.25">
      <c r="A24" s="444" t="s">
        <v>269</v>
      </c>
      <c r="B24" s="444" t="s">
        <v>1159</v>
      </c>
      <c r="C24" s="444"/>
      <c r="D24" s="445"/>
      <c r="E24" s="444" t="s">
        <v>1502</v>
      </c>
      <c r="F24" s="444" t="s">
        <v>136</v>
      </c>
    </row>
    <row r="25" spans="1:6" x14ac:dyDescent="0.25">
      <c r="A25" s="444" t="s">
        <v>371</v>
      </c>
      <c r="B25" s="444" t="s">
        <v>1503</v>
      </c>
      <c r="C25" s="444"/>
      <c r="D25" s="445"/>
      <c r="E25" s="444" t="s">
        <v>1504</v>
      </c>
      <c r="F25" s="444" t="s">
        <v>137</v>
      </c>
    </row>
    <row r="26" spans="1:6" x14ac:dyDescent="0.25">
      <c r="A26" s="444" t="s">
        <v>417</v>
      </c>
      <c r="B26" s="444" t="s">
        <v>1505</v>
      </c>
      <c r="C26" s="444"/>
      <c r="D26" s="445"/>
      <c r="E26" s="444" t="s">
        <v>1506</v>
      </c>
      <c r="F26" s="444" t="s">
        <v>138</v>
      </c>
    </row>
    <row r="27" spans="1:6" x14ac:dyDescent="0.25">
      <c r="A27" s="444" t="s">
        <v>466</v>
      </c>
      <c r="B27" s="444" t="s">
        <v>1160</v>
      </c>
      <c r="C27" s="444"/>
      <c r="D27" s="445"/>
      <c r="E27" s="444" t="s">
        <v>1507</v>
      </c>
      <c r="F27" s="444" t="s">
        <v>139</v>
      </c>
    </row>
    <row r="28" spans="1:6" x14ac:dyDescent="0.25">
      <c r="A28" s="444" t="s">
        <v>532</v>
      </c>
      <c r="B28" s="444" t="s">
        <v>1161</v>
      </c>
      <c r="C28" s="444"/>
      <c r="D28" s="445"/>
      <c r="E28" s="444" t="s">
        <v>1508</v>
      </c>
      <c r="F28" s="444" t="s">
        <v>140</v>
      </c>
    </row>
    <row r="29" spans="1:6" x14ac:dyDescent="0.25">
      <c r="A29" s="444" t="s">
        <v>576</v>
      </c>
      <c r="B29" s="444" t="s">
        <v>1162</v>
      </c>
      <c r="C29" s="444"/>
      <c r="D29" s="445"/>
      <c r="E29" s="444" t="s">
        <v>1500</v>
      </c>
      <c r="F29" s="444" t="s">
        <v>141</v>
      </c>
    </row>
    <row r="30" spans="1:6" x14ac:dyDescent="0.25">
      <c r="A30" s="444" t="s">
        <v>150</v>
      </c>
      <c r="B30" s="444" t="s">
        <v>1509</v>
      </c>
      <c r="C30" s="444"/>
      <c r="D30" s="445"/>
      <c r="E30" s="444" t="s">
        <v>1510</v>
      </c>
      <c r="F30" s="444" t="s">
        <v>142</v>
      </c>
    </row>
    <row r="31" spans="1:6" x14ac:dyDescent="0.25">
      <c r="A31" s="444" t="s">
        <v>273</v>
      </c>
      <c r="B31" s="444" t="s">
        <v>1163</v>
      </c>
      <c r="C31" s="444"/>
      <c r="D31" s="445"/>
      <c r="E31" s="444" t="s">
        <v>1511</v>
      </c>
      <c r="F31" s="444" t="s">
        <v>143</v>
      </c>
    </row>
    <row r="32" spans="1:6" x14ac:dyDescent="0.25">
      <c r="A32" s="444" t="s">
        <v>374</v>
      </c>
      <c r="B32" s="444" t="s">
        <v>1164</v>
      </c>
      <c r="C32" s="444"/>
      <c r="D32" s="445"/>
      <c r="E32" s="444" t="s">
        <v>1512</v>
      </c>
      <c r="F32" s="444" t="s">
        <v>144</v>
      </c>
    </row>
    <row r="33" spans="1:6" x14ac:dyDescent="0.25">
      <c r="A33" s="444" t="s">
        <v>423</v>
      </c>
      <c r="B33" s="444" t="s">
        <v>1165</v>
      </c>
      <c r="C33" s="444"/>
      <c r="D33" s="445"/>
      <c r="E33" s="444" t="s">
        <v>1513</v>
      </c>
      <c r="F33" s="444" t="s">
        <v>145</v>
      </c>
    </row>
    <row r="34" spans="1:6" x14ac:dyDescent="0.25">
      <c r="A34" s="444" t="s">
        <v>470</v>
      </c>
      <c r="B34" s="444" t="s">
        <v>1166</v>
      </c>
      <c r="C34" s="444"/>
      <c r="D34" s="445"/>
      <c r="E34" s="444" t="s">
        <v>1514</v>
      </c>
      <c r="F34" s="444" t="s">
        <v>146</v>
      </c>
    </row>
    <row r="35" spans="1:6" x14ac:dyDescent="0.25">
      <c r="A35" s="444" t="s">
        <v>535</v>
      </c>
      <c r="B35" s="444" t="s">
        <v>1515</v>
      </c>
      <c r="C35" s="444"/>
      <c r="D35" s="445"/>
      <c r="E35" s="444" t="s">
        <v>1516</v>
      </c>
      <c r="F35" s="444" t="s">
        <v>147</v>
      </c>
    </row>
    <row r="36" spans="1:6" x14ac:dyDescent="0.25">
      <c r="A36" s="444" t="s">
        <v>580</v>
      </c>
      <c r="B36" s="444" t="s">
        <v>1167</v>
      </c>
      <c r="C36" s="444"/>
      <c r="D36" s="446"/>
      <c r="E36" s="444" t="s">
        <v>1517</v>
      </c>
      <c r="F36" s="444" t="s">
        <v>148</v>
      </c>
    </row>
    <row r="37" spans="1:6" x14ac:dyDescent="0.25">
      <c r="A37" s="444" t="s">
        <v>153</v>
      </c>
      <c r="B37" s="444" t="s">
        <v>1518</v>
      </c>
      <c r="C37" s="444"/>
      <c r="D37" s="446"/>
      <c r="E37" s="444" t="s">
        <v>1519</v>
      </c>
      <c r="F37" s="444" t="s">
        <v>149</v>
      </c>
    </row>
    <row r="38" spans="1:6" x14ac:dyDescent="0.25">
      <c r="A38" s="444" t="s">
        <v>281</v>
      </c>
      <c r="B38" s="444" t="s">
        <v>1168</v>
      </c>
      <c r="C38" s="444"/>
      <c r="D38" s="446"/>
      <c r="E38" s="444" t="s">
        <v>1509</v>
      </c>
      <c r="F38" s="444" t="s">
        <v>150</v>
      </c>
    </row>
    <row r="39" spans="1:6" x14ac:dyDescent="0.25">
      <c r="A39" s="444" t="s">
        <v>386</v>
      </c>
      <c r="B39" s="444" t="s">
        <v>1169</v>
      </c>
      <c r="C39" s="444"/>
      <c r="D39" s="446"/>
      <c r="E39" s="444" t="s">
        <v>1520</v>
      </c>
      <c r="F39" s="444" t="s">
        <v>151</v>
      </c>
    </row>
    <row r="40" spans="1:6" x14ac:dyDescent="0.25">
      <c r="A40" s="444" t="s">
        <v>428</v>
      </c>
      <c r="B40" s="444" t="s">
        <v>1170</v>
      </c>
      <c r="C40" s="444"/>
      <c r="D40" s="446"/>
      <c r="E40" s="444" t="s">
        <v>1521</v>
      </c>
      <c r="F40" s="444" t="s">
        <v>152</v>
      </c>
    </row>
    <row r="41" spans="1:6" x14ac:dyDescent="0.25">
      <c r="A41" s="444" t="s">
        <v>474</v>
      </c>
      <c r="B41" s="444" t="s">
        <v>1171</v>
      </c>
      <c r="C41" s="444"/>
      <c r="D41" s="446"/>
      <c r="E41" s="444" t="s">
        <v>1518</v>
      </c>
      <c r="F41" s="444" t="s">
        <v>153</v>
      </c>
    </row>
    <row r="42" spans="1:6" x14ac:dyDescent="0.25">
      <c r="A42" s="444" t="s">
        <v>541</v>
      </c>
      <c r="B42" s="444" t="s">
        <v>1172</v>
      </c>
      <c r="C42" s="444"/>
      <c r="D42" s="446"/>
      <c r="E42" s="444" t="s">
        <v>1522</v>
      </c>
      <c r="F42" s="444" t="s">
        <v>154</v>
      </c>
    </row>
    <row r="43" spans="1:6" x14ac:dyDescent="0.25">
      <c r="A43" s="444" t="s">
        <v>583</v>
      </c>
      <c r="B43" s="444" t="s">
        <v>1523</v>
      </c>
      <c r="C43" s="444"/>
      <c r="D43" s="446"/>
      <c r="E43" s="444" t="s">
        <v>1524</v>
      </c>
      <c r="F43" s="444" t="s">
        <v>155</v>
      </c>
    </row>
    <row r="44" spans="1:6" x14ac:dyDescent="0.25">
      <c r="A44" s="444" t="s">
        <v>160</v>
      </c>
      <c r="B44" s="444" t="s">
        <v>1525</v>
      </c>
      <c r="C44" s="444"/>
      <c r="D44" s="446"/>
      <c r="E44" s="444" t="s">
        <v>1526</v>
      </c>
      <c r="F44" s="444" t="s">
        <v>156</v>
      </c>
    </row>
    <row r="45" spans="1:6" x14ac:dyDescent="0.25">
      <c r="A45" s="444" t="s">
        <v>289</v>
      </c>
      <c r="B45" s="444" t="s">
        <v>1173</v>
      </c>
      <c r="C45" s="444"/>
      <c r="D45" s="446"/>
      <c r="E45" s="444" t="s">
        <v>1527</v>
      </c>
      <c r="F45" s="444" t="s">
        <v>157</v>
      </c>
    </row>
    <row r="46" spans="1:6" x14ac:dyDescent="0.25">
      <c r="A46" s="444" t="s">
        <v>389</v>
      </c>
      <c r="B46" s="444" t="s">
        <v>1174</v>
      </c>
      <c r="C46" s="444"/>
      <c r="D46" s="446"/>
      <c r="E46" s="444" t="s">
        <v>1528</v>
      </c>
      <c r="F46" s="444" t="s">
        <v>158</v>
      </c>
    </row>
    <row r="47" spans="1:6" x14ac:dyDescent="0.25">
      <c r="A47" s="444" t="s">
        <v>432</v>
      </c>
      <c r="B47" s="444" t="s">
        <v>1529</v>
      </c>
      <c r="C47" s="444"/>
      <c r="D47" s="446"/>
      <c r="E47" s="444" t="s">
        <v>1530</v>
      </c>
      <c r="F47" s="444" t="s">
        <v>159</v>
      </c>
    </row>
    <row r="48" spans="1:6" x14ac:dyDescent="0.25">
      <c r="A48" s="444" t="s">
        <v>479</v>
      </c>
      <c r="B48" s="444" t="s">
        <v>1175</v>
      </c>
      <c r="C48" s="444"/>
      <c r="D48" s="445"/>
      <c r="E48" s="444" t="s">
        <v>1525</v>
      </c>
      <c r="F48" s="444" t="s">
        <v>160</v>
      </c>
    </row>
    <row r="49" spans="1:6" x14ac:dyDescent="0.25">
      <c r="A49" s="444" t="s">
        <v>544</v>
      </c>
      <c r="B49" s="444" t="s">
        <v>1176</v>
      </c>
      <c r="C49" s="444"/>
      <c r="D49" s="445"/>
      <c r="E49" s="444" t="s">
        <v>1531</v>
      </c>
      <c r="F49" s="444" t="s">
        <v>161</v>
      </c>
    </row>
    <row r="50" spans="1:6" x14ac:dyDescent="0.25">
      <c r="A50" s="444" t="s">
        <v>166</v>
      </c>
      <c r="B50" s="444" t="s">
        <v>1532</v>
      </c>
      <c r="C50" s="444"/>
      <c r="D50" s="445"/>
      <c r="E50" s="444" t="s">
        <v>1533</v>
      </c>
      <c r="F50" s="444" t="s">
        <v>162</v>
      </c>
    </row>
    <row r="51" spans="1:6" x14ac:dyDescent="0.25">
      <c r="A51" s="444" t="s">
        <v>296</v>
      </c>
      <c r="B51" s="444" t="s">
        <v>1534</v>
      </c>
      <c r="C51" s="444"/>
      <c r="D51" s="445"/>
      <c r="E51" s="444" t="s">
        <v>1535</v>
      </c>
      <c r="F51" s="444" t="s">
        <v>163</v>
      </c>
    </row>
    <row r="52" spans="1:6" x14ac:dyDescent="0.25">
      <c r="A52" s="444" t="s">
        <v>394</v>
      </c>
      <c r="B52" s="444" t="s">
        <v>1177</v>
      </c>
      <c r="C52" s="444"/>
      <c r="D52" s="445"/>
      <c r="E52" s="444" t="s">
        <v>1536</v>
      </c>
      <c r="F52" s="444" t="s">
        <v>164</v>
      </c>
    </row>
    <row r="53" spans="1:6" x14ac:dyDescent="0.25">
      <c r="A53" s="444" t="s">
        <v>435</v>
      </c>
      <c r="B53" s="444" t="s">
        <v>1537</v>
      </c>
      <c r="C53" s="444"/>
      <c r="D53" s="445"/>
      <c r="E53" s="444" t="s">
        <v>1538</v>
      </c>
      <c r="F53" s="444" t="s">
        <v>165</v>
      </c>
    </row>
    <row r="54" spans="1:6" x14ac:dyDescent="0.25">
      <c r="A54" s="444" t="s">
        <v>483</v>
      </c>
      <c r="B54" s="444" t="s">
        <v>1539</v>
      </c>
      <c r="C54" s="444"/>
      <c r="D54" s="445"/>
      <c r="E54" s="444" t="s">
        <v>1540</v>
      </c>
      <c r="F54" s="444" t="s">
        <v>601</v>
      </c>
    </row>
    <row r="55" spans="1:6" x14ac:dyDescent="0.25">
      <c r="A55" s="444" t="s">
        <v>547</v>
      </c>
      <c r="B55" s="444" t="s">
        <v>1178</v>
      </c>
      <c r="C55" s="444"/>
      <c r="D55" s="445"/>
      <c r="E55" s="444" t="s">
        <v>1532</v>
      </c>
      <c r="F55" s="444" t="s">
        <v>166</v>
      </c>
    </row>
    <row r="56" spans="1:6" x14ac:dyDescent="0.25">
      <c r="A56" s="444" t="s">
        <v>173</v>
      </c>
      <c r="B56" s="444" t="s">
        <v>1541</v>
      </c>
      <c r="C56" s="444"/>
      <c r="D56" s="445"/>
      <c r="E56" s="444" t="s">
        <v>1542</v>
      </c>
      <c r="F56" s="444" t="s">
        <v>167</v>
      </c>
    </row>
    <row r="57" spans="1:6" x14ac:dyDescent="0.25">
      <c r="A57" s="444" t="s">
        <v>301</v>
      </c>
      <c r="B57" s="444" t="s">
        <v>1179</v>
      </c>
      <c r="C57" s="444"/>
      <c r="D57" s="445"/>
      <c r="E57" s="444" t="s">
        <v>1543</v>
      </c>
      <c r="F57" s="444" t="s">
        <v>168</v>
      </c>
    </row>
    <row r="58" spans="1:6" x14ac:dyDescent="0.25">
      <c r="A58" s="444" t="s">
        <v>438</v>
      </c>
      <c r="B58" s="444" t="s">
        <v>1180</v>
      </c>
      <c r="C58" s="444"/>
      <c r="D58" s="445"/>
      <c r="E58" s="444" t="s">
        <v>1544</v>
      </c>
      <c r="F58" s="444" t="s">
        <v>169</v>
      </c>
    </row>
    <row r="59" spans="1:6" x14ac:dyDescent="0.25">
      <c r="A59" s="444" t="s">
        <v>490</v>
      </c>
      <c r="B59" s="444" t="s">
        <v>1181</v>
      </c>
      <c r="C59" s="444"/>
      <c r="D59" s="445"/>
      <c r="E59" s="444" t="s">
        <v>1545</v>
      </c>
      <c r="F59" s="444" t="s">
        <v>170</v>
      </c>
    </row>
    <row r="60" spans="1:6" x14ac:dyDescent="0.25">
      <c r="A60" s="444" t="s">
        <v>552</v>
      </c>
      <c r="B60" s="444" t="s">
        <v>1182</v>
      </c>
      <c r="C60" s="444"/>
      <c r="D60" s="445"/>
      <c r="E60" s="444" t="s">
        <v>1546</v>
      </c>
      <c r="F60" s="444" t="s">
        <v>171</v>
      </c>
    </row>
    <row r="61" spans="1:6" x14ac:dyDescent="0.25">
      <c r="A61" s="444" t="s">
        <v>179</v>
      </c>
      <c r="B61" s="444" t="s">
        <v>1547</v>
      </c>
      <c r="C61" s="444"/>
      <c r="D61" s="445"/>
      <c r="E61" s="444" t="s">
        <v>1548</v>
      </c>
      <c r="F61" s="444" t="s">
        <v>172</v>
      </c>
    </row>
    <row r="62" spans="1:6" x14ac:dyDescent="0.25">
      <c r="A62" s="444" t="s">
        <v>306</v>
      </c>
      <c r="B62" s="444" t="s">
        <v>1183</v>
      </c>
      <c r="C62" s="444"/>
      <c r="D62" s="446"/>
      <c r="E62" s="444" t="s">
        <v>1541</v>
      </c>
      <c r="F62" s="444" t="s">
        <v>173</v>
      </c>
    </row>
    <row r="63" spans="1:6" x14ac:dyDescent="0.25">
      <c r="A63" s="444" t="s">
        <v>440</v>
      </c>
      <c r="B63" s="444" t="s">
        <v>1549</v>
      </c>
      <c r="C63" s="444"/>
      <c r="D63" s="446"/>
      <c r="E63" s="444" t="s">
        <v>1550</v>
      </c>
      <c r="F63" s="444" t="s">
        <v>174</v>
      </c>
    </row>
    <row r="64" spans="1:6" x14ac:dyDescent="0.25">
      <c r="A64" s="444" t="s">
        <v>496</v>
      </c>
      <c r="B64" s="444" t="s">
        <v>1184</v>
      </c>
      <c r="C64" s="444"/>
      <c r="D64" s="446"/>
      <c r="E64" s="444" t="s">
        <v>1551</v>
      </c>
      <c r="F64" s="444" t="s">
        <v>175</v>
      </c>
    </row>
    <row r="65" spans="1:6" x14ac:dyDescent="0.25">
      <c r="A65" s="444" t="s">
        <v>553</v>
      </c>
      <c r="B65" s="444" t="s">
        <v>1185</v>
      </c>
      <c r="C65" s="444"/>
      <c r="D65" s="446"/>
      <c r="E65" s="444" t="s">
        <v>1552</v>
      </c>
      <c r="F65" s="444" t="s">
        <v>176</v>
      </c>
    </row>
    <row r="66" spans="1:6" x14ac:dyDescent="0.25">
      <c r="A66" s="444" t="s">
        <v>184</v>
      </c>
      <c r="B66" s="444" t="s">
        <v>1553</v>
      </c>
      <c r="C66" s="444"/>
      <c r="D66" s="446"/>
      <c r="E66" s="444" t="s">
        <v>1554</v>
      </c>
      <c r="F66" s="444" t="s">
        <v>177</v>
      </c>
    </row>
    <row r="67" spans="1:6" x14ac:dyDescent="0.25">
      <c r="A67" s="444" t="s">
        <v>319</v>
      </c>
      <c r="B67" s="444" t="s">
        <v>1186</v>
      </c>
      <c r="C67" s="444"/>
      <c r="D67" s="445"/>
      <c r="E67" s="444" t="s">
        <v>1555</v>
      </c>
      <c r="F67" s="444" t="s">
        <v>178</v>
      </c>
    </row>
    <row r="68" spans="1:6" x14ac:dyDescent="0.25">
      <c r="A68" s="444" t="s">
        <v>500</v>
      </c>
      <c r="B68" s="444" t="s">
        <v>1187</v>
      </c>
      <c r="C68" s="444"/>
      <c r="D68" s="445"/>
      <c r="E68" s="444" t="s">
        <v>1547</v>
      </c>
      <c r="F68" s="444" t="s">
        <v>179</v>
      </c>
    </row>
    <row r="69" spans="1:6" x14ac:dyDescent="0.25">
      <c r="A69" s="444" t="s">
        <v>557</v>
      </c>
      <c r="B69" s="444" t="s">
        <v>1556</v>
      </c>
      <c r="C69" s="444"/>
      <c r="D69" s="445"/>
      <c r="E69" s="444" t="s">
        <v>1557</v>
      </c>
      <c r="F69" s="444" t="s">
        <v>180</v>
      </c>
    </row>
    <row r="70" spans="1:6" x14ac:dyDescent="0.25">
      <c r="A70" s="444" t="s">
        <v>189</v>
      </c>
      <c r="B70" s="444" t="s">
        <v>1558</v>
      </c>
      <c r="C70" s="444"/>
      <c r="D70" s="445"/>
      <c r="E70" s="444" t="s">
        <v>1559</v>
      </c>
      <c r="F70" s="444" t="s">
        <v>181</v>
      </c>
    </row>
    <row r="71" spans="1:6" x14ac:dyDescent="0.25">
      <c r="A71" s="444" t="s">
        <v>326</v>
      </c>
      <c r="B71" s="444" t="s">
        <v>1560</v>
      </c>
      <c r="C71" s="444"/>
      <c r="D71" s="445"/>
      <c r="E71" s="444" t="s">
        <v>1561</v>
      </c>
      <c r="F71" s="444" t="s">
        <v>182</v>
      </c>
    </row>
    <row r="72" spans="1:6" x14ac:dyDescent="0.25">
      <c r="A72" s="447" t="s">
        <v>1864</v>
      </c>
      <c r="B72" s="444" t="s">
        <v>1865</v>
      </c>
      <c r="C72" s="444"/>
      <c r="D72" s="445"/>
      <c r="E72" s="444" t="s">
        <v>1562</v>
      </c>
      <c r="F72" s="444" t="s">
        <v>183</v>
      </c>
    </row>
    <row r="73" spans="1:6" x14ac:dyDescent="0.25">
      <c r="A73" s="444" t="s">
        <v>115</v>
      </c>
      <c r="B73" s="444" t="s">
        <v>1474</v>
      </c>
      <c r="C73" s="444"/>
      <c r="D73" s="445"/>
      <c r="E73" s="444" t="s">
        <v>1553</v>
      </c>
      <c r="F73" s="444" t="s">
        <v>184</v>
      </c>
    </row>
    <row r="74" spans="1:6" x14ac:dyDescent="0.25">
      <c r="A74" s="444" t="s">
        <v>236</v>
      </c>
      <c r="B74" s="444" t="s">
        <v>1563</v>
      </c>
      <c r="C74" s="444"/>
      <c r="D74" s="446"/>
      <c r="E74" s="444" t="s">
        <v>1564</v>
      </c>
      <c r="F74" s="444" t="s">
        <v>185</v>
      </c>
    </row>
    <row r="75" spans="1:6" x14ac:dyDescent="0.25">
      <c r="A75" s="444" t="s">
        <v>348</v>
      </c>
      <c r="B75" s="444" t="s">
        <v>1188</v>
      </c>
      <c r="C75" s="444"/>
      <c r="D75" s="446"/>
      <c r="E75" s="444" t="s">
        <v>1565</v>
      </c>
      <c r="F75" s="444" t="s">
        <v>186</v>
      </c>
    </row>
    <row r="76" spans="1:6" x14ac:dyDescent="0.25">
      <c r="A76" s="444" t="s">
        <v>399</v>
      </c>
      <c r="B76" s="444" t="s">
        <v>1189</v>
      </c>
      <c r="C76" s="444"/>
      <c r="D76" s="446"/>
      <c r="E76" s="444" t="s">
        <v>1566</v>
      </c>
      <c r="F76" s="444" t="s">
        <v>187</v>
      </c>
    </row>
    <row r="77" spans="1:6" x14ac:dyDescent="0.25">
      <c r="A77" s="444" t="s">
        <v>446</v>
      </c>
      <c r="B77" s="444" t="s">
        <v>1190</v>
      </c>
      <c r="C77" s="444"/>
      <c r="D77" s="446"/>
      <c r="E77" s="444" t="s">
        <v>1567</v>
      </c>
      <c r="F77" s="444" t="s">
        <v>188</v>
      </c>
    </row>
    <row r="78" spans="1:6" x14ac:dyDescent="0.25">
      <c r="A78" s="444" t="s">
        <v>505</v>
      </c>
      <c r="B78" s="444" t="s">
        <v>1191</v>
      </c>
      <c r="C78" s="444"/>
      <c r="D78" s="446"/>
      <c r="E78" s="444" t="s">
        <v>1558</v>
      </c>
      <c r="F78" s="444" t="s">
        <v>189</v>
      </c>
    </row>
    <row r="79" spans="1:6" x14ac:dyDescent="0.25">
      <c r="A79" s="444" t="s">
        <v>560</v>
      </c>
      <c r="B79" s="444" t="s">
        <v>1568</v>
      </c>
      <c r="C79" s="444"/>
      <c r="D79" s="446"/>
      <c r="E79" s="444" t="s">
        <v>1569</v>
      </c>
      <c r="F79" s="444" t="s">
        <v>190</v>
      </c>
    </row>
    <row r="80" spans="1:6" x14ac:dyDescent="0.25">
      <c r="A80" s="444" t="s">
        <v>126</v>
      </c>
      <c r="B80" s="444" t="s">
        <v>1489</v>
      </c>
      <c r="C80" s="444"/>
      <c r="D80" s="446"/>
      <c r="E80" s="444" t="s">
        <v>1571</v>
      </c>
      <c r="F80" s="444" t="s">
        <v>191</v>
      </c>
    </row>
    <row r="81" spans="1:6" x14ac:dyDescent="0.25">
      <c r="A81" s="444" t="s">
        <v>250</v>
      </c>
      <c r="B81" s="444" t="s">
        <v>1570</v>
      </c>
      <c r="C81" s="444"/>
      <c r="D81" s="446"/>
      <c r="E81" s="444" t="s">
        <v>1573</v>
      </c>
      <c r="F81" s="444" t="s">
        <v>192</v>
      </c>
    </row>
    <row r="82" spans="1:6" x14ac:dyDescent="0.25">
      <c r="A82" s="444" t="s">
        <v>359</v>
      </c>
      <c r="B82" s="444" t="s">
        <v>1572</v>
      </c>
      <c r="C82" s="444"/>
      <c r="D82" s="446"/>
      <c r="E82" s="444" t="s">
        <v>1574</v>
      </c>
      <c r="F82" s="444" t="s">
        <v>193</v>
      </c>
    </row>
    <row r="83" spans="1:6" x14ac:dyDescent="0.25">
      <c r="A83" s="444" t="s">
        <v>404</v>
      </c>
      <c r="B83" s="444" t="s">
        <v>1192</v>
      </c>
      <c r="C83" s="444"/>
      <c r="D83" s="445"/>
      <c r="E83" s="444" t="s">
        <v>1576</v>
      </c>
      <c r="F83" s="444" t="s">
        <v>194</v>
      </c>
    </row>
    <row r="84" spans="1:6" x14ac:dyDescent="0.25">
      <c r="A84" s="444" t="s">
        <v>451</v>
      </c>
      <c r="B84" s="444" t="s">
        <v>1575</v>
      </c>
      <c r="C84" s="444"/>
      <c r="D84" s="445"/>
      <c r="E84" s="444" t="s">
        <v>1577</v>
      </c>
      <c r="F84" s="444" t="s">
        <v>195</v>
      </c>
    </row>
    <row r="85" spans="1:6" x14ac:dyDescent="0.25">
      <c r="A85" s="444" t="s">
        <v>519</v>
      </c>
      <c r="B85" s="444" t="s">
        <v>1193</v>
      </c>
      <c r="C85" s="444"/>
      <c r="D85" s="445"/>
      <c r="E85" s="444" t="s">
        <v>1579</v>
      </c>
      <c r="F85" s="444" t="s">
        <v>196</v>
      </c>
    </row>
    <row r="86" spans="1:6" x14ac:dyDescent="0.25">
      <c r="A86" s="444" t="s">
        <v>564</v>
      </c>
      <c r="B86" s="444" t="s">
        <v>1578</v>
      </c>
      <c r="C86" s="444"/>
      <c r="D86" s="445"/>
      <c r="E86" s="444" t="s">
        <v>1580</v>
      </c>
      <c r="F86" s="444" t="s">
        <v>197</v>
      </c>
    </row>
    <row r="87" spans="1:6" x14ac:dyDescent="0.25">
      <c r="A87" s="444" t="s">
        <v>129</v>
      </c>
      <c r="B87" s="444" t="s">
        <v>1493</v>
      </c>
      <c r="C87" s="444"/>
      <c r="D87" s="445"/>
      <c r="E87" s="444" t="s">
        <v>1581</v>
      </c>
      <c r="F87" s="444" t="s">
        <v>198</v>
      </c>
    </row>
    <row r="88" spans="1:6" x14ac:dyDescent="0.25">
      <c r="A88" s="444" t="s">
        <v>263</v>
      </c>
      <c r="B88" s="444" t="s">
        <v>1194</v>
      </c>
      <c r="C88" s="444"/>
      <c r="D88" s="445"/>
      <c r="E88" s="444" t="s">
        <v>1583</v>
      </c>
      <c r="F88" s="444" t="s">
        <v>199</v>
      </c>
    </row>
    <row r="89" spans="1:6" x14ac:dyDescent="0.25">
      <c r="A89" s="444" t="s">
        <v>364</v>
      </c>
      <c r="B89" s="444" t="s">
        <v>1582</v>
      </c>
      <c r="C89" s="444"/>
      <c r="D89" s="445"/>
      <c r="E89" s="444" t="s">
        <v>1584</v>
      </c>
      <c r="F89" s="444" t="s">
        <v>200</v>
      </c>
    </row>
    <row r="90" spans="1:6" x14ac:dyDescent="0.25">
      <c r="A90" s="444" t="s">
        <v>410</v>
      </c>
      <c r="B90" s="444" t="s">
        <v>1195</v>
      </c>
      <c r="C90" s="444"/>
      <c r="D90" s="445"/>
      <c r="E90" s="444" t="s">
        <v>1586</v>
      </c>
      <c r="F90" s="444" t="s">
        <v>201</v>
      </c>
    </row>
    <row r="91" spans="1:6" x14ac:dyDescent="0.25">
      <c r="A91" s="444" t="s">
        <v>458</v>
      </c>
      <c r="B91" s="444" t="s">
        <v>1585</v>
      </c>
      <c r="C91" s="444"/>
      <c r="D91" s="445"/>
      <c r="E91" s="444" t="s">
        <v>1588</v>
      </c>
      <c r="F91" s="444" t="s">
        <v>202</v>
      </c>
    </row>
    <row r="92" spans="1:6" x14ac:dyDescent="0.25">
      <c r="A92" s="444" t="s">
        <v>524</v>
      </c>
      <c r="B92" s="444" t="s">
        <v>1587</v>
      </c>
      <c r="C92" s="444"/>
      <c r="D92" s="445"/>
      <c r="E92" s="444" t="s">
        <v>1589</v>
      </c>
      <c r="F92" s="444" t="s">
        <v>203</v>
      </c>
    </row>
    <row r="93" spans="1:6" x14ac:dyDescent="0.25">
      <c r="A93" s="444" t="s">
        <v>571</v>
      </c>
      <c r="B93" s="444" t="s">
        <v>1196</v>
      </c>
      <c r="C93" s="444"/>
      <c r="D93" s="445"/>
      <c r="E93" s="444" t="s">
        <v>1590</v>
      </c>
      <c r="F93" s="444" t="s">
        <v>204</v>
      </c>
    </row>
    <row r="94" spans="1:6" x14ac:dyDescent="0.25">
      <c r="A94" s="444" t="s">
        <v>142</v>
      </c>
      <c r="B94" s="444" t="s">
        <v>1510</v>
      </c>
      <c r="C94" s="444"/>
      <c r="D94" s="445"/>
      <c r="E94" s="444" t="s">
        <v>1591</v>
      </c>
      <c r="F94" s="444" t="s">
        <v>205</v>
      </c>
    </row>
    <row r="95" spans="1:6" x14ac:dyDescent="0.25">
      <c r="A95" s="444" t="s">
        <v>270</v>
      </c>
      <c r="B95" s="444" t="s">
        <v>1197</v>
      </c>
      <c r="C95" s="444"/>
      <c r="D95" s="445"/>
      <c r="E95" s="444" t="s">
        <v>1593</v>
      </c>
      <c r="F95" s="444" t="s">
        <v>206</v>
      </c>
    </row>
    <row r="96" spans="1:6" x14ac:dyDescent="0.25">
      <c r="A96" s="444" t="s">
        <v>372</v>
      </c>
      <c r="B96" s="444" t="s">
        <v>1592</v>
      </c>
      <c r="C96" s="444"/>
      <c r="D96" s="445"/>
      <c r="E96" s="444" t="s">
        <v>1595</v>
      </c>
      <c r="F96" s="444" t="s">
        <v>207</v>
      </c>
    </row>
    <row r="97" spans="1:6" x14ac:dyDescent="0.25">
      <c r="A97" s="444" t="s">
        <v>418</v>
      </c>
      <c r="B97" s="444" t="s">
        <v>1594</v>
      </c>
      <c r="C97" s="444"/>
      <c r="D97" s="445"/>
      <c r="E97" s="444" t="s">
        <v>1596</v>
      </c>
      <c r="F97" s="444" t="s">
        <v>208</v>
      </c>
    </row>
    <row r="98" spans="1:6" x14ac:dyDescent="0.25">
      <c r="A98" s="444" t="s">
        <v>467</v>
      </c>
      <c r="B98" s="444" t="s">
        <v>1198</v>
      </c>
      <c r="C98" s="444"/>
      <c r="D98" s="445"/>
      <c r="E98" s="444" t="s">
        <v>1598</v>
      </c>
      <c r="F98" s="444" t="s">
        <v>209</v>
      </c>
    </row>
    <row r="99" spans="1:6" x14ac:dyDescent="0.25">
      <c r="A99" s="444" t="s">
        <v>533</v>
      </c>
      <c r="B99" s="444" t="s">
        <v>1597</v>
      </c>
      <c r="C99" s="444"/>
      <c r="D99" s="445"/>
      <c r="E99" s="444" t="s">
        <v>1599</v>
      </c>
      <c r="F99" s="444" t="s">
        <v>210</v>
      </c>
    </row>
    <row r="100" spans="1:6" x14ac:dyDescent="0.25">
      <c r="A100" s="444" t="s">
        <v>577</v>
      </c>
      <c r="B100" s="444" t="s">
        <v>1199</v>
      </c>
      <c r="C100" s="444"/>
      <c r="D100" s="445"/>
      <c r="E100" s="444" t="s">
        <v>1600</v>
      </c>
      <c r="F100" s="444" t="s">
        <v>211</v>
      </c>
    </row>
    <row r="101" spans="1:6" x14ac:dyDescent="0.25">
      <c r="A101" s="444" t="s">
        <v>151</v>
      </c>
      <c r="B101" s="444" t="s">
        <v>1520</v>
      </c>
      <c r="C101" s="444"/>
      <c r="D101" s="445"/>
      <c r="E101" s="444" t="s">
        <v>1602</v>
      </c>
      <c r="F101" s="444" t="s">
        <v>212</v>
      </c>
    </row>
    <row r="102" spans="1:6" x14ac:dyDescent="0.25">
      <c r="A102" s="444" t="s">
        <v>274</v>
      </c>
      <c r="B102" s="444" t="s">
        <v>1601</v>
      </c>
      <c r="C102" s="444"/>
      <c r="D102" s="445"/>
      <c r="E102" s="444" t="s">
        <v>1603</v>
      </c>
      <c r="F102" s="444" t="s">
        <v>213</v>
      </c>
    </row>
    <row r="103" spans="1:6" x14ac:dyDescent="0.25">
      <c r="A103" s="444" t="s">
        <v>375</v>
      </c>
      <c r="B103" s="444" t="s">
        <v>1200</v>
      </c>
      <c r="C103" s="444"/>
      <c r="D103" s="445"/>
      <c r="E103" s="444" t="s">
        <v>1604</v>
      </c>
      <c r="F103" s="444" t="s">
        <v>214</v>
      </c>
    </row>
    <row r="104" spans="1:6" x14ac:dyDescent="0.25">
      <c r="A104" s="444" t="s">
        <v>424</v>
      </c>
      <c r="B104" s="444" t="s">
        <v>1201</v>
      </c>
      <c r="C104" s="444"/>
      <c r="D104" s="445"/>
      <c r="E104" s="444" t="s">
        <v>1605</v>
      </c>
      <c r="F104" s="444" t="s">
        <v>215</v>
      </c>
    </row>
    <row r="105" spans="1:6" x14ac:dyDescent="0.25">
      <c r="A105" s="444" t="s">
        <v>471</v>
      </c>
      <c r="B105" s="444" t="s">
        <v>1202</v>
      </c>
      <c r="C105" s="444"/>
      <c r="D105" s="445"/>
      <c r="E105" s="444" t="s">
        <v>1606</v>
      </c>
      <c r="F105" s="444" t="s">
        <v>216</v>
      </c>
    </row>
    <row r="106" spans="1:6" x14ac:dyDescent="0.25">
      <c r="A106" s="444" t="s">
        <v>536</v>
      </c>
      <c r="B106" s="444" t="s">
        <v>1203</v>
      </c>
      <c r="C106" s="444"/>
      <c r="D106" s="445"/>
      <c r="E106" s="444" t="s">
        <v>1608</v>
      </c>
      <c r="F106" s="444" t="s">
        <v>217</v>
      </c>
    </row>
    <row r="107" spans="1:6" x14ac:dyDescent="0.25">
      <c r="A107" s="444" t="s">
        <v>581</v>
      </c>
      <c r="B107" s="444" t="s">
        <v>1607</v>
      </c>
      <c r="C107" s="444"/>
      <c r="D107" s="445"/>
      <c r="E107" s="444" t="s">
        <v>1609</v>
      </c>
      <c r="F107" s="444" t="s">
        <v>218</v>
      </c>
    </row>
    <row r="108" spans="1:6" x14ac:dyDescent="0.25">
      <c r="A108" s="444" t="s">
        <v>154</v>
      </c>
      <c r="B108" s="444" t="s">
        <v>1522</v>
      </c>
      <c r="C108" s="444"/>
      <c r="D108" s="445"/>
      <c r="E108" s="444" t="s">
        <v>1610</v>
      </c>
      <c r="F108" s="444" t="s">
        <v>219</v>
      </c>
    </row>
    <row r="109" spans="1:6" x14ac:dyDescent="0.25">
      <c r="A109" s="444" t="s">
        <v>282</v>
      </c>
      <c r="B109" s="444" t="s">
        <v>1204</v>
      </c>
      <c r="C109" s="444"/>
      <c r="D109" s="445"/>
      <c r="E109" s="444" t="s">
        <v>1611</v>
      </c>
      <c r="F109" s="444" t="s">
        <v>220</v>
      </c>
    </row>
    <row r="110" spans="1:6" x14ac:dyDescent="0.25">
      <c r="A110" s="444" t="s">
        <v>387</v>
      </c>
      <c r="B110" s="444" t="s">
        <v>1205</v>
      </c>
      <c r="C110" s="444"/>
      <c r="D110" s="445"/>
      <c r="E110" s="444" t="s">
        <v>1613</v>
      </c>
      <c r="F110" s="444" t="s">
        <v>221</v>
      </c>
    </row>
    <row r="111" spans="1:6" x14ac:dyDescent="0.25">
      <c r="A111" s="444" t="s">
        <v>429</v>
      </c>
      <c r="B111" s="444" t="s">
        <v>1612</v>
      </c>
      <c r="C111" s="444"/>
      <c r="D111" s="445"/>
      <c r="E111" s="444" t="s">
        <v>1614</v>
      </c>
      <c r="F111" s="444" t="s">
        <v>222</v>
      </c>
    </row>
    <row r="112" spans="1:6" x14ac:dyDescent="0.25">
      <c r="A112" s="444" t="s">
        <v>475</v>
      </c>
      <c r="B112" s="444" t="s">
        <v>1206</v>
      </c>
      <c r="C112" s="444"/>
      <c r="D112" s="445"/>
      <c r="E112" s="444" t="s">
        <v>1615</v>
      </c>
      <c r="F112" s="444" t="s">
        <v>223</v>
      </c>
    </row>
    <row r="113" spans="1:6" x14ac:dyDescent="0.25">
      <c r="A113" s="444" t="s">
        <v>542</v>
      </c>
      <c r="B113" s="444" t="s">
        <v>1207</v>
      </c>
      <c r="C113" s="444"/>
      <c r="D113" s="445"/>
      <c r="E113" s="444" t="s">
        <v>1617</v>
      </c>
      <c r="F113" s="444" t="s">
        <v>224</v>
      </c>
    </row>
    <row r="114" spans="1:6" x14ac:dyDescent="0.25">
      <c r="A114" s="444" t="s">
        <v>584</v>
      </c>
      <c r="B114" s="444" t="s">
        <v>1616</v>
      </c>
      <c r="C114" s="444"/>
      <c r="D114" s="445"/>
      <c r="E114" s="444" t="s">
        <v>1618</v>
      </c>
      <c r="F114" s="444" t="s">
        <v>225</v>
      </c>
    </row>
    <row r="115" spans="1:6" x14ac:dyDescent="0.25">
      <c r="A115" s="444" t="s">
        <v>161</v>
      </c>
      <c r="B115" s="444" t="s">
        <v>1531</v>
      </c>
      <c r="C115" s="444"/>
      <c r="D115" s="445"/>
      <c r="E115" s="444" t="s">
        <v>1619</v>
      </c>
      <c r="F115" s="444" t="s">
        <v>226</v>
      </c>
    </row>
    <row r="116" spans="1:6" x14ac:dyDescent="0.25">
      <c r="A116" s="444" t="s">
        <v>290</v>
      </c>
      <c r="B116" s="444" t="s">
        <v>1208</v>
      </c>
      <c r="C116" s="444"/>
      <c r="D116" s="445"/>
      <c r="E116" s="444" t="s">
        <v>1620</v>
      </c>
      <c r="F116" s="444" t="s">
        <v>227</v>
      </c>
    </row>
    <row r="117" spans="1:6" x14ac:dyDescent="0.25">
      <c r="A117" s="444" t="s">
        <v>390</v>
      </c>
      <c r="B117" s="444" t="s">
        <v>1209</v>
      </c>
      <c r="C117" s="444"/>
      <c r="D117" s="445"/>
      <c r="E117" s="444" t="s">
        <v>1622</v>
      </c>
      <c r="F117" s="444" t="s">
        <v>228</v>
      </c>
    </row>
    <row r="118" spans="1:6" x14ac:dyDescent="0.25">
      <c r="A118" s="444" t="s">
        <v>433</v>
      </c>
      <c r="B118" s="444" t="s">
        <v>1621</v>
      </c>
      <c r="C118" s="444"/>
      <c r="D118" s="445"/>
      <c r="E118" s="444" t="s">
        <v>1623</v>
      </c>
      <c r="F118" s="444" t="s">
        <v>630</v>
      </c>
    </row>
    <row r="119" spans="1:6" x14ac:dyDescent="0.25">
      <c r="A119" s="444" t="s">
        <v>480</v>
      </c>
      <c r="B119" s="444" t="s">
        <v>1210</v>
      </c>
      <c r="C119" s="444"/>
      <c r="D119" s="445"/>
      <c r="E119" s="444" t="s">
        <v>1624</v>
      </c>
      <c r="F119" s="444" t="s">
        <v>229</v>
      </c>
    </row>
    <row r="120" spans="1:6" x14ac:dyDescent="0.25">
      <c r="A120" s="444" t="s">
        <v>167</v>
      </c>
      <c r="B120" s="444" t="s">
        <v>1542</v>
      </c>
      <c r="C120" s="444"/>
      <c r="D120" s="445"/>
      <c r="E120" s="444" t="s">
        <v>1625</v>
      </c>
      <c r="F120" s="444" t="s">
        <v>230</v>
      </c>
    </row>
    <row r="121" spans="1:6" x14ac:dyDescent="0.25">
      <c r="A121" s="444" t="s">
        <v>297</v>
      </c>
      <c r="B121" s="444" t="s">
        <v>1626</v>
      </c>
      <c r="C121" s="444"/>
      <c r="D121" s="445"/>
      <c r="E121" s="444" t="s">
        <v>1627</v>
      </c>
      <c r="F121" s="444" t="s">
        <v>231</v>
      </c>
    </row>
    <row r="122" spans="1:6" x14ac:dyDescent="0.25">
      <c r="A122" s="444" t="s">
        <v>395</v>
      </c>
      <c r="B122" s="444" t="s">
        <v>1211</v>
      </c>
      <c r="C122" s="444"/>
      <c r="D122" s="445"/>
      <c r="E122" s="444" t="s">
        <v>1628</v>
      </c>
      <c r="F122" s="444" t="s">
        <v>232</v>
      </c>
    </row>
    <row r="123" spans="1:6" x14ac:dyDescent="0.25">
      <c r="A123" s="444" t="s">
        <v>436</v>
      </c>
      <c r="B123" s="444" t="s">
        <v>1212</v>
      </c>
      <c r="C123" s="444"/>
      <c r="D123" s="445"/>
      <c r="E123" s="444" t="s">
        <v>1629</v>
      </c>
      <c r="F123" s="444" t="s">
        <v>233</v>
      </c>
    </row>
    <row r="124" spans="1:6" x14ac:dyDescent="0.25">
      <c r="A124" s="444" t="s">
        <v>484</v>
      </c>
      <c r="B124" s="444" t="s">
        <v>1630</v>
      </c>
      <c r="C124" s="444"/>
      <c r="D124" s="445"/>
      <c r="E124" s="444" t="s">
        <v>1631</v>
      </c>
      <c r="F124" s="444" t="s">
        <v>234</v>
      </c>
    </row>
    <row r="125" spans="1:6" x14ac:dyDescent="0.25">
      <c r="A125" s="444" t="s">
        <v>548</v>
      </c>
      <c r="B125" s="444" t="s">
        <v>1213</v>
      </c>
      <c r="C125" s="444"/>
      <c r="D125" s="445"/>
      <c r="E125" s="444" t="s">
        <v>1147</v>
      </c>
      <c r="F125" s="444" t="s">
        <v>235</v>
      </c>
    </row>
    <row r="126" spans="1:6" x14ac:dyDescent="0.25">
      <c r="A126" s="444" t="s">
        <v>174</v>
      </c>
      <c r="B126" s="444" t="s">
        <v>1550</v>
      </c>
      <c r="C126" s="444"/>
      <c r="D126" s="445"/>
      <c r="E126" s="444" t="s">
        <v>1563</v>
      </c>
      <c r="F126" s="444" t="s">
        <v>236</v>
      </c>
    </row>
    <row r="127" spans="1:6" x14ac:dyDescent="0.25">
      <c r="A127" s="444" t="s">
        <v>302</v>
      </c>
      <c r="B127" s="444" t="s">
        <v>1214</v>
      </c>
      <c r="C127" s="444"/>
      <c r="D127" s="445"/>
      <c r="E127" s="444" t="s">
        <v>1215</v>
      </c>
      <c r="F127" s="444" t="s">
        <v>237</v>
      </c>
    </row>
    <row r="128" spans="1:6" x14ac:dyDescent="0.25">
      <c r="A128" s="444" t="s">
        <v>439</v>
      </c>
      <c r="B128" s="444" t="s">
        <v>1632</v>
      </c>
      <c r="C128" s="444"/>
      <c r="D128" s="445"/>
      <c r="E128" s="444" t="s">
        <v>1216</v>
      </c>
      <c r="F128" s="444" t="s">
        <v>238</v>
      </c>
    </row>
    <row r="129" spans="1:6" x14ac:dyDescent="0.25">
      <c r="A129" s="444" t="s">
        <v>491</v>
      </c>
      <c r="B129" s="444" t="s">
        <v>1217</v>
      </c>
      <c r="C129" s="444"/>
      <c r="D129" s="445"/>
      <c r="E129" s="444" t="s">
        <v>1633</v>
      </c>
      <c r="F129" s="444" t="s">
        <v>239</v>
      </c>
    </row>
    <row r="130" spans="1:6" x14ac:dyDescent="0.25">
      <c r="A130" s="444" t="s">
        <v>180</v>
      </c>
      <c r="B130" s="444" t="s">
        <v>1557</v>
      </c>
      <c r="C130" s="444"/>
      <c r="D130" s="445"/>
      <c r="E130" s="444" t="s">
        <v>1218</v>
      </c>
      <c r="F130" s="444" t="s">
        <v>240</v>
      </c>
    </row>
    <row r="131" spans="1:6" x14ac:dyDescent="0.25">
      <c r="A131" s="444" t="s">
        <v>307</v>
      </c>
      <c r="B131" s="444" t="s">
        <v>1219</v>
      </c>
      <c r="C131" s="444"/>
      <c r="D131" s="445"/>
      <c r="E131" s="444" t="s">
        <v>1220</v>
      </c>
      <c r="F131" s="444" t="s">
        <v>241</v>
      </c>
    </row>
    <row r="132" spans="1:6" x14ac:dyDescent="0.25">
      <c r="A132" s="444" t="s">
        <v>441</v>
      </c>
      <c r="B132" s="444" t="s">
        <v>1634</v>
      </c>
      <c r="C132" s="444"/>
      <c r="D132" s="445"/>
      <c r="E132" s="444" t="s">
        <v>1221</v>
      </c>
      <c r="F132" s="444" t="s">
        <v>242</v>
      </c>
    </row>
    <row r="133" spans="1:6" x14ac:dyDescent="0.25">
      <c r="A133" s="444" t="s">
        <v>497</v>
      </c>
      <c r="B133" s="444" t="s">
        <v>1222</v>
      </c>
      <c r="C133" s="444"/>
      <c r="D133" s="445"/>
      <c r="E133" s="444" t="s">
        <v>1635</v>
      </c>
      <c r="F133" s="444" t="s">
        <v>243</v>
      </c>
    </row>
    <row r="134" spans="1:6" x14ac:dyDescent="0.25">
      <c r="A134" s="444" t="s">
        <v>554</v>
      </c>
      <c r="B134" s="444" t="s">
        <v>1223</v>
      </c>
      <c r="C134" s="444"/>
      <c r="D134" s="445"/>
      <c r="E134" s="444" t="s">
        <v>1224</v>
      </c>
      <c r="F134" s="444" t="s">
        <v>244</v>
      </c>
    </row>
    <row r="135" spans="1:6" x14ac:dyDescent="0.25">
      <c r="A135" s="444" t="s">
        <v>185</v>
      </c>
      <c r="B135" s="444" t="s">
        <v>1564</v>
      </c>
      <c r="C135" s="444"/>
      <c r="D135" s="445"/>
      <c r="E135" s="444" t="s">
        <v>1636</v>
      </c>
      <c r="F135" s="444" t="s">
        <v>245</v>
      </c>
    </row>
    <row r="136" spans="1:6" x14ac:dyDescent="0.25">
      <c r="A136" s="444" t="s">
        <v>320</v>
      </c>
      <c r="B136" s="444" t="s">
        <v>1225</v>
      </c>
      <c r="C136" s="444"/>
      <c r="D136" s="445"/>
      <c r="E136" s="444" t="s">
        <v>1226</v>
      </c>
      <c r="F136" s="444" t="s">
        <v>246</v>
      </c>
    </row>
    <row r="137" spans="1:6" x14ac:dyDescent="0.25">
      <c r="A137" s="444" t="s">
        <v>501</v>
      </c>
      <c r="B137" s="444" t="s">
        <v>1227</v>
      </c>
      <c r="C137" s="444"/>
      <c r="D137" s="445"/>
      <c r="E137" s="444" t="s">
        <v>1228</v>
      </c>
      <c r="F137" s="444" t="s">
        <v>247</v>
      </c>
    </row>
    <row r="138" spans="1:6" x14ac:dyDescent="0.25">
      <c r="A138" s="444" t="s">
        <v>558</v>
      </c>
      <c r="B138" s="444" t="s">
        <v>1637</v>
      </c>
      <c r="C138" s="444"/>
      <c r="D138" s="445"/>
      <c r="E138" s="444" t="s">
        <v>1638</v>
      </c>
      <c r="F138" s="444" t="s">
        <v>248</v>
      </c>
    </row>
    <row r="139" spans="1:6" x14ac:dyDescent="0.25">
      <c r="A139" s="444" t="s">
        <v>190</v>
      </c>
      <c r="B139" s="444" t="s">
        <v>1569</v>
      </c>
      <c r="C139" s="444"/>
      <c r="D139" s="445"/>
      <c r="E139" s="444" t="s">
        <v>1483</v>
      </c>
      <c r="F139" s="444" t="s">
        <v>249</v>
      </c>
    </row>
    <row r="140" spans="1:6" x14ac:dyDescent="0.25">
      <c r="A140" s="444" t="s">
        <v>327</v>
      </c>
      <c r="B140" s="444" t="s">
        <v>1639</v>
      </c>
      <c r="C140" s="444"/>
      <c r="D140" s="445"/>
      <c r="E140" s="444" t="s">
        <v>1570</v>
      </c>
      <c r="F140" s="444" t="s">
        <v>250</v>
      </c>
    </row>
    <row r="141" spans="1:6" x14ac:dyDescent="0.25">
      <c r="A141" s="444" t="s">
        <v>116</v>
      </c>
      <c r="B141" s="444" t="s">
        <v>1475</v>
      </c>
      <c r="C141" s="444"/>
      <c r="D141" s="445"/>
      <c r="E141" s="444" t="s">
        <v>1640</v>
      </c>
      <c r="F141" s="444" t="s">
        <v>251</v>
      </c>
    </row>
    <row r="142" spans="1:6" x14ac:dyDescent="0.25">
      <c r="A142" s="444" t="s">
        <v>237</v>
      </c>
      <c r="B142" s="444" t="s">
        <v>1215</v>
      </c>
      <c r="C142" s="444"/>
      <c r="D142" s="445"/>
      <c r="E142" s="444" t="s">
        <v>1641</v>
      </c>
      <c r="F142" s="444" t="s">
        <v>252</v>
      </c>
    </row>
    <row r="143" spans="1:6" x14ac:dyDescent="0.25">
      <c r="A143" s="444" t="s">
        <v>349</v>
      </c>
      <c r="B143" s="444" t="s">
        <v>1229</v>
      </c>
      <c r="C143" s="444"/>
      <c r="D143" s="445"/>
      <c r="E143" s="444" t="s">
        <v>1642</v>
      </c>
      <c r="F143" s="444" t="s">
        <v>253</v>
      </c>
    </row>
    <row r="144" spans="1:6" x14ac:dyDescent="0.25">
      <c r="A144" s="444" t="s">
        <v>400</v>
      </c>
      <c r="B144" s="444" t="s">
        <v>1230</v>
      </c>
      <c r="C144" s="444"/>
      <c r="D144" s="445"/>
      <c r="E144" s="444" t="s">
        <v>1643</v>
      </c>
      <c r="F144" s="444" t="s">
        <v>254</v>
      </c>
    </row>
    <row r="145" spans="1:6" x14ac:dyDescent="0.25">
      <c r="A145" s="444" t="s">
        <v>447</v>
      </c>
      <c r="B145" s="444" t="s">
        <v>1231</v>
      </c>
      <c r="C145" s="444"/>
      <c r="D145" s="445"/>
      <c r="E145" s="444" t="s">
        <v>1644</v>
      </c>
      <c r="F145" s="444" t="s">
        <v>255</v>
      </c>
    </row>
    <row r="146" spans="1:6" x14ac:dyDescent="0.25">
      <c r="A146" s="444" t="s">
        <v>506</v>
      </c>
      <c r="B146" s="444" t="s">
        <v>1232</v>
      </c>
      <c r="C146" s="444"/>
      <c r="D146" s="445"/>
      <c r="E146" s="444" t="s">
        <v>1645</v>
      </c>
      <c r="F146" s="444" t="s">
        <v>256</v>
      </c>
    </row>
    <row r="147" spans="1:6" x14ac:dyDescent="0.25">
      <c r="A147" s="444" t="s">
        <v>561</v>
      </c>
      <c r="B147" s="444" t="s">
        <v>1646</v>
      </c>
      <c r="C147" s="444"/>
      <c r="D147" s="445"/>
      <c r="E147" s="444" t="s">
        <v>1647</v>
      </c>
      <c r="F147" s="444" t="s">
        <v>257</v>
      </c>
    </row>
    <row r="148" spans="1:6" x14ac:dyDescent="0.25">
      <c r="A148" s="444" t="s">
        <v>127</v>
      </c>
      <c r="B148" s="444" t="s">
        <v>1491</v>
      </c>
      <c r="C148" s="444"/>
      <c r="D148" s="445"/>
      <c r="E148" s="444" t="s">
        <v>1648</v>
      </c>
      <c r="F148" s="444" t="s">
        <v>258</v>
      </c>
    </row>
    <row r="149" spans="1:6" x14ac:dyDescent="0.25">
      <c r="A149" s="444" t="s">
        <v>251</v>
      </c>
      <c r="B149" s="444" t="s">
        <v>1640</v>
      </c>
      <c r="C149" s="444"/>
      <c r="D149" s="445"/>
      <c r="E149" s="444" t="s">
        <v>1649</v>
      </c>
      <c r="F149" s="444" t="s">
        <v>259</v>
      </c>
    </row>
    <row r="150" spans="1:6" x14ac:dyDescent="0.25">
      <c r="A150" s="444" t="s">
        <v>360</v>
      </c>
      <c r="B150" s="444" t="s">
        <v>1650</v>
      </c>
      <c r="C150" s="444"/>
      <c r="D150" s="445"/>
      <c r="E150" s="444" t="s">
        <v>1651</v>
      </c>
      <c r="F150" s="444" t="s">
        <v>260</v>
      </c>
    </row>
    <row r="151" spans="1:6" x14ac:dyDescent="0.25">
      <c r="A151" s="444" t="s">
        <v>405</v>
      </c>
      <c r="B151" s="444" t="s">
        <v>1233</v>
      </c>
      <c r="C151" s="444"/>
      <c r="D151" s="445"/>
      <c r="E151" s="444" t="s">
        <v>1652</v>
      </c>
      <c r="F151" s="444" t="s">
        <v>261</v>
      </c>
    </row>
    <row r="152" spans="1:6" x14ac:dyDescent="0.25">
      <c r="A152" s="444" t="s">
        <v>452</v>
      </c>
      <c r="B152" s="444" t="s">
        <v>1234</v>
      </c>
      <c r="C152" s="444"/>
      <c r="D152" s="445"/>
      <c r="E152" s="444" t="s">
        <v>1653</v>
      </c>
      <c r="F152" s="444" t="s">
        <v>631</v>
      </c>
    </row>
    <row r="153" spans="1:6" x14ac:dyDescent="0.25">
      <c r="A153" s="444" t="s">
        <v>520</v>
      </c>
      <c r="B153" s="444" t="s">
        <v>1235</v>
      </c>
      <c r="C153" s="444"/>
      <c r="D153" s="445"/>
      <c r="E153" s="444" t="s">
        <v>1154</v>
      </c>
      <c r="F153" s="444" t="s">
        <v>262</v>
      </c>
    </row>
    <row r="154" spans="1:6" x14ac:dyDescent="0.25">
      <c r="A154" s="444" t="s">
        <v>565</v>
      </c>
      <c r="B154" s="444" t="s">
        <v>1654</v>
      </c>
      <c r="C154" s="444"/>
      <c r="D154" s="445"/>
      <c r="E154" s="444" t="s">
        <v>1194</v>
      </c>
      <c r="F154" s="444" t="s">
        <v>263</v>
      </c>
    </row>
    <row r="155" spans="1:6" x14ac:dyDescent="0.25">
      <c r="A155" s="444" t="s">
        <v>130</v>
      </c>
      <c r="B155" s="444" t="s">
        <v>1495</v>
      </c>
      <c r="C155" s="444"/>
      <c r="D155" s="445"/>
      <c r="E155" s="444" t="s">
        <v>1655</v>
      </c>
      <c r="F155" s="444" t="s">
        <v>264</v>
      </c>
    </row>
    <row r="156" spans="1:6" x14ac:dyDescent="0.25">
      <c r="A156" s="444" t="s">
        <v>264</v>
      </c>
      <c r="B156" s="444" t="s">
        <v>1655</v>
      </c>
      <c r="C156" s="444"/>
      <c r="D156" s="445"/>
      <c r="E156" s="444" t="s">
        <v>1236</v>
      </c>
      <c r="F156" s="444" t="s">
        <v>265</v>
      </c>
    </row>
    <row r="157" spans="1:6" x14ac:dyDescent="0.25">
      <c r="A157" s="444" t="s">
        <v>365</v>
      </c>
      <c r="B157" s="444" t="s">
        <v>1656</v>
      </c>
      <c r="C157" s="444"/>
      <c r="D157" s="445"/>
      <c r="E157" s="444" t="s">
        <v>1237</v>
      </c>
      <c r="F157" s="444" t="s">
        <v>266</v>
      </c>
    </row>
    <row r="158" spans="1:6" x14ac:dyDescent="0.25">
      <c r="A158" s="444" t="s">
        <v>411</v>
      </c>
      <c r="B158" s="444" t="s">
        <v>1238</v>
      </c>
      <c r="C158" s="444"/>
      <c r="D158" s="445"/>
      <c r="E158" s="444" t="s">
        <v>1239</v>
      </c>
      <c r="F158" s="444" t="s">
        <v>267</v>
      </c>
    </row>
    <row r="159" spans="1:6" x14ac:dyDescent="0.25">
      <c r="A159" s="444" t="s">
        <v>459</v>
      </c>
      <c r="B159" s="444" t="s">
        <v>1240</v>
      </c>
      <c r="C159" s="444"/>
      <c r="D159" s="445"/>
      <c r="E159" s="444" t="s">
        <v>1241</v>
      </c>
      <c r="F159" s="444" t="s">
        <v>268</v>
      </c>
    </row>
    <row r="160" spans="1:6" x14ac:dyDescent="0.25">
      <c r="A160" s="444" t="s">
        <v>525</v>
      </c>
      <c r="B160" s="444" t="s">
        <v>1242</v>
      </c>
      <c r="C160" s="444"/>
      <c r="D160" s="445"/>
      <c r="E160" s="444" t="s">
        <v>1159</v>
      </c>
      <c r="F160" s="444" t="s">
        <v>269</v>
      </c>
    </row>
    <row r="161" spans="1:6" x14ac:dyDescent="0.25">
      <c r="A161" s="444" t="s">
        <v>572</v>
      </c>
      <c r="B161" s="444" t="s">
        <v>1243</v>
      </c>
      <c r="C161" s="444"/>
      <c r="D161" s="445"/>
      <c r="E161" s="444" t="s">
        <v>1197</v>
      </c>
      <c r="F161" s="444" t="s">
        <v>270</v>
      </c>
    </row>
    <row r="162" spans="1:6" x14ac:dyDescent="0.25">
      <c r="A162" s="444" t="s">
        <v>143</v>
      </c>
      <c r="B162" s="444" t="s">
        <v>1511</v>
      </c>
      <c r="C162" s="444"/>
      <c r="D162" s="445"/>
      <c r="E162" s="444" t="s">
        <v>1657</v>
      </c>
      <c r="F162" s="444" t="s">
        <v>271</v>
      </c>
    </row>
    <row r="163" spans="1:6" x14ac:dyDescent="0.25">
      <c r="A163" s="444" t="s">
        <v>271</v>
      </c>
      <c r="B163" s="444" t="s">
        <v>1657</v>
      </c>
      <c r="C163" s="444"/>
      <c r="D163" s="445"/>
      <c r="E163" s="444" t="s">
        <v>1244</v>
      </c>
      <c r="F163" s="444" t="s">
        <v>272</v>
      </c>
    </row>
    <row r="164" spans="1:6" x14ac:dyDescent="0.25">
      <c r="A164" s="444" t="s">
        <v>373</v>
      </c>
      <c r="B164" s="444" t="s">
        <v>1658</v>
      </c>
      <c r="C164" s="444"/>
      <c r="D164" s="445"/>
      <c r="E164" s="444" t="s">
        <v>1163</v>
      </c>
      <c r="F164" s="444" t="s">
        <v>273</v>
      </c>
    </row>
    <row r="165" spans="1:6" x14ac:dyDescent="0.25">
      <c r="A165" s="444" t="s">
        <v>419</v>
      </c>
      <c r="B165" s="444" t="s">
        <v>1659</v>
      </c>
      <c r="C165" s="444"/>
      <c r="D165" s="445"/>
      <c r="E165" s="444" t="s">
        <v>1601</v>
      </c>
      <c r="F165" s="444" t="s">
        <v>274</v>
      </c>
    </row>
    <row r="166" spans="1:6" x14ac:dyDescent="0.25">
      <c r="A166" s="444" t="s">
        <v>468</v>
      </c>
      <c r="B166" s="444" t="s">
        <v>1245</v>
      </c>
      <c r="C166" s="444"/>
      <c r="D166" s="445"/>
      <c r="E166" s="444" t="s">
        <v>1246</v>
      </c>
      <c r="F166" s="444" t="s">
        <v>275</v>
      </c>
    </row>
    <row r="167" spans="1:6" x14ac:dyDescent="0.25">
      <c r="A167" s="444" t="s">
        <v>534</v>
      </c>
      <c r="B167" s="444" t="s">
        <v>1247</v>
      </c>
      <c r="C167" s="444"/>
      <c r="D167" s="445"/>
      <c r="E167" s="444" t="s">
        <v>1248</v>
      </c>
      <c r="F167" s="444" t="s">
        <v>276</v>
      </c>
    </row>
    <row r="168" spans="1:6" x14ac:dyDescent="0.25">
      <c r="A168" s="444" t="s">
        <v>578</v>
      </c>
      <c r="B168" s="444" t="s">
        <v>1249</v>
      </c>
      <c r="C168" s="444"/>
      <c r="D168" s="445"/>
      <c r="E168" s="444" t="s">
        <v>1660</v>
      </c>
      <c r="F168" s="444" t="s">
        <v>277</v>
      </c>
    </row>
    <row r="169" spans="1:6" x14ac:dyDescent="0.25">
      <c r="A169" s="444" t="s">
        <v>152</v>
      </c>
      <c r="B169" s="444" t="s">
        <v>1521</v>
      </c>
      <c r="C169" s="444"/>
      <c r="D169" s="445"/>
      <c r="E169" s="444" t="s">
        <v>1661</v>
      </c>
      <c r="F169" s="444" t="s">
        <v>278</v>
      </c>
    </row>
    <row r="170" spans="1:6" x14ac:dyDescent="0.25">
      <c r="A170" s="444" t="s">
        <v>275</v>
      </c>
      <c r="B170" s="444" t="s">
        <v>1246</v>
      </c>
      <c r="C170" s="444"/>
      <c r="D170" s="445"/>
      <c r="E170" s="444" t="s">
        <v>1250</v>
      </c>
      <c r="F170" s="444" t="s">
        <v>279</v>
      </c>
    </row>
    <row r="171" spans="1:6" x14ac:dyDescent="0.25">
      <c r="A171" s="444" t="s">
        <v>376</v>
      </c>
      <c r="B171" s="444" t="s">
        <v>1251</v>
      </c>
      <c r="C171" s="444"/>
      <c r="D171" s="445"/>
      <c r="E171" s="444" t="s">
        <v>1252</v>
      </c>
      <c r="F171" s="444" t="s">
        <v>280</v>
      </c>
    </row>
    <row r="172" spans="1:6" x14ac:dyDescent="0.25">
      <c r="A172" s="444" t="s">
        <v>425</v>
      </c>
      <c r="B172" s="444" t="s">
        <v>1253</v>
      </c>
      <c r="C172" s="444"/>
      <c r="D172" s="445"/>
      <c r="E172" s="444" t="s">
        <v>1168</v>
      </c>
      <c r="F172" s="444" t="s">
        <v>281</v>
      </c>
    </row>
    <row r="173" spans="1:6" x14ac:dyDescent="0.25">
      <c r="A173" s="444" t="s">
        <v>472</v>
      </c>
      <c r="B173" s="444" t="s">
        <v>1254</v>
      </c>
      <c r="C173" s="444"/>
      <c r="D173" s="445"/>
      <c r="E173" s="444" t="s">
        <v>1204</v>
      </c>
      <c r="F173" s="444" t="s">
        <v>282</v>
      </c>
    </row>
    <row r="174" spans="1:6" x14ac:dyDescent="0.25">
      <c r="A174" s="444" t="s">
        <v>537</v>
      </c>
      <c r="B174" s="444" t="s">
        <v>1255</v>
      </c>
      <c r="C174" s="444"/>
      <c r="D174" s="445"/>
      <c r="E174" s="444" t="s">
        <v>1662</v>
      </c>
      <c r="F174" s="444" t="s">
        <v>283</v>
      </c>
    </row>
    <row r="175" spans="1:6" x14ac:dyDescent="0.25">
      <c r="A175" s="444" t="s">
        <v>582</v>
      </c>
      <c r="B175" s="444" t="s">
        <v>1256</v>
      </c>
      <c r="C175" s="444"/>
      <c r="D175" s="445"/>
      <c r="E175" s="444" t="s">
        <v>1257</v>
      </c>
      <c r="F175" s="444" t="s">
        <v>284</v>
      </c>
    </row>
    <row r="176" spans="1:6" x14ac:dyDescent="0.25">
      <c r="A176" s="444" t="s">
        <v>155</v>
      </c>
      <c r="B176" s="444" t="s">
        <v>1524</v>
      </c>
      <c r="C176" s="444"/>
      <c r="D176" s="445"/>
      <c r="E176" s="444" t="s">
        <v>1663</v>
      </c>
      <c r="F176" s="444" t="s">
        <v>285</v>
      </c>
    </row>
    <row r="177" spans="1:6" x14ac:dyDescent="0.25">
      <c r="A177" s="444" t="s">
        <v>283</v>
      </c>
      <c r="B177" s="444" t="s">
        <v>1662</v>
      </c>
      <c r="C177" s="444"/>
      <c r="D177" s="445"/>
      <c r="E177" s="444" t="s">
        <v>1258</v>
      </c>
      <c r="F177" s="444" t="s">
        <v>286</v>
      </c>
    </row>
    <row r="178" spans="1:6" x14ac:dyDescent="0.25">
      <c r="A178" s="444" t="s">
        <v>388</v>
      </c>
      <c r="B178" s="444" t="s">
        <v>1259</v>
      </c>
      <c r="C178" s="444"/>
      <c r="D178" s="445"/>
      <c r="E178" s="444" t="s">
        <v>1260</v>
      </c>
      <c r="F178" s="444" t="s">
        <v>287</v>
      </c>
    </row>
    <row r="179" spans="1:6" x14ac:dyDescent="0.25">
      <c r="A179" s="444" t="s">
        <v>430</v>
      </c>
      <c r="B179" s="444" t="s">
        <v>1664</v>
      </c>
      <c r="C179" s="444"/>
      <c r="D179" s="445"/>
      <c r="E179" s="444" t="s">
        <v>1261</v>
      </c>
      <c r="F179" s="444" t="s">
        <v>288</v>
      </c>
    </row>
    <row r="180" spans="1:6" x14ac:dyDescent="0.25">
      <c r="A180" s="444" t="s">
        <v>476</v>
      </c>
      <c r="B180" s="444" t="s">
        <v>1262</v>
      </c>
      <c r="C180" s="444"/>
      <c r="D180" s="445"/>
      <c r="E180" s="444" t="s">
        <v>1173</v>
      </c>
      <c r="F180" s="444" t="s">
        <v>289</v>
      </c>
    </row>
    <row r="181" spans="1:6" x14ac:dyDescent="0.25">
      <c r="A181" s="444" t="s">
        <v>543</v>
      </c>
      <c r="B181" s="444" t="s">
        <v>1263</v>
      </c>
      <c r="C181" s="444"/>
      <c r="D181" s="445"/>
      <c r="E181" s="444" t="s">
        <v>1208</v>
      </c>
      <c r="F181" s="444" t="s">
        <v>290</v>
      </c>
    </row>
    <row r="182" spans="1:6" x14ac:dyDescent="0.25">
      <c r="A182" s="444" t="s">
        <v>585</v>
      </c>
      <c r="B182" s="444" t="s">
        <v>1665</v>
      </c>
      <c r="C182" s="444"/>
      <c r="D182" s="445"/>
      <c r="E182" s="444" t="s">
        <v>1264</v>
      </c>
      <c r="F182" s="444" t="s">
        <v>291</v>
      </c>
    </row>
    <row r="183" spans="1:6" x14ac:dyDescent="0.25">
      <c r="A183" s="444" t="s">
        <v>162</v>
      </c>
      <c r="B183" s="444" t="s">
        <v>1533</v>
      </c>
      <c r="C183" s="444"/>
      <c r="D183" s="445"/>
      <c r="E183" s="444" t="s">
        <v>1265</v>
      </c>
      <c r="F183" s="444" t="s">
        <v>292</v>
      </c>
    </row>
    <row r="184" spans="1:6" x14ac:dyDescent="0.25">
      <c r="A184" s="444" t="s">
        <v>291</v>
      </c>
      <c r="B184" s="444" t="s">
        <v>1264</v>
      </c>
      <c r="C184" s="444"/>
      <c r="D184" s="445"/>
      <c r="E184" s="444" t="s">
        <v>1266</v>
      </c>
      <c r="F184" s="444" t="s">
        <v>293</v>
      </c>
    </row>
    <row r="185" spans="1:6" x14ac:dyDescent="0.25">
      <c r="A185" s="444" t="s">
        <v>391</v>
      </c>
      <c r="B185" s="444" t="s">
        <v>1267</v>
      </c>
      <c r="C185" s="444"/>
      <c r="D185" s="445"/>
      <c r="E185" s="444" t="s">
        <v>1666</v>
      </c>
      <c r="F185" s="444" t="s">
        <v>294</v>
      </c>
    </row>
    <row r="186" spans="1:6" x14ac:dyDescent="0.25">
      <c r="A186" s="444" t="s">
        <v>434</v>
      </c>
      <c r="B186" s="444" t="s">
        <v>1667</v>
      </c>
      <c r="C186" s="444"/>
      <c r="D186" s="445"/>
      <c r="E186" s="444" t="s">
        <v>1668</v>
      </c>
      <c r="F186" s="444" t="s">
        <v>295</v>
      </c>
    </row>
    <row r="187" spans="1:6" x14ac:dyDescent="0.25">
      <c r="A187" s="444" t="s">
        <v>481</v>
      </c>
      <c r="B187" s="444" t="s">
        <v>1268</v>
      </c>
      <c r="C187" s="444"/>
      <c r="D187" s="445"/>
      <c r="E187" s="444" t="s">
        <v>1534</v>
      </c>
      <c r="F187" s="444" t="s">
        <v>296</v>
      </c>
    </row>
    <row r="188" spans="1:6" x14ac:dyDescent="0.25">
      <c r="A188" s="444" t="s">
        <v>545</v>
      </c>
      <c r="B188" s="444" t="s">
        <v>1669</v>
      </c>
      <c r="C188" s="444"/>
      <c r="D188" s="445"/>
      <c r="E188" s="444" t="s">
        <v>1626</v>
      </c>
      <c r="F188" s="444" t="s">
        <v>297</v>
      </c>
    </row>
    <row r="189" spans="1:6" x14ac:dyDescent="0.25">
      <c r="A189" s="444" t="s">
        <v>168</v>
      </c>
      <c r="B189" s="444" t="s">
        <v>1543</v>
      </c>
      <c r="C189" s="444"/>
      <c r="D189" s="445"/>
      <c r="E189" s="444" t="s">
        <v>1670</v>
      </c>
      <c r="F189" s="444" t="s">
        <v>298</v>
      </c>
    </row>
    <row r="190" spans="1:6" x14ac:dyDescent="0.25">
      <c r="A190" s="444" t="s">
        <v>298</v>
      </c>
      <c r="B190" s="444" t="s">
        <v>1670</v>
      </c>
      <c r="C190" s="444"/>
      <c r="D190" s="445"/>
      <c r="E190" s="444" t="s">
        <v>1671</v>
      </c>
      <c r="F190" s="444" t="s">
        <v>299</v>
      </c>
    </row>
    <row r="191" spans="1:6" x14ac:dyDescent="0.25">
      <c r="A191" s="444" t="s">
        <v>396</v>
      </c>
      <c r="B191" s="444" t="s">
        <v>1269</v>
      </c>
      <c r="C191" s="444"/>
      <c r="D191" s="445"/>
      <c r="E191" s="444" t="s">
        <v>1672</v>
      </c>
      <c r="F191" s="444" t="s">
        <v>300</v>
      </c>
    </row>
    <row r="192" spans="1:6" x14ac:dyDescent="0.25">
      <c r="A192" s="444" t="s">
        <v>437</v>
      </c>
      <c r="B192" s="444" t="s">
        <v>1270</v>
      </c>
      <c r="C192" s="444"/>
      <c r="D192" s="445"/>
      <c r="E192" s="444" t="s">
        <v>1179</v>
      </c>
      <c r="F192" s="444" t="s">
        <v>301</v>
      </c>
    </row>
    <row r="193" spans="1:6" x14ac:dyDescent="0.25">
      <c r="A193" s="444" t="s">
        <v>485</v>
      </c>
      <c r="B193" s="444" t="s">
        <v>1673</v>
      </c>
      <c r="C193" s="444"/>
      <c r="D193" s="445"/>
      <c r="E193" s="444" t="s">
        <v>1214</v>
      </c>
      <c r="F193" s="444" t="s">
        <v>302</v>
      </c>
    </row>
    <row r="194" spans="1:6" x14ac:dyDescent="0.25">
      <c r="A194" s="444" t="s">
        <v>549</v>
      </c>
      <c r="B194" s="444" t="s">
        <v>1271</v>
      </c>
      <c r="C194" s="444"/>
      <c r="D194" s="445"/>
      <c r="E194" s="444" t="s">
        <v>1272</v>
      </c>
      <c r="F194" s="444" t="s">
        <v>303</v>
      </c>
    </row>
    <row r="195" spans="1:6" x14ac:dyDescent="0.25">
      <c r="A195" s="444" t="s">
        <v>175</v>
      </c>
      <c r="B195" s="444" t="s">
        <v>1551</v>
      </c>
      <c r="C195" s="444"/>
      <c r="D195" s="445"/>
      <c r="E195" s="444" t="s">
        <v>1273</v>
      </c>
      <c r="F195" s="444" t="s">
        <v>304</v>
      </c>
    </row>
    <row r="196" spans="1:6" x14ac:dyDescent="0.25">
      <c r="A196" s="444" t="s">
        <v>303</v>
      </c>
      <c r="B196" s="444" t="s">
        <v>1272</v>
      </c>
      <c r="C196" s="444"/>
      <c r="D196" s="445"/>
      <c r="E196" s="444" t="s">
        <v>1274</v>
      </c>
      <c r="F196" s="444" t="s">
        <v>305</v>
      </c>
    </row>
    <row r="197" spans="1:6" x14ac:dyDescent="0.25">
      <c r="A197" s="444" t="s">
        <v>492</v>
      </c>
      <c r="B197" s="444" t="s">
        <v>1275</v>
      </c>
      <c r="C197" s="444"/>
      <c r="D197" s="445"/>
      <c r="E197" s="444" t="s">
        <v>1183</v>
      </c>
      <c r="F197" s="444" t="s">
        <v>306</v>
      </c>
    </row>
    <row r="198" spans="1:6" x14ac:dyDescent="0.25">
      <c r="A198" s="444" t="s">
        <v>181</v>
      </c>
      <c r="B198" s="444" t="s">
        <v>1559</v>
      </c>
      <c r="C198" s="444"/>
      <c r="D198" s="445"/>
      <c r="E198" s="444" t="s">
        <v>1219</v>
      </c>
      <c r="F198" s="444" t="s">
        <v>307</v>
      </c>
    </row>
    <row r="199" spans="1:6" x14ac:dyDescent="0.25">
      <c r="A199" s="444" t="s">
        <v>308</v>
      </c>
      <c r="B199" s="444" t="s">
        <v>1276</v>
      </c>
      <c r="C199" s="444"/>
      <c r="D199" s="445"/>
      <c r="E199" s="444" t="s">
        <v>1276</v>
      </c>
      <c r="F199" s="444" t="s">
        <v>308</v>
      </c>
    </row>
    <row r="200" spans="1:6" x14ac:dyDescent="0.25">
      <c r="A200" s="444" t="s">
        <v>442</v>
      </c>
      <c r="B200" s="444" t="s">
        <v>1674</v>
      </c>
      <c r="C200" s="444"/>
      <c r="D200" s="445"/>
      <c r="E200" s="444" t="s">
        <v>1277</v>
      </c>
      <c r="F200" s="444" t="s">
        <v>309</v>
      </c>
    </row>
    <row r="201" spans="1:6" x14ac:dyDescent="0.25">
      <c r="A201" s="444" t="s">
        <v>498</v>
      </c>
      <c r="B201" s="444" t="s">
        <v>1278</v>
      </c>
      <c r="C201" s="444"/>
      <c r="D201" s="445"/>
      <c r="E201" s="444" t="s">
        <v>1279</v>
      </c>
      <c r="F201" s="444" t="s">
        <v>310</v>
      </c>
    </row>
    <row r="202" spans="1:6" x14ac:dyDescent="0.25">
      <c r="A202" s="444" t="s">
        <v>555</v>
      </c>
      <c r="B202" s="444" t="s">
        <v>1280</v>
      </c>
      <c r="C202" s="444"/>
      <c r="D202" s="445"/>
      <c r="E202" s="444" t="s">
        <v>1281</v>
      </c>
      <c r="F202" s="444" t="s">
        <v>311</v>
      </c>
    </row>
    <row r="203" spans="1:6" x14ac:dyDescent="0.25">
      <c r="A203" s="444" t="s">
        <v>186</v>
      </c>
      <c r="B203" s="444" t="s">
        <v>1565</v>
      </c>
      <c r="C203" s="444"/>
      <c r="D203" s="445"/>
      <c r="E203" s="444" t="s">
        <v>1282</v>
      </c>
      <c r="F203" s="444" t="s">
        <v>312</v>
      </c>
    </row>
    <row r="204" spans="1:6" x14ac:dyDescent="0.25">
      <c r="A204" s="444" t="s">
        <v>321</v>
      </c>
      <c r="B204" s="444" t="s">
        <v>1283</v>
      </c>
      <c r="C204" s="444"/>
      <c r="D204" s="445"/>
      <c r="E204" s="444" t="s">
        <v>1284</v>
      </c>
      <c r="F204" s="444" t="s">
        <v>313</v>
      </c>
    </row>
    <row r="205" spans="1:6" x14ac:dyDescent="0.25">
      <c r="A205" s="444" t="s">
        <v>502</v>
      </c>
      <c r="B205" s="444" t="s">
        <v>1285</v>
      </c>
      <c r="C205" s="444"/>
      <c r="D205" s="445"/>
      <c r="E205" s="444" t="s">
        <v>1286</v>
      </c>
      <c r="F205" s="444" t="s">
        <v>314</v>
      </c>
    </row>
    <row r="206" spans="1:6" x14ac:dyDescent="0.25">
      <c r="A206" s="444" t="s">
        <v>1866</v>
      </c>
      <c r="B206" s="444" t="s">
        <v>1867</v>
      </c>
      <c r="C206" s="444"/>
      <c r="D206" s="445"/>
      <c r="E206" s="444" t="s">
        <v>1287</v>
      </c>
      <c r="F206" s="444" t="s">
        <v>315</v>
      </c>
    </row>
    <row r="207" spans="1:6" x14ac:dyDescent="0.25">
      <c r="A207" s="444" t="s">
        <v>191</v>
      </c>
      <c r="B207" s="444" t="s">
        <v>1571</v>
      </c>
      <c r="C207" s="444"/>
      <c r="D207" s="445"/>
      <c r="E207" s="444" t="s">
        <v>1288</v>
      </c>
      <c r="F207" s="444" t="s">
        <v>316</v>
      </c>
    </row>
    <row r="208" spans="1:6" x14ac:dyDescent="0.25">
      <c r="A208" s="444" t="s">
        <v>328</v>
      </c>
      <c r="B208" s="444" t="s">
        <v>1675</v>
      </c>
      <c r="C208" s="444"/>
      <c r="D208" s="445"/>
      <c r="E208" s="444" t="s">
        <v>1289</v>
      </c>
      <c r="F208" s="444" t="s">
        <v>317</v>
      </c>
    </row>
    <row r="209" spans="1:6" x14ac:dyDescent="0.25">
      <c r="A209" s="444" t="s">
        <v>117</v>
      </c>
      <c r="B209" s="444" t="s">
        <v>1476</v>
      </c>
      <c r="C209" s="444"/>
      <c r="D209" s="445"/>
      <c r="E209" s="444" t="s">
        <v>1290</v>
      </c>
      <c r="F209" s="444" t="s">
        <v>318</v>
      </c>
    </row>
    <row r="210" spans="1:6" x14ac:dyDescent="0.25">
      <c r="A210" s="444" t="s">
        <v>238</v>
      </c>
      <c r="B210" s="444" t="s">
        <v>1216</v>
      </c>
      <c r="C210" s="444"/>
      <c r="D210" s="445"/>
      <c r="E210" s="444" t="s">
        <v>1186</v>
      </c>
      <c r="F210" s="444" t="s">
        <v>319</v>
      </c>
    </row>
    <row r="211" spans="1:6" x14ac:dyDescent="0.25">
      <c r="A211" s="444" t="s">
        <v>350</v>
      </c>
      <c r="B211" s="444" t="s">
        <v>1676</v>
      </c>
      <c r="C211" s="444"/>
      <c r="D211" s="445"/>
      <c r="E211" s="444" t="s">
        <v>1225</v>
      </c>
      <c r="F211" s="444" t="s">
        <v>320</v>
      </c>
    </row>
    <row r="212" spans="1:6" x14ac:dyDescent="0.25">
      <c r="A212" s="444" t="s">
        <v>401</v>
      </c>
      <c r="B212" s="444" t="s">
        <v>1291</v>
      </c>
      <c r="C212" s="444"/>
      <c r="D212" s="445"/>
      <c r="E212" s="444" t="s">
        <v>1283</v>
      </c>
      <c r="F212" s="444" t="s">
        <v>321</v>
      </c>
    </row>
    <row r="213" spans="1:6" x14ac:dyDescent="0.25">
      <c r="A213" s="444" t="s">
        <v>448</v>
      </c>
      <c r="B213" s="444" t="s">
        <v>1292</v>
      </c>
      <c r="C213" s="444"/>
      <c r="D213" s="445"/>
      <c r="E213" s="444" t="s">
        <v>1294</v>
      </c>
      <c r="F213" s="444" t="s">
        <v>322</v>
      </c>
    </row>
    <row r="214" spans="1:6" x14ac:dyDescent="0.25">
      <c r="A214" s="444" t="s">
        <v>507</v>
      </c>
      <c r="B214" s="444" t="s">
        <v>1293</v>
      </c>
      <c r="C214" s="444"/>
      <c r="D214" s="445"/>
      <c r="E214" s="444" t="s">
        <v>1295</v>
      </c>
      <c r="F214" s="444" t="s">
        <v>323</v>
      </c>
    </row>
    <row r="215" spans="1:6" x14ac:dyDescent="0.25">
      <c r="A215" s="444" t="s">
        <v>562</v>
      </c>
      <c r="B215" s="444" t="s">
        <v>1677</v>
      </c>
      <c r="C215" s="444"/>
      <c r="D215" s="445"/>
      <c r="E215" s="444" t="s">
        <v>1296</v>
      </c>
      <c r="F215" s="444" t="s">
        <v>324</v>
      </c>
    </row>
    <row r="216" spans="1:6" x14ac:dyDescent="0.25">
      <c r="A216" s="444" t="s">
        <v>252</v>
      </c>
      <c r="B216" s="444" t="s">
        <v>1641</v>
      </c>
      <c r="C216" s="444"/>
      <c r="D216" s="445"/>
      <c r="E216" s="444" t="s">
        <v>1297</v>
      </c>
      <c r="F216" s="444" t="s">
        <v>325</v>
      </c>
    </row>
    <row r="217" spans="1:6" x14ac:dyDescent="0.25">
      <c r="A217" s="444" t="s">
        <v>361</v>
      </c>
      <c r="B217" s="444" t="s">
        <v>1678</v>
      </c>
      <c r="C217" s="444"/>
      <c r="D217" s="445"/>
      <c r="E217" s="444" t="s">
        <v>1560</v>
      </c>
      <c r="F217" s="444" t="s">
        <v>326</v>
      </c>
    </row>
    <row r="218" spans="1:6" x14ac:dyDescent="0.25">
      <c r="A218" s="444" t="s">
        <v>406</v>
      </c>
      <c r="B218" s="444" t="s">
        <v>1298</v>
      </c>
      <c r="C218" s="444"/>
      <c r="D218" s="445"/>
      <c r="E218" s="444" t="s">
        <v>1639</v>
      </c>
      <c r="F218" s="444" t="s">
        <v>327</v>
      </c>
    </row>
    <row r="219" spans="1:6" x14ac:dyDescent="0.25">
      <c r="A219" s="444" t="s">
        <v>453</v>
      </c>
      <c r="B219" s="444" t="s">
        <v>1299</v>
      </c>
      <c r="C219" s="444"/>
      <c r="D219" s="445"/>
      <c r="E219" s="444" t="s">
        <v>1675</v>
      </c>
      <c r="F219" s="444" t="s">
        <v>328</v>
      </c>
    </row>
    <row r="220" spans="1:6" x14ac:dyDescent="0.25">
      <c r="A220" s="444" t="s">
        <v>521</v>
      </c>
      <c r="B220" s="444" t="s">
        <v>1300</v>
      </c>
      <c r="C220" s="444"/>
      <c r="D220" s="445"/>
      <c r="E220" s="444" t="s">
        <v>1680</v>
      </c>
      <c r="F220" s="444" t="s">
        <v>329</v>
      </c>
    </row>
    <row r="221" spans="1:6" x14ac:dyDescent="0.25">
      <c r="A221" s="444" t="s">
        <v>566</v>
      </c>
      <c r="B221" s="444" t="s">
        <v>1679</v>
      </c>
      <c r="C221" s="444"/>
      <c r="D221" s="445"/>
      <c r="E221" s="444" t="s">
        <v>1681</v>
      </c>
      <c r="F221" s="444" t="s">
        <v>330</v>
      </c>
    </row>
    <row r="222" spans="1:6" x14ac:dyDescent="0.25">
      <c r="A222" s="444" t="s">
        <v>131</v>
      </c>
      <c r="B222" s="444" t="s">
        <v>1496</v>
      </c>
      <c r="C222" s="444"/>
      <c r="D222" s="445"/>
      <c r="E222" s="444" t="s">
        <v>1301</v>
      </c>
      <c r="F222" s="444" t="s">
        <v>331</v>
      </c>
    </row>
    <row r="223" spans="1:6" x14ac:dyDescent="0.25">
      <c r="A223" s="444" t="s">
        <v>265</v>
      </c>
      <c r="B223" s="444" t="s">
        <v>1236</v>
      </c>
      <c r="C223" s="444"/>
      <c r="D223" s="445"/>
      <c r="E223" s="444" t="s">
        <v>1302</v>
      </c>
      <c r="F223" s="444" t="s">
        <v>332</v>
      </c>
    </row>
    <row r="224" spans="1:6" x14ac:dyDescent="0.25">
      <c r="A224" s="444" t="s">
        <v>366</v>
      </c>
      <c r="B224" s="444" t="s">
        <v>1682</v>
      </c>
      <c r="C224" s="444"/>
      <c r="D224" s="445"/>
      <c r="E224" s="444" t="s">
        <v>1683</v>
      </c>
      <c r="F224" s="444" t="s">
        <v>333</v>
      </c>
    </row>
    <row r="225" spans="1:6" x14ac:dyDescent="0.25">
      <c r="A225" s="444" t="s">
        <v>412</v>
      </c>
      <c r="B225" s="444" t="s">
        <v>1303</v>
      </c>
      <c r="C225" s="444"/>
      <c r="D225" s="445"/>
      <c r="E225" s="444" t="s">
        <v>1305</v>
      </c>
      <c r="F225" s="444" t="s">
        <v>334</v>
      </c>
    </row>
    <row r="226" spans="1:6" x14ac:dyDescent="0.25">
      <c r="A226" s="444" t="s">
        <v>460</v>
      </c>
      <c r="B226" s="444" t="s">
        <v>1304</v>
      </c>
      <c r="C226" s="444"/>
      <c r="D226" s="445"/>
      <c r="E226" s="444" t="s">
        <v>1307</v>
      </c>
      <c r="F226" s="444" t="s">
        <v>335</v>
      </c>
    </row>
    <row r="227" spans="1:6" x14ac:dyDescent="0.25">
      <c r="A227" s="444" t="s">
        <v>526</v>
      </c>
      <c r="B227" s="444" t="s">
        <v>1306</v>
      </c>
      <c r="C227" s="444"/>
      <c r="D227" s="445"/>
      <c r="E227" s="444" t="s">
        <v>1684</v>
      </c>
      <c r="F227" s="444" t="s">
        <v>336</v>
      </c>
    </row>
    <row r="228" spans="1:6" x14ac:dyDescent="0.25">
      <c r="A228" s="444" t="s">
        <v>573</v>
      </c>
      <c r="B228" s="444" t="s">
        <v>1308</v>
      </c>
      <c r="C228" s="444"/>
      <c r="D228" s="445"/>
      <c r="E228" s="444" t="s">
        <v>1309</v>
      </c>
      <c r="F228" s="444" t="s">
        <v>337</v>
      </c>
    </row>
    <row r="229" spans="1:6" x14ac:dyDescent="0.25">
      <c r="A229" s="444" t="s">
        <v>144</v>
      </c>
      <c r="B229" s="444" t="s">
        <v>1512</v>
      </c>
      <c r="C229" s="444"/>
      <c r="D229" s="445"/>
      <c r="E229" s="444" t="s">
        <v>1310</v>
      </c>
      <c r="F229" s="444" t="s">
        <v>338</v>
      </c>
    </row>
    <row r="230" spans="1:6" x14ac:dyDescent="0.25">
      <c r="A230" s="444" t="s">
        <v>272</v>
      </c>
      <c r="B230" s="444" t="s">
        <v>1244</v>
      </c>
      <c r="C230" s="444"/>
      <c r="D230" s="445"/>
      <c r="E230" s="444" t="s">
        <v>1311</v>
      </c>
      <c r="F230" s="444" t="s">
        <v>339</v>
      </c>
    </row>
    <row r="231" spans="1:6" x14ac:dyDescent="0.25">
      <c r="A231" s="447" t="s">
        <v>1868</v>
      </c>
      <c r="B231" s="444" t="s">
        <v>1869</v>
      </c>
      <c r="C231" s="444"/>
      <c r="D231" s="445"/>
      <c r="E231" s="444" t="s">
        <v>1312</v>
      </c>
      <c r="F231" s="444" t="s">
        <v>340</v>
      </c>
    </row>
    <row r="232" spans="1:6" x14ac:dyDescent="0.25">
      <c r="A232" s="444" t="s">
        <v>420</v>
      </c>
      <c r="B232" s="444" t="s">
        <v>1685</v>
      </c>
      <c r="C232" s="444"/>
      <c r="D232" s="445"/>
      <c r="E232" s="444" t="s">
        <v>1314</v>
      </c>
      <c r="F232" s="444" t="s">
        <v>341</v>
      </c>
    </row>
    <row r="233" spans="1:6" x14ac:dyDescent="0.25">
      <c r="A233" s="444" t="s">
        <v>469</v>
      </c>
      <c r="B233" s="444" t="s">
        <v>1686</v>
      </c>
      <c r="C233" s="444"/>
      <c r="D233" s="445"/>
      <c r="E233" s="444" t="s">
        <v>1315</v>
      </c>
      <c r="F233" s="444" t="s">
        <v>342</v>
      </c>
    </row>
    <row r="234" spans="1:6" x14ac:dyDescent="0.25">
      <c r="A234" s="444" t="s">
        <v>579</v>
      </c>
      <c r="B234" s="444" t="s">
        <v>1313</v>
      </c>
      <c r="C234" s="444"/>
      <c r="D234" s="445"/>
      <c r="E234" s="444" t="s">
        <v>1317</v>
      </c>
      <c r="F234" s="444" t="s">
        <v>343</v>
      </c>
    </row>
    <row r="235" spans="1:6" x14ac:dyDescent="0.25">
      <c r="A235" s="444" t="s">
        <v>276</v>
      </c>
      <c r="B235" s="444" t="s">
        <v>1248</v>
      </c>
      <c r="C235" s="444"/>
      <c r="D235" s="445"/>
      <c r="E235" s="444" t="s">
        <v>1318</v>
      </c>
      <c r="F235" s="444" t="s">
        <v>344</v>
      </c>
    </row>
    <row r="236" spans="1:6" x14ac:dyDescent="0.25">
      <c r="A236" s="444" t="s">
        <v>377</v>
      </c>
      <c r="B236" s="444" t="s">
        <v>1316</v>
      </c>
      <c r="C236" s="444"/>
      <c r="D236" s="445"/>
      <c r="E236" s="444" t="s">
        <v>1319</v>
      </c>
      <c r="F236" s="444" t="s">
        <v>345</v>
      </c>
    </row>
    <row r="237" spans="1:6" x14ac:dyDescent="0.25">
      <c r="A237" s="444" t="s">
        <v>426</v>
      </c>
      <c r="B237" s="444" t="s">
        <v>1687</v>
      </c>
      <c r="C237" s="444"/>
      <c r="D237" s="445"/>
      <c r="E237" s="444" t="s">
        <v>1320</v>
      </c>
      <c r="F237" s="444" t="s">
        <v>346</v>
      </c>
    </row>
    <row r="238" spans="1:6" x14ac:dyDescent="0.25">
      <c r="A238" s="444" t="s">
        <v>473</v>
      </c>
      <c r="B238" s="444" t="s">
        <v>1688</v>
      </c>
      <c r="C238" s="444"/>
      <c r="D238" s="445"/>
      <c r="E238" s="444" t="s">
        <v>1690</v>
      </c>
      <c r="F238" s="444" t="s">
        <v>632</v>
      </c>
    </row>
    <row r="239" spans="1:6" x14ac:dyDescent="0.25">
      <c r="A239" s="444" t="s">
        <v>538</v>
      </c>
      <c r="B239" s="444" t="s">
        <v>1689</v>
      </c>
      <c r="C239" s="444"/>
      <c r="D239" s="445"/>
      <c r="E239" s="444" t="s">
        <v>1691</v>
      </c>
      <c r="F239" s="444" t="s">
        <v>1119</v>
      </c>
    </row>
    <row r="240" spans="1:6" x14ac:dyDescent="0.25">
      <c r="A240" s="444" t="s">
        <v>156</v>
      </c>
      <c r="B240" s="444" t="s">
        <v>1526</v>
      </c>
      <c r="C240" s="444"/>
      <c r="D240" s="445"/>
      <c r="E240" s="444" t="s">
        <v>1692</v>
      </c>
      <c r="F240" s="444" t="s">
        <v>1120</v>
      </c>
    </row>
    <row r="241" spans="1:6" x14ac:dyDescent="0.25">
      <c r="A241" s="444" t="s">
        <v>284</v>
      </c>
      <c r="B241" s="444" t="s">
        <v>1257</v>
      </c>
      <c r="C241" s="444"/>
      <c r="D241" s="445"/>
      <c r="E241" s="444" t="s">
        <v>1148</v>
      </c>
      <c r="F241" s="444" t="s">
        <v>347</v>
      </c>
    </row>
    <row r="242" spans="1:6" x14ac:dyDescent="0.25">
      <c r="A242" s="444" t="s">
        <v>431</v>
      </c>
      <c r="B242" s="444" t="s">
        <v>1321</v>
      </c>
      <c r="C242" s="444"/>
      <c r="D242" s="445"/>
      <c r="E242" s="444" t="s">
        <v>1188</v>
      </c>
      <c r="F242" s="444" t="s">
        <v>348</v>
      </c>
    </row>
    <row r="243" spans="1:6" x14ac:dyDescent="0.25">
      <c r="A243" s="444" t="s">
        <v>477</v>
      </c>
      <c r="B243" s="444" t="s">
        <v>1322</v>
      </c>
      <c r="C243" s="444"/>
      <c r="D243" s="445"/>
      <c r="E243" s="444" t="s">
        <v>1229</v>
      </c>
      <c r="F243" s="444" t="s">
        <v>349</v>
      </c>
    </row>
    <row r="244" spans="1:6" x14ac:dyDescent="0.25">
      <c r="A244" s="444" t="s">
        <v>586</v>
      </c>
      <c r="B244" s="444" t="s">
        <v>1693</v>
      </c>
      <c r="C244" s="444"/>
      <c r="D244" s="445"/>
      <c r="E244" s="444" t="s">
        <v>1676</v>
      </c>
      <c r="F244" s="444" t="s">
        <v>350</v>
      </c>
    </row>
    <row r="245" spans="1:6" x14ac:dyDescent="0.25">
      <c r="A245" s="444" t="s">
        <v>163</v>
      </c>
      <c r="B245" s="444" t="s">
        <v>1535</v>
      </c>
      <c r="C245" s="444"/>
      <c r="D245" s="445"/>
      <c r="E245" s="444" t="s">
        <v>1324</v>
      </c>
      <c r="F245" s="444" t="s">
        <v>351</v>
      </c>
    </row>
    <row r="246" spans="1:6" x14ac:dyDescent="0.25">
      <c r="A246" s="444" t="s">
        <v>292</v>
      </c>
      <c r="B246" s="444" t="s">
        <v>1265</v>
      </c>
      <c r="C246" s="444"/>
      <c r="D246" s="445"/>
      <c r="E246" s="444" t="s">
        <v>1326</v>
      </c>
      <c r="F246" s="444" t="s">
        <v>352</v>
      </c>
    </row>
    <row r="247" spans="1:6" x14ac:dyDescent="0.25">
      <c r="A247" s="444" t="s">
        <v>392</v>
      </c>
      <c r="B247" s="444" t="s">
        <v>1323</v>
      </c>
      <c r="C247" s="444"/>
      <c r="D247" s="445"/>
      <c r="E247" s="444" t="s">
        <v>1327</v>
      </c>
      <c r="F247" s="444" t="s">
        <v>353</v>
      </c>
    </row>
    <row r="248" spans="1:6" x14ac:dyDescent="0.25">
      <c r="A248" s="444" t="s">
        <v>482</v>
      </c>
      <c r="B248" s="444" t="s">
        <v>1325</v>
      </c>
      <c r="C248" s="444"/>
      <c r="D248" s="445"/>
      <c r="E248" s="444" t="s">
        <v>1328</v>
      </c>
      <c r="F248" s="444" t="s">
        <v>354</v>
      </c>
    </row>
    <row r="249" spans="1:6" x14ac:dyDescent="0.25">
      <c r="A249" s="444" t="s">
        <v>546</v>
      </c>
      <c r="B249" s="444" t="s">
        <v>1694</v>
      </c>
      <c r="C249" s="444"/>
      <c r="D249" s="445"/>
      <c r="E249" s="444" t="s">
        <v>1329</v>
      </c>
      <c r="F249" s="444" t="s">
        <v>355</v>
      </c>
    </row>
    <row r="250" spans="1:6" x14ac:dyDescent="0.25">
      <c r="A250" s="444" t="s">
        <v>169</v>
      </c>
      <c r="B250" s="444" t="s">
        <v>1544</v>
      </c>
      <c r="C250" s="444"/>
      <c r="D250" s="445"/>
      <c r="E250" s="444" t="s">
        <v>1331</v>
      </c>
      <c r="F250" s="444" t="s">
        <v>356</v>
      </c>
    </row>
    <row r="251" spans="1:6" x14ac:dyDescent="0.25">
      <c r="A251" s="444" t="s">
        <v>299</v>
      </c>
      <c r="B251" s="444" t="s">
        <v>1671</v>
      </c>
      <c r="C251" s="444"/>
      <c r="D251" s="445"/>
      <c r="E251" s="444" t="s">
        <v>1332</v>
      </c>
      <c r="F251" s="444" t="s">
        <v>357</v>
      </c>
    </row>
    <row r="252" spans="1:6" x14ac:dyDescent="0.25">
      <c r="A252" s="444" t="s">
        <v>397</v>
      </c>
      <c r="B252" s="444" t="s">
        <v>1330</v>
      </c>
      <c r="C252" s="444"/>
      <c r="D252" s="445"/>
      <c r="E252" s="444" t="s">
        <v>1485</v>
      </c>
      <c r="F252" s="444" t="s">
        <v>358</v>
      </c>
    </row>
    <row r="253" spans="1:6" x14ac:dyDescent="0.25">
      <c r="A253" s="444" t="s">
        <v>486</v>
      </c>
      <c r="B253" s="444" t="s">
        <v>1695</v>
      </c>
      <c r="C253" s="444"/>
      <c r="D253" s="445"/>
      <c r="E253" s="444" t="s">
        <v>1572</v>
      </c>
      <c r="F253" s="444" t="s">
        <v>359</v>
      </c>
    </row>
    <row r="254" spans="1:6" x14ac:dyDescent="0.25">
      <c r="A254" s="444" t="s">
        <v>550</v>
      </c>
      <c r="B254" s="444" t="s">
        <v>1333</v>
      </c>
      <c r="C254" s="444"/>
      <c r="D254" s="445"/>
      <c r="E254" s="444" t="s">
        <v>1650</v>
      </c>
      <c r="F254" s="444" t="s">
        <v>360</v>
      </c>
    </row>
    <row r="255" spans="1:6" x14ac:dyDescent="0.25">
      <c r="A255" s="444" t="s">
        <v>176</v>
      </c>
      <c r="B255" s="444" t="s">
        <v>1552</v>
      </c>
      <c r="C255" s="444"/>
      <c r="D255" s="445"/>
      <c r="E255" s="444" t="s">
        <v>1678</v>
      </c>
      <c r="F255" s="444" t="s">
        <v>361</v>
      </c>
    </row>
    <row r="256" spans="1:6" x14ac:dyDescent="0.25">
      <c r="A256" s="444" t="s">
        <v>304</v>
      </c>
      <c r="B256" s="444" t="s">
        <v>1273</v>
      </c>
      <c r="C256" s="444"/>
      <c r="D256" s="445"/>
      <c r="E256" s="444" t="s">
        <v>1696</v>
      </c>
      <c r="F256" s="444" t="s">
        <v>362</v>
      </c>
    </row>
    <row r="257" spans="1:6" x14ac:dyDescent="0.25">
      <c r="A257" s="444" t="s">
        <v>493</v>
      </c>
      <c r="B257" s="444" t="s">
        <v>1334</v>
      </c>
      <c r="C257" s="444"/>
      <c r="D257" s="445"/>
      <c r="E257" s="444" t="s">
        <v>1870</v>
      </c>
      <c r="F257" s="448" t="s">
        <v>1871</v>
      </c>
    </row>
    <row r="258" spans="1:6" x14ac:dyDescent="0.25">
      <c r="A258" s="444" t="s">
        <v>182</v>
      </c>
      <c r="B258" s="444" t="s">
        <v>1561</v>
      </c>
      <c r="C258" s="444"/>
      <c r="D258" s="445"/>
      <c r="E258" s="444" t="s">
        <v>1494</v>
      </c>
      <c r="F258" s="444" t="s">
        <v>363</v>
      </c>
    </row>
    <row r="259" spans="1:6" x14ac:dyDescent="0.25">
      <c r="A259" s="444" t="s">
        <v>309</v>
      </c>
      <c r="B259" s="444" t="s">
        <v>1277</v>
      </c>
      <c r="C259" s="444"/>
      <c r="D259" s="445"/>
      <c r="E259" s="444" t="s">
        <v>1582</v>
      </c>
      <c r="F259" s="444" t="s">
        <v>364</v>
      </c>
    </row>
    <row r="260" spans="1:6" x14ac:dyDescent="0.25">
      <c r="A260" s="444" t="s">
        <v>443</v>
      </c>
      <c r="B260" s="444" t="s">
        <v>1697</v>
      </c>
      <c r="C260" s="444"/>
      <c r="D260" s="445"/>
      <c r="E260" s="444" t="s">
        <v>1656</v>
      </c>
      <c r="F260" s="444" t="s">
        <v>365</v>
      </c>
    </row>
    <row r="261" spans="1:6" x14ac:dyDescent="0.25">
      <c r="A261" s="444" t="s">
        <v>499</v>
      </c>
      <c r="B261" s="444" t="s">
        <v>1335</v>
      </c>
      <c r="C261" s="444"/>
      <c r="D261" s="445"/>
      <c r="E261" s="444" t="s">
        <v>1682</v>
      </c>
      <c r="F261" s="444" t="s">
        <v>366</v>
      </c>
    </row>
    <row r="262" spans="1:6" x14ac:dyDescent="0.25">
      <c r="A262" s="444" t="s">
        <v>556</v>
      </c>
      <c r="B262" s="444" t="s">
        <v>1336</v>
      </c>
      <c r="C262" s="444"/>
      <c r="D262" s="445"/>
      <c r="E262" s="444" t="s">
        <v>1698</v>
      </c>
      <c r="F262" s="444" t="s">
        <v>367</v>
      </c>
    </row>
    <row r="263" spans="1:6" x14ac:dyDescent="0.25">
      <c r="A263" s="444" t="s">
        <v>187</v>
      </c>
      <c r="B263" s="444" t="s">
        <v>1566</v>
      </c>
      <c r="C263" s="444"/>
      <c r="D263" s="445"/>
      <c r="E263" s="444" t="s">
        <v>1699</v>
      </c>
      <c r="F263" s="444" t="s">
        <v>368</v>
      </c>
    </row>
    <row r="264" spans="1:6" x14ac:dyDescent="0.25">
      <c r="A264" s="444" t="s">
        <v>322</v>
      </c>
      <c r="B264" s="444" t="s">
        <v>1294</v>
      </c>
      <c r="C264" s="444"/>
      <c r="D264" s="445"/>
      <c r="E264" s="444" t="s">
        <v>1700</v>
      </c>
      <c r="F264" s="444" t="s">
        <v>369</v>
      </c>
    </row>
    <row r="265" spans="1:6" x14ac:dyDescent="0.25">
      <c r="A265" s="444" t="s">
        <v>503</v>
      </c>
      <c r="B265" s="444" t="s">
        <v>1337</v>
      </c>
      <c r="C265" s="444"/>
      <c r="D265" s="445"/>
      <c r="E265" s="444" t="s">
        <v>1701</v>
      </c>
      <c r="F265" s="444" t="s">
        <v>370</v>
      </c>
    </row>
    <row r="266" spans="1:6" x14ac:dyDescent="0.25">
      <c r="A266" s="444" t="s">
        <v>192</v>
      </c>
      <c r="B266" s="444" t="s">
        <v>1573</v>
      </c>
      <c r="C266" s="444"/>
      <c r="D266" s="445"/>
      <c r="E266" s="444" t="s">
        <v>1503</v>
      </c>
      <c r="F266" s="444" t="s">
        <v>371</v>
      </c>
    </row>
    <row r="267" spans="1:6" x14ac:dyDescent="0.25">
      <c r="A267" s="444" t="s">
        <v>329</v>
      </c>
      <c r="B267" s="444" t="s">
        <v>1680</v>
      </c>
      <c r="C267" s="444"/>
      <c r="D267" s="445"/>
      <c r="E267" s="444" t="s">
        <v>1592</v>
      </c>
      <c r="F267" s="444" t="s">
        <v>372</v>
      </c>
    </row>
    <row r="268" spans="1:6" x14ac:dyDescent="0.25">
      <c r="A268" s="444" t="s">
        <v>118</v>
      </c>
      <c r="B268" s="444" t="s">
        <v>1477</v>
      </c>
      <c r="C268" s="444"/>
      <c r="D268" s="445"/>
      <c r="E268" s="444" t="s">
        <v>1658</v>
      </c>
      <c r="F268" s="444" t="s">
        <v>373</v>
      </c>
    </row>
    <row r="269" spans="1:6" x14ac:dyDescent="0.25">
      <c r="A269" s="444" t="s">
        <v>239</v>
      </c>
      <c r="B269" s="444" t="s">
        <v>1633</v>
      </c>
      <c r="C269" s="444"/>
      <c r="D269" s="445"/>
      <c r="E269" s="444" t="s">
        <v>1869</v>
      </c>
      <c r="F269" s="447" t="s">
        <v>1868</v>
      </c>
    </row>
    <row r="270" spans="1:6" x14ac:dyDescent="0.25">
      <c r="A270" s="444" t="s">
        <v>351</v>
      </c>
      <c r="B270" s="444" t="s">
        <v>1324</v>
      </c>
      <c r="C270" s="444"/>
      <c r="D270" s="445"/>
      <c r="E270" s="444" t="s">
        <v>1164</v>
      </c>
      <c r="F270" s="444" t="s">
        <v>374</v>
      </c>
    </row>
    <row r="271" spans="1:6" x14ac:dyDescent="0.25">
      <c r="A271" s="444" t="s">
        <v>402</v>
      </c>
      <c r="B271" s="444" t="s">
        <v>1338</v>
      </c>
      <c r="C271" s="444"/>
      <c r="D271" s="445"/>
      <c r="E271" s="444" t="s">
        <v>1200</v>
      </c>
      <c r="F271" s="444" t="s">
        <v>375</v>
      </c>
    </row>
    <row r="272" spans="1:6" x14ac:dyDescent="0.25">
      <c r="A272" s="444" t="s">
        <v>449</v>
      </c>
      <c r="B272" s="444" t="s">
        <v>1702</v>
      </c>
      <c r="C272" s="444"/>
      <c r="D272" s="445"/>
      <c r="E272" s="444" t="s">
        <v>1251</v>
      </c>
      <c r="F272" s="444" t="s">
        <v>376</v>
      </c>
    </row>
    <row r="273" spans="1:6" x14ac:dyDescent="0.25">
      <c r="A273" s="444" t="s">
        <v>508</v>
      </c>
      <c r="B273" s="444" t="s">
        <v>1339</v>
      </c>
      <c r="C273" s="444"/>
      <c r="D273" s="445"/>
      <c r="E273" s="444" t="s">
        <v>1316</v>
      </c>
      <c r="F273" s="444" t="s">
        <v>377</v>
      </c>
    </row>
    <row r="274" spans="1:6" x14ac:dyDescent="0.25">
      <c r="A274" s="444" t="s">
        <v>253</v>
      </c>
      <c r="B274" s="444" t="s">
        <v>1642</v>
      </c>
      <c r="C274" s="444"/>
      <c r="D274" s="445"/>
      <c r="E274" s="444" t="s">
        <v>1340</v>
      </c>
      <c r="F274" s="444" t="s">
        <v>378</v>
      </c>
    </row>
    <row r="275" spans="1:6" x14ac:dyDescent="0.25">
      <c r="A275" s="444" t="s">
        <v>362</v>
      </c>
      <c r="B275" s="444" t="s">
        <v>1696</v>
      </c>
      <c r="C275" s="444"/>
      <c r="D275" s="445"/>
      <c r="E275" s="444" t="s">
        <v>1341</v>
      </c>
      <c r="F275" s="444" t="s">
        <v>379</v>
      </c>
    </row>
    <row r="276" spans="1:6" x14ac:dyDescent="0.25">
      <c r="A276" s="444" t="s">
        <v>407</v>
      </c>
      <c r="B276" s="444" t="s">
        <v>1703</v>
      </c>
      <c r="C276" s="444"/>
      <c r="D276" s="445"/>
      <c r="E276" s="444" t="s">
        <v>1342</v>
      </c>
      <c r="F276" s="444" t="s">
        <v>380</v>
      </c>
    </row>
    <row r="277" spans="1:6" x14ac:dyDescent="0.25">
      <c r="A277" s="444" t="s">
        <v>454</v>
      </c>
      <c r="B277" s="444" t="s">
        <v>1704</v>
      </c>
      <c r="C277" s="444"/>
      <c r="D277" s="445"/>
      <c r="E277" s="444" t="s">
        <v>1343</v>
      </c>
      <c r="F277" s="444" t="s">
        <v>381</v>
      </c>
    </row>
    <row r="278" spans="1:6" x14ac:dyDescent="0.25">
      <c r="A278" s="444" t="s">
        <v>522</v>
      </c>
      <c r="B278" s="444" t="s">
        <v>1705</v>
      </c>
      <c r="C278" s="444"/>
      <c r="D278" s="445"/>
      <c r="E278" s="444" t="s">
        <v>1344</v>
      </c>
      <c r="F278" s="444" t="s">
        <v>382</v>
      </c>
    </row>
    <row r="279" spans="1:6" x14ac:dyDescent="0.25">
      <c r="A279" s="444" t="s">
        <v>567</v>
      </c>
      <c r="B279" s="444" t="s">
        <v>1706</v>
      </c>
      <c r="C279" s="444"/>
      <c r="D279" s="445"/>
      <c r="E279" s="444" t="s">
        <v>1345</v>
      </c>
      <c r="F279" s="444" t="s">
        <v>383</v>
      </c>
    </row>
    <row r="280" spans="1:6" x14ac:dyDescent="0.25">
      <c r="A280" s="444" t="s">
        <v>132</v>
      </c>
      <c r="B280" s="444" t="s">
        <v>1497</v>
      </c>
      <c r="C280" s="444"/>
      <c r="D280" s="445"/>
      <c r="E280" s="444" t="s">
        <v>1346</v>
      </c>
      <c r="F280" s="444" t="s">
        <v>384</v>
      </c>
    </row>
    <row r="281" spans="1:6" x14ac:dyDescent="0.25">
      <c r="A281" s="444" t="s">
        <v>266</v>
      </c>
      <c r="B281" s="444" t="s">
        <v>1237</v>
      </c>
      <c r="C281" s="444"/>
      <c r="D281" s="445"/>
      <c r="E281" s="444" t="s">
        <v>1707</v>
      </c>
      <c r="F281" s="444" t="s">
        <v>385</v>
      </c>
    </row>
    <row r="282" spans="1:6" x14ac:dyDescent="0.25">
      <c r="A282" s="444" t="s">
        <v>367</v>
      </c>
      <c r="B282" s="444" t="s">
        <v>1698</v>
      </c>
      <c r="C282" s="444"/>
      <c r="D282" s="445"/>
      <c r="E282" s="444" t="s">
        <v>1169</v>
      </c>
      <c r="F282" s="444" t="s">
        <v>386</v>
      </c>
    </row>
    <row r="283" spans="1:6" x14ac:dyDescent="0.25">
      <c r="A283" s="444" t="s">
        <v>413</v>
      </c>
      <c r="B283" s="444" t="s">
        <v>1708</v>
      </c>
      <c r="C283" s="444"/>
      <c r="D283" s="445"/>
      <c r="E283" s="444" t="s">
        <v>1205</v>
      </c>
      <c r="F283" s="444" t="s">
        <v>387</v>
      </c>
    </row>
    <row r="284" spans="1:6" x14ac:dyDescent="0.25">
      <c r="A284" s="444" t="s">
        <v>461</v>
      </c>
      <c r="B284" s="444" t="s">
        <v>1347</v>
      </c>
      <c r="C284" s="444"/>
      <c r="D284" s="445"/>
      <c r="E284" s="444" t="s">
        <v>1259</v>
      </c>
      <c r="F284" s="444" t="s">
        <v>388</v>
      </c>
    </row>
    <row r="285" spans="1:6" x14ac:dyDescent="0.25">
      <c r="A285" s="444" t="s">
        <v>527</v>
      </c>
      <c r="B285" s="444" t="s">
        <v>1348</v>
      </c>
      <c r="C285" s="444"/>
      <c r="D285" s="445"/>
      <c r="E285" s="444" t="s">
        <v>1174</v>
      </c>
      <c r="F285" s="444" t="s">
        <v>389</v>
      </c>
    </row>
    <row r="286" spans="1:6" x14ac:dyDescent="0.25">
      <c r="A286" s="444" t="s">
        <v>574</v>
      </c>
      <c r="B286" s="444" t="s">
        <v>1349</v>
      </c>
      <c r="C286" s="444"/>
      <c r="D286" s="445"/>
      <c r="E286" s="444" t="s">
        <v>1209</v>
      </c>
      <c r="F286" s="444" t="s">
        <v>390</v>
      </c>
    </row>
    <row r="287" spans="1:6" x14ac:dyDescent="0.25">
      <c r="A287" s="444" t="s">
        <v>145</v>
      </c>
      <c r="B287" s="444" t="s">
        <v>1513</v>
      </c>
      <c r="C287" s="444"/>
      <c r="D287" s="445"/>
      <c r="E287" s="444" t="s">
        <v>1267</v>
      </c>
      <c r="F287" s="444" t="s">
        <v>391</v>
      </c>
    </row>
    <row r="288" spans="1:6" x14ac:dyDescent="0.25">
      <c r="A288" s="444" t="s">
        <v>421</v>
      </c>
      <c r="B288" s="444" t="s">
        <v>1709</v>
      </c>
      <c r="C288" s="444"/>
      <c r="D288" s="445"/>
      <c r="E288" s="444" t="s">
        <v>1323</v>
      </c>
      <c r="F288" s="444" t="s">
        <v>392</v>
      </c>
    </row>
    <row r="289" spans="1:6" x14ac:dyDescent="0.25">
      <c r="A289" s="444" t="s">
        <v>277</v>
      </c>
      <c r="B289" s="444" t="s">
        <v>1660</v>
      </c>
      <c r="C289" s="444"/>
      <c r="D289" s="445"/>
      <c r="E289" s="444" t="s">
        <v>1350</v>
      </c>
      <c r="F289" s="444" t="s">
        <v>393</v>
      </c>
    </row>
    <row r="290" spans="1:6" x14ac:dyDescent="0.25">
      <c r="A290" s="444" t="s">
        <v>378</v>
      </c>
      <c r="B290" s="444" t="s">
        <v>1340</v>
      </c>
      <c r="C290" s="444"/>
      <c r="D290" s="445"/>
      <c r="E290" s="444" t="s">
        <v>1177</v>
      </c>
      <c r="F290" s="444" t="s">
        <v>394</v>
      </c>
    </row>
    <row r="291" spans="1:6" x14ac:dyDescent="0.25">
      <c r="A291" s="444" t="s">
        <v>427</v>
      </c>
      <c r="B291" s="444" t="s">
        <v>1710</v>
      </c>
      <c r="C291" s="444"/>
      <c r="D291" s="445"/>
      <c r="E291" s="444" t="s">
        <v>1211</v>
      </c>
      <c r="F291" s="444" t="s">
        <v>395</v>
      </c>
    </row>
    <row r="292" spans="1:6" x14ac:dyDescent="0.25">
      <c r="A292" s="444" t="s">
        <v>539</v>
      </c>
      <c r="B292" s="444" t="s">
        <v>1351</v>
      </c>
      <c r="C292" s="444"/>
      <c r="D292" s="445"/>
      <c r="E292" s="444" t="s">
        <v>1269</v>
      </c>
      <c r="F292" s="444" t="s">
        <v>396</v>
      </c>
    </row>
    <row r="293" spans="1:6" x14ac:dyDescent="0.25">
      <c r="A293" s="444" t="s">
        <v>157</v>
      </c>
      <c r="B293" s="444" t="s">
        <v>1527</v>
      </c>
      <c r="C293" s="444"/>
      <c r="D293" s="445"/>
      <c r="E293" s="444" t="s">
        <v>1330</v>
      </c>
      <c r="F293" s="444" t="s">
        <v>397</v>
      </c>
    </row>
    <row r="294" spans="1:6" x14ac:dyDescent="0.25">
      <c r="A294" s="444" t="s">
        <v>285</v>
      </c>
      <c r="B294" s="444" t="s">
        <v>1663</v>
      </c>
      <c r="C294" s="444"/>
      <c r="D294" s="445"/>
      <c r="E294" s="444" t="s">
        <v>1149</v>
      </c>
      <c r="F294" s="444" t="s">
        <v>398</v>
      </c>
    </row>
    <row r="295" spans="1:6" x14ac:dyDescent="0.25">
      <c r="A295" s="444" t="s">
        <v>478</v>
      </c>
      <c r="B295" s="444" t="s">
        <v>1352</v>
      </c>
      <c r="C295" s="444"/>
      <c r="D295" s="445"/>
      <c r="E295" s="444" t="s">
        <v>1189</v>
      </c>
      <c r="F295" s="444" t="s">
        <v>399</v>
      </c>
    </row>
    <row r="296" spans="1:6" x14ac:dyDescent="0.25">
      <c r="A296" s="444" t="s">
        <v>587</v>
      </c>
      <c r="B296" s="444" t="s">
        <v>1711</v>
      </c>
      <c r="C296" s="444"/>
      <c r="D296" s="445"/>
      <c r="E296" s="444" t="s">
        <v>1230</v>
      </c>
      <c r="F296" s="444" t="s">
        <v>400</v>
      </c>
    </row>
    <row r="297" spans="1:6" x14ac:dyDescent="0.25">
      <c r="A297" s="444" t="s">
        <v>164</v>
      </c>
      <c r="B297" s="444" t="s">
        <v>1536</v>
      </c>
      <c r="C297" s="444"/>
      <c r="D297" s="445"/>
      <c r="E297" s="444" t="s">
        <v>1291</v>
      </c>
      <c r="F297" s="444" t="s">
        <v>401</v>
      </c>
    </row>
    <row r="298" spans="1:6" x14ac:dyDescent="0.25">
      <c r="A298" s="444" t="s">
        <v>293</v>
      </c>
      <c r="B298" s="444" t="s">
        <v>1266</v>
      </c>
      <c r="C298" s="444"/>
      <c r="D298" s="445"/>
      <c r="E298" s="444" t="s">
        <v>1338</v>
      </c>
      <c r="F298" s="444" t="s">
        <v>402</v>
      </c>
    </row>
    <row r="299" spans="1:6" x14ac:dyDescent="0.25">
      <c r="A299" s="444" t="s">
        <v>393</v>
      </c>
      <c r="B299" s="444" t="s">
        <v>1350</v>
      </c>
      <c r="C299" s="444"/>
      <c r="D299" s="445"/>
      <c r="E299" s="444" t="s">
        <v>1152</v>
      </c>
      <c r="F299" s="444" t="s">
        <v>403</v>
      </c>
    </row>
    <row r="300" spans="1:6" x14ac:dyDescent="0.25">
      <c r="A300" s="444" t="s">
        <v>170</v>
      </c>
      <c r="B300" s="444" t="s">
        <v>1545</v>
      </c>
      <c r="C300" s="444"/>
      <c r="D300" s="445"/>
      <c r="E300" s="444" t="s">
        <v>1192</v>
      </c>
      <c r="F300" s="444" t="s">
        <v>404</v>
      </c>
    </row>
    <row r="301" spans="1:6" x14ac:dyDescent="0.25">
      <c r="A301" s="444" t="s">
        <v>300</v>
      </c>
      <c r="B301" s="444" t="s">
        <v>1672</v>
      </c>
      <c r="C301" s="444"/>
      <c r="D301" s="445"/>
      <c r="E301" s="444" t="s">
        <v>1233</v>
      </c>
      <c r="F301" s="444" t="s">
        <v>405</v>
      </c>
    </row>
    <row r="302" spans="1:6" x14ac:dyDescent="0.25">
      <c r="A302" s="444" t="s">
        <v>487</v>
      </c>
      <c r="B302" s="444" t="s">
        <v>1712</v>
      </c>
      <c r="C302" s="444"/>
      <c r="D302" s="445"/>
      <c r="E302" s="444" t="s">
        <v>1298</v>
      </c>
      <c r="F302" s="444" t="s">
        <v>406</v>
      </c>
    </row>
    <row r="303" spans="1:6" x14ac:dyDescent="0.25">
      <c r="A303" s="444" t="s">
        <v>551</v>
      </c>
      <c r="B303" s="444" t="s">
        <v>1353</v>
      </c>
      <c r="C303" s="444"/>
      <c r="D303" s="445"/>
      <c r="E303" s="444" t="s">
        <v>1703</v>
      </c>
      <c r="F303" s="444" t="s">
        <v>407</v>
      </c>
    </row>
    <row r="304" spans="1:6" x14ac:dyDescent="0.25">
      <c r="A304" s="444" t="s">
        <v>177</v>
      </c>
      <c r="B304" s="444" t="s">
        <v>1554</v>
      </c>
      <c r="C304" s="444"/>
      <c r="D304" s="445"/>
      <c r="E304" s="444" t="s">
        <v>1713</v>
      </c>
      <c r="F304" s="444" t="s">
        <v>408</v>
      </c>
    </row>
    <row r="305" spans="1:6" x14ac:dyDescent="0.25">
      <c r="A305" s="444" t="s">
        <v>305</v>
      </c>
      <c r="B305" s="444" t="s">
        <v>1274</v>
      </c>
      <c r="C305" s="444"/>
      <c r="D305" s="445"/>
      <c r="E305" s="444" t="s">
        <v>1155</v>
      </c>
      <c r="F305" s="444" t="s">
        <v>409</v>
      </c>
    </row>
    <row r="306" spans="1:6" x14ac:dyDescent="0.25">
      <c r="A306" s="444" t="s">
        <v>494</v>
      </c>
      <c r="B306" s="444" t="s">
        <v>1354</v>
      </c>
      <c r="C306" s="444"/>
      <c r="D306" s="445"/>
      <c r="E306" s="444" t="s">
        <v>1195</v>
      </c>
      <c r="F306" s="444" t="s">
        <v>410</v>
      </c>
    </row>
    <row r="307" spans="1:6" x14ac:dyDescent="0.25">
      <c r="A307" s="444" t="s">
        <v>183</v>
      </c>
      <c r="B307" s="444" t="s">
        <v>1562</v>
      </c>
      <c r="C307" s="444"/>
      <c r="D307" s="445"/>
      <c r="E307" s="444" t="s">
        <v>1238</v>
      </c>
      <c r="F307" s="444" t="s">
        <v>411</v>
      </c>
    </row>
    <row r="308" spans="1:6" x14ac:dyDescent="0.25">
      <c r="A308" s="444" t="s">
        <v>310</v>
      </c>
      <c r="B308" s="444" t="s">
        <v>1279</v>
      </c>
      <c r="C308" s="444"/>
      <c r="D308" s="445"/>
      <c r="E308" s="444" t="s">
        <v>1303</v>
      </c>
      <c r="F308" s="444" t="s">
        <v>412</v>
      </c>
    </row>
    <row r="309" spans="1:6" x14ac:dyDescent="0.25">
      <c r="A309" s="444" t="s">
        <v>444</v>
      </c>
      <c r="B309" s="444" t="s">
        <v>1714</v>
      </c>
      <c r="C309" s="444"/>
      <c r="D309" s="445"/>
      <c r="E309" s="444" t="s">
        <v>1708</v>
      </c>
      <c r="F309" s="444" t="s">
        <v>413</v>
      </c>
    </row>
    <row r="310" spans="1:6" x14ac:dyDescent="0.25">
      <c r="A310" s="444" t="s">
        <v>188</v>
      </c>
      <c r="B310" s="444" t="s">
        <v>1567</v>
      </c>
      <c r="C310" s="444"/>
      <c r="D310" s="445"/>
      <c r="E310" s="444" t="s">
        <v>1355</v>
      </c>
      <c r="F310" s="444" t="s">
        <v>414</v>
      </c>
    </row>
    <row r="311" spans="1:6" x14ac:dyDescent="0.25">
      <c r="A311" s="444" t="s">
        <v>323</v>
      </c>
      <c r="B311" s="444" t="s">
        <v>1295</v>
      </c>
      <c r="C311" s="444"/>
      <c r="D311" s="445"/>
      <c r="E311" s="444" t="s">
        <v>1356</v>
      </c>
      <c r="F311" s="444" t="s">
        <v>415</v>
      </c>
    </row>
    <row r="312" spans="1:6" x14ac:dyDescent="0.25">
      <c r="A312" s="444" t="s">
        <v>650</v>
      </c>
      <c r="B312" s="444" t="s">
        <v>1357</v>
      </c>
      <c r="C312" s="444"/>
      <c r="D312" s="445"/>
      <c r="E312" s="444" t="s">
        <v>1715</v>
      </c>
      <c r="F312" s="444" t="s">
        <v>416</v>
      </c>
    </row>
    <row r="313" spans="1:6" x14ac:dyDescent="0.25">
      <c r="A313" s="444" t="s">
        <v>193</v>
      </c>
      <c r="B313" s="444" t="s">
        <v>1574</v>
      </c>
      <c r="C313" s="444"/>
      <c r="D313" s="445"/>
      <c r="E313" s="444" t="s">
        <v>1505</v>
      </c>
      <c r="F313" s="444" t="s">
        <v>417</v>
      </c>
    </row>
    <row r="314" spans="1:6" x14ac:dyDescent="0.25">
      <c r="A314" s="444" t="s">
        <v>330</v>
      </c>
      <c r="B314" s="444" t="s">
        <v>1681</v>
      </c>
      <c r="C314" s="444"/>
      <c r="D314" s="445"/>
      <c r="E314" s="444" t="s">
        <v>1594</v>
      </c>
      <c r="F314" s="444" t="s">
        <v>418</v>
      </c>
    </row>
    <row r="315" spans="1:6" x14ac:dyDescent="0.25">
      <c r="A315" s="444" t="s">
        <v>119</v>
      </c>
      <c r="B315" s="444" t="s">
        <v>1478</v>
      </c>
      <c r="C315" s="444"/>
      <c r="D315" s="445"/>
      <c r="E315" s="444" t="s">
        <v>1659</v>
      </c>
      <c r="F315" s="444" t="s">
        <v>419</v>
      </c>
    </row>
    <row r="316" spans="1:6" x14ac:dyDescent="0.25">
      <c r="A316" s="444" t="s">
        <v>240</v>
      </c>
      <c r="B316" s="444" t="s">
        <v>1218</v>
      </c>
      <c r="C316" s="444"/>
      <c r="D316" s="445"/>
      <c r="E316" s="444" t="s">
        <v>1685</v>
      </c>
      <c r="F316" s="444" t="s">
        <v>420</v>
      </c>
    </row>
    <row r="317" spans="1:6" x14ac:dyDescent="0.25">
      <c r="A317" s="444" t="s">
        <v>352</v>
      </c>
      <c r="B317" s="444" t="s">
        <v>1326</v>
      </c>
      <c r="C317" s="444"/>
      <c r="D317" s="445"/>
      <c r="E317" s="444" t="s">
        <v>1709</v>
      </c>
      <c r="F317" s="444" t="s">
        <v>421</v>
      </c>
    </row>
    <row r="318" spans="1:6" x14ac:dyDescent="0.25">
      <c r="A318" s="444" t="s">
        <v>509</v>
      </c>
      <c r="B318" s="444" t="s">
        <v>1358</v>
      </c>
      <c r="C318" s="444"/>
      <c r="D318" s="445"/>
      <c r="E318" s="444" t="s">
        <v>1716</v>
      </c>
      <c r="F318" s="444" t="s">
        <v>422</v>
      </c>
    </row>
    <row r="319" spans="1:6" x14ac:dyDescent="0.25">
      <c r="A319" s="444" t="s">
        <v>254</v>
      </c>
      <c r="B319" s="444" t="s">
        <v>1643</v>
      </c>
      <c r="C319" s="444"/>
      <c r="D319" s="445"/>
      <c r="E319" s="444" t="s">
        <v>1165</v>
      </c>
      <c r="F319" s="444" t="s">
        <v>423</v>
      </c>
    </row>
    <row r="320" spans="1:6" x14ac:dyDescent="0.25">
      <c r="A320" s="448" t="s">
        <v>1871</v>
      </c>
      <c r="B320" s="444" t="s">
        <v>1870</v>
      </c>
      <c r="C320" s="444"/>
      <c r="D320" s="445"/>
      <c r="E320" s="444" t="s">
        <v>1201</v>
      </c>
      <c r="F320" s="444" t="s">
        <v>424</v>
      </c>
    </row>
    <row r="321" spans="1:6" x14ac:dyDescent="0.25">
      <c r="A321" s="444" t="s">
        <v>408</v>
      </c>
      <c r="B321" s="444" t="s">
        <v>1713</v>
      </c>
      <c r="C321" s="444"/>
      <c r="D321" s="445"/>
      <c r="E321" s="444" t="s">
        <v>1253</v>
      </c>
      <c r="F321" s="444" t="s">
        <v>425</v>
      </c>
    </row>
    <row r="322" spans="1:6" x14ac:dyDescent="0.25">
      <c r="A322" s="444" t="s">
        <v>455</v>
      </c>
      <c r="B322" s="444" t="s">
        <v>1359</v>
      </c>
      <c r="C322" s="444"/>
      <c r="D322" s="445"/>
      <c r="E322" s="444" t="s">
        <v>1687</v>
      </c>
      <c r="F322" s="444" t="s">
        <v>426</v>
      </c>
    </row>
    <row r="323" spans="1:6" x14ac:dyDescent="0.25">
      <c r="A323" s="444" t="s">
        <v>602</v>
      </c>
      <c r="B323" s="444" t="s">
        <v>1360</v>
      </c>
      <c r="C323" s="444"/>
      <c r="D323" s="445"/>
      <c r="E323" s="444" t="s">
        <v>1710</v>
      </c>
      <c r="F323" s="444" t="s">
        <v>427</v>
      </c>
    </row>
    <row r="324" spans="1:6" x14ac:dyDescent="0.25">
      <c r="A324" s="444" t="s">
        <v>568</v>
      </c>
      <c r="B324" s="444" t="s">
        <v>1717</v>
      </c>
      <c r="C324" s="444"/>
      <c r="D324" s="445"/>
      <c r="E324" s="444" t="s">
        <v>1170</v>
      </c>
      <c r="F324" s="444" t="s">
        <v>428</v>
      </c>
    </row>
    <row r="325" spans="1:6" x14ac:dyDescent="0.25">
      <c r="A325" s="444" t="s">
        <v>133</v>
      </c>
      <c r="B325" s="444" t="s">
        <v>1498</v>
      </c>
      <c r="C325" s="444"/>
      <c r="D325" s="445"/>
      <c r="E325" s="444" t="s">
        <v>1612</v>
      </c>
      <c r="F325" s="444" t="s">
        <v>429</v>
      </c>
    </row>
    <row r="326" spans="1:6" x14ac:dyDescent="0.25">
      <c r="A326" s="444" t="s">
        <v>368</v>
      </c>
      <c r="B326" s="444" t="s">
        <v>1699</v>
      </c>
      <c r="C326" s="444"/>
      <c r="D326" s="445"/>
      <c r="E326" s="444" t="s">
        <v>1664</v>
      </c>
      <c r="F326" s="444" t="s">
        <v>430</v>
      </c>
    </row>
    <row r="327" spans="1:6" x14ac:dyDescent="0.25">
      <c r="A327" s="444" t="s">
        <v>414</v>
      </c>
      <c r="B327" s="444" t="s">
        <v>1355</v>
      </c>
      <c r="C327" s="444"/>
      <c r="D327" s="445"/>
      <c r="E327" s="444" t="s">
        <v>1321</v>
      </c>
      <c r="F327" s="444" t="s">
        <v>431</v>
      </c>
    </row>
    <row r="328" spans="1:6" x14ac:dyDescent="0.25">
      <c r="A328" s="444" t="s">
        <v>462</v>
      </c>
      <c r="B328" s="444" t="s">
        <v>1361</v>
      </c>
      <c r="C328" s="444"/>
      <c r="D328" s="445"/>
      <c r="E328" s="444" t="s">
        <v>1529</v>
      </c>
      <c r="F328" s="444" t="s">
        <v>432</v>
      </c>
    </row>
    <row r="329" spans="1:6" x14ac:dyDescent="0.25">
      <c r="A329" s="444" t="s">
        <v>528</v>
      </c>
      <c r="B329" s="444" t="s">
        <v>1362</v>
      </c>
      <c r="C329" s="444"/>
      <c r="D329" s="445"/>
      <c r="E329" s="444" t="s">
        <v>1621</v>
      </c>
      <c r="F329" s="444" t="s">
        <v>433</v>
      </c>
    </row>
    <row r="330" spans="1:6" x14ac:dyDescent="0.25">
      <c r="A330" s="444" t="s">
        <v>575</v>
      </c>
      <c r="B330" s="444" t="s">
        <v>1718</v>
      </c>
      <c r="C330" s="444"/>
      <c r="D330" s="445"/>
      <c r="E330" s="444" t="s">
        <v>1667</v>
      </c>
      <c r="F330" s="444" t="s">
        <v>434</v>
      </c>
    </row>
    <row r="331" spans="1:6" x14ac:dyDescent="0.25">
      <c r="A331" s="444" t="s">
        <v>146</v>
      </c>
      <c r="B331" s="444" t="s">
        <v>1514</v>
      </c>
      <c r="C331" s="444"/>
      <c r="D331" s="445"/>
      <c r="E331" s="444" t="s">
        <v>1537</v>
      </c>
      <c r="F331" s="444" t="s">
        <v>435</v>
      </c>
    </row>
    <row r="332" spans="1:6" x14ac:dyDescent="0.25">
      <c r="A332" s="444" t="s">
        <v>422</v>
      </c>
      <c r="B332" s="444" t="s">
        <v>1716</v>
      </c>
      <c r="C332" s="444"/>
      <c r="D332" s="445"/>
      <c r="E332" s="444" t="s">
        <v>1212</v>
      </c>
      <c r="F332" s="444" t="s">
        <v>436</v>
      </c>
    </row>
    <row r="333" spans="1:6" x14ac:dyDescent="0.25">
      <c r="A333" s="444" t="s">
        <v>278</v>
      </c>
      <c r="B333" s="444" t="s">
        <v>1661</v>
      </c>
      <c r="C333" s="444"/>
      <c r="D333" s="445"/>
      <c r="E333" s="444" t="s">
        <v>1270</v>
      </c>
      <c r="F333" s="444" t="s">
        <v>437</v>
      </c>
    </row>
    <row r="334" spans="1:6" x14ac:dyDescent="0.25">
      <c r="A334" s="444" t="s">
        <v>379</v>
      </c>
      <c r="B334" s="444" t="s">
        <v>1341</v>
      </c>
      <c r="C334" s="444"/>
      <c r="D334" s="445"/>
      <c r="E334" s="444" t="s">
        <v>1180</v>
      </c>
      <c r="F334" s="444" t="s">
        <v>438</v>
      </c>
    </row>
    <row r="335" spans="1:6" x14ac:dyDescent="0.25">
      <c r="A335" s="444" t="s">
        <v>540</v>
      </c>
      <c r="B335" s="444" t="s">
        <v>1719</v>
      </c>
      <c r="C335" s="444"/>
      <c r="D335" s="445"/>
      <c r="E335" s="444" t="s">
        <v>1632</v>
      </c>
      <c r="F335" s="444" t="s">
        <v>439</v>
      </c>
    </row>
    <row r="336" spans="1:6" x14ac:dyDescent="0.25">
      <c r="A336" s="444" t="s">
        <v>158</v>
      </c>
      <c r="B336" s="444" t="s">
        <v>1528</v>
      </c>
      <c r="C336" s="444"/>
      <c r="D336" s="445"/>
      <c r="E336" s="444" t="s">
        <v>1549</v>
      </c>
      <c r="F336" s="444" t="s">
        <v>440</v>
      </c>
    </row>
    <row r="337" spans="1:6" x14ac:dyDescent="0.25">
      <c r="A337" s="444" t="s">
        <v>286</v>
      </c>
      <c r="B337" s="444" t="s">
        <v>1258</v>
      </c>
      <c r="C337" s="444"/>
      <c r="D337" s="445"/>
      <c r="E337" s="444" t="s">
        <v>1634</v>
      </c>
      <c r="F337" s="444" t="s">
        <v>441</v>
      </c>
    </row>
    <row r="338" spans="1:6" x14ac:dyDescent="0.25">
      <c r="A338" s="444" t="s">
        <v>165</v>
      </c>
      <c r="B338" s="444" t="s">
        <v>1538</v>
      </c>
      <c r="C338" s="444"/>
      <c r="D338" s="445"/>
      <c r="E338" s="444" t="s">
        <v>1674</v>
      </c>
      <c r="F338" s="444" t="s">
        <v>442</v>
      </c>
    </row>
    <row r="339" spans="1:6" x14ac:dyDescent="0.25">
      <c r="A339" s="444" t="s">
        <v>294</v>
      </c>
      <c r="B339" s="444" t="s">
        <v>1666</v>
      </c>
      <c r="C339" s="444"/>
      <c r="D339" s="445"/>
      <c r="E339" s="444" t="s">
        <v>1697</v>
      </c>
      <c r="F339" s="444" t="s">
        <v>443</v>
      </c>
    </row>
    <row r="340" spans="1:6" x14ac:dyDescent="0.25">
      <c r="A340" s="444" t="s">
        <v>171</v>
      </c>
      <c r="B340" s="444" t="s">
        <v>1546</v>
      </c>
      <c r="C340" s="444"/>
      <c r="D340" s="445"/>
      <c r="E340" s="444" t="s">
        <v>1714</v>
      </c>
      <c r="F340" s="444" t="s">
        <v>444</v>
      </c>
    </row>
    <row r="341" spans="1:6" x14ac:dyDescent="0.25">
      <c r="A341" s="444" t="s">
        <v>488</v>
      </c>
      <c r="B341" s="444" t="s">
        <v>1720</v>
      </c>
      <c r="C341" s="444"/>
      <c r="D341" s="445"/>
      <c r="E341" s="444" t="s">
        <v>1150</v>
      </c>
      <c r="F341" s="444" t="s">
        <v>445</v>
      </c>
    </row>
    <row r="342" spans="1:6" x14ac:dyDescent="0.25">
      <c r="A342" s="444" t="s">
        <v>603</v>
      </c>
      <c r="B342" s="444" t="s">
        <v>1721</v>
      </c>
      <c r="C342" s="444"/>
      <c r="D342" s="445"/>
      <c r="E342" s="444" t="s">
        <v>1190</v>
      </c>
      <c r="F342" s="444" t="s">
        <v>446</v>
      </c>
    </row>
    <row r="343" spans="1:6" x14ac:dyDescent="0.25">
      <c r="A343" s="444" t="s">
        <v>178</v>
      </c>
      <c r="B343" s="444" t="s">
        <v>1555</v>
      </c>
      <c r="C343" s="444"/>
      <c r="D343" s="445"/>
      <c r="E343" s="444" t="s">
        <v>1231</v>
      </c>
      <c r="F343" s="444" t="s">
        <v>447</v>
      </c>
    </row>
    <row r="344" spans="1:6" x14ac:dyDescent="0.25">
      <c r="A344" s="444" t="s">
        <v>495</v>
      </c>
      <c r="B344" s="444" t="s">
        <v>1363</v>
      </c>
      <c r="C344" s="444"/>
      <c r="D344" s="445"/>
      <c r="E344" s="444" t="s">
        <v>1292</v>
      </c>
      <c r="F344" s="444" t="s">
        <v>448</v>
      </c>
    </row>
    <row r="345" spans="1:6" x14ac:dyDescent="0.25">
      <c r="A345" s="444" t="s">
        <v>311</v>
      </c>
      <c r="B345" s="444" t="s">
        <v>1281</v>
      </c>
      <c r="C345" s="444"/>
      <c r="D345" s="445"/>
      <c r="E345" s="444" t="s">
        <v>1702</v>
      </c>
      <c r="F345" s="444" t="s">
        <v>449</v>
      </c>
    </row>
    <row r="346" spans="1:6" x14ac:dyDescent="0.25">
      <c r="A346" s="444" t="s">
        <v>324</v>
      </c>
      <c r="B346" s="444" t="s">
        <v>1296</v>
      </c>
      <c r="C346" s="444"/>
      <c r="D346" s="445"/>
      <c r="E346" s="444" t="s">
        <v>1153</v>
      </c>
      <c r="F346" s="444" t="s">
        <v>450</v>
      </c>
    </row>
    <row r="347" spans="1:6" x14ac:dyDescent="0.25">
      <c r="A347" s="444" t="s">
        <v>120</v>
      </c>
      <c r="B347" s="444" t="s">
        <v>1480</v>
      </c>
      <c r="C347" s="444"/>
      <c r="D347" s="445"/>
      <c r="E347" s="444" t="s">
        <v>1575</v>
      </c>
      <c r="F347" s="444" t="s">
        <v>451</v>
      </c>
    </row>
    <row r="348" spans="1:6" x14ac:dyDescent="0.25">
      <c r="A348" s="444" t="s">
        <v>241</v>
      </c>
      <c r="B348" s="444" t="s">
        <v>1220</v>
      </c>
      <c r="C348" s="444"/>
      <c r="D348" s="445"/>
      <c r="E348" s="444" t="s">
        <v>1234</v>
      </c>
      <c r="F348" s="444" t="s">
        <v>452</v>
      </c>
    </row>
    <row r="349" spans="1:6" x14ac:dyDescent="0.25">
      <c r="A349" s="444" t="s">
        <v>353</v>
      </c>
      <c r="B349" s="444" t="s">
        <v>1327</v>
      </c>
      <c r="C349" s="444"/>
      <c r="D349" s="445"/>
      <c r="E349" s="444" t="s">
        <v>1299</v>
      </c>
      <c r="F349" s="444" t="s">
        <v>453</v>
      </c>
    </row>
    <row r="350" spans="1:6" x14ac:dyDescent="0.25">
      <c r="A350" s="444" t="s">
        <v>510</v>
      </c>
      <c r="B350" s="444" t="s">
        <v>1364</v>
      </c>
      <c r="C350" s="444"/>
      <c r="D350" s="445"/>
      <c r="E350" s="444" t="s">
        <v>1704</v>
      </c>
      <c r="F350" s="444" t="s">
        <v>454</v>
      </c>
    </row>
    <row r="351" spans="1:6" x14ac:dyDescent="0.25">
      <c r="A351" s="444" t="s">
        <v>255</v>
      </c>
      <c r="B351" s="444" t="s">
        <v>1644</v>
      </c>
      <c r="C351" s="444"/>
      <c r="D351" s="445"/>
      <c r="E351" s="444" t="s">
        <v>1359</v>
      </c>
      <c r="F351" s="444" t="s">
        <v>455</v>
      </c>
    </row>
    <row r="352" spans="1:6" x14ac:dyDescent="0.25">
      <c r="A352" s="444" t="s">
        <v>456</v>
      </c>
      <c r="B352" s="444" t="s">
        <v>1722</v>
      </c>
      <c r="C352" s="444"/>
      <c r="D352" s="445"/>
      <c r="E352" s="444" t="s">
        <v>1722</v>
      </c>
      <c r="F352" s="444" t="s">
        <v>456</v>
      </c>
    </row>
    <row r="353" spans="1:6" x14ac:dyDescent="0.25">
      <c r="A353" s="444" t="s">
        <v>569</v>
      </c>
      <c r="B353" s="444" t="s">
        <v>1723</v>
      </c>
      <c r="C353" s="444"/>
      <c r="D353" s="445"/>
      <c r="E353" s="444" t="s">
        <v>1156</v>
      </c>
      <c r="F353" s="444" t="s">
        <v>457</v>
      </c>
    </row>
    <row r="354" spans="1:6" x14ac:dyDescent="0.25">
      <c r="A354" s="444" t="s">
        <v>134</v>
      </c>
      <c r="B354" s="444" t="s">
        <v>1499</v>
      </c>
      <c r="C354" s="444"/>
      <c r="D354" s="445"/>
      <c r="E354" s="444" t="s">
        <v>1585</v>
      </c>
      <c r="F354" s="444" t="s">
        <v>458</v>
      </c>
    </row>
    <row r="355" spans="1:6" x14ac:dyDescent="0.25">
      <c r="A355" s="444" t="s">
        <v>267</v>
      </c>
      <c r="B355" s="444" t="s">
        <v>1239</v>
      </c>
      <c r="C355" s="444"/>
      <c r="D355" s="445"/>
      <c r="E355" s="444" t="s">
        <v>1240</v>
      </c>
      <c r="F355" s="444" t="s">
        <v>459</v>
      </c>
    </row>
    <row r="356" spans="1:6" x14ac:dyDescent="0.25">
      <c r="A356" s="444" t="s">
        <v>369</v>
      </c>
      <c r="B356" s="444" t="s">
        <v>1700</v>
      </c>
      <c r="C356" s="444"/>
      <c r="D356" s="445"/>
      <c r="E356" s="444" t="s">
        <v>1304</v>
      </c>
      <c r="F356" s="444" t="s">
        <v>460</v>
      </c>
    </row>
    <row r="357" spans="1:6" x14ac:dyDescent="0.25">
      <c r="A357" s="444" t="s">
        <v>415</v>
      </c>
      <c r="B357" s="444" t="s">
        <v>1356</v>
      </c>
      <c r="C357" s="444"/>
      <c r="D357" s="445"/>
      <c r="E357" s="444" t="s">
        <v>1347</v>
      </c>
      <c r="F357" s="444" t="s">
        <v>461</v>
      </c>
    </row>
    <row r="358" spans="1:6" x14ac:dyDescent="0.25">
      <c r="A358" s="444" t="s">
        <v>463</v>
      </c>
      <c r="B358" s="444" t="s">
        <v>1724</v>
      </c>
      <c r="C358" s="444"/>
      <c r="D358" s="445"/>
      <c r="E358" s="444" t="s">
        <v>1361</v>
      </c>
      <c r="F358" s="444" t="s">
        <v>462</v>
      </c>
    </row>
    <row r="359" spans="1:6" x14ac:dyDescent="0.25">
      <c r="A359" s="444" t="s">
        <v>529</v>
      </c>
      <c r="B359" s="444" t="s">
        <v>1725</v>
      </c>
      <c r="C359" s="444"/>
      <c r="D359" s="445"/>
      <c r="E359" s="444" t="s">
        <v>1724</v>
      </c>
      <c r="F359" s="444" t="s">
        <v>463</v>
      </c>
    </row>
    <row r="360" spans="1:6" x14ac:dyDescent="0.25">
      <c r="A360" s="444" t="s">
        <v>1121</v>
      </c>
      <c r="B360" s="444" t="s">
        <v>1726</v>
      </c>
      <c r="C360" s="444"/>
      <c r="D360" s="445"/>
      <c r="E360" s="444" t="s">
        <v>1365</v>
      </c>
      <c r="F360" s="444" t="s">
        <v>464</v>
      </c>
    </row>
    <row r="361" spans="1:6" x14ac:dyDescent="0.25">
      <c r="A361" s="444" t="s">
        <v>147</v>
      </c>
      <c r="B361" s="444" t="s">
        <v>1516</v>
      </c>
      <c r="C361" s="444"/>
      <c r="D361" s="445"/>
      <c r="E361" s="444" t="s">
        <v>1366</v>
      </c>
      <c r="F361" s="444" t="s">
        <v>465</v>
      </c>
    </row>
    <row r="362" spans="1:6" x14ac:dyDescent="0.25">
      <c r="A362" s="444" t="s">
        <v>279</v>
      </c>
      <c r="B362" s="444" t="s">
        <v>1250</v>
      </c>
      <c r="C362" s="444"/>
      <c r="D362" s="445"/>
      <c r="E362" s="444" t="s">
        <v>1160</v>
      </c>
      <c r="F362" s="444" t="s">
        <v>466</v>
      </c>
    </row>
    <row r="363" spans="1:6" x14ac:dyDescent="0.25">
      <c r="A363" s="444" t="s">
        <v>380</v>
      </c>
      <c r="B363" s="444" t="s">
        <v>1342</v>
      </c>
      <c r="C363" s="444"/>
      <c r="D363" s="445"/>
      <c r="E363" s="444" t="s">
        <v>1198</v>
      </c>
      <c r="F363" s="444" t="s">
        <v>467</v>
      </c>
    </row>
    <row r="364" spans="1:6" x14ac:dyDescent="0.25">
      <c r="A364" s="444" t="s">
        <v>159</v>
      </c>
      <c r="B364" s="444" t="s">
        <v>1530</v>
      </c>
      <c r="C364" s="444"/>
      <c r="D364" s="445"/>
      <c r="E364" s="444" t="s">
        <v>1245</v>
      </c>
      <c r="F364" s="444" t="s">
        <v>468</v>
      </c>
    </row>
    <row r="365" spans="1:6" x14ac:dyDescent="0.25">
      <c r="A365" s="444" t="s">
        <v>287</v>
      </c>
      <c r="B365" s="444" t="s">
        <v>1260</v>
      </c>
      <c r="C365" s="444"/>
      <c r="D365" s="445"/>
      <c r="E365" s="444" t="s">
        <v>1686</v>
      </c>
      <c r="F365" s="444" t="s">
        <v>469</v>
      </c>
    </row>
    <row r="366" spans="1:6" x14ac:dyDescent="0.25">
      <c r="A366" s="444" t="s">
        <v>601</v>
      </c>
      <c r="B366" s="444" t="s">
        <v>1540</v>
      </c>
      <c r="C366" s="444"/>
      <c r="D366" s="445"/>
      <c r="E366" s="444" t="s">
        <v>1166</v>
      </c>
      <c r="F366" s="444" t="s">
        <v>470</v>
      </c>
    </row>
    <row r="367" spans="1:6" x14ac:dyDescent="0.25">
      <c r="A367" s="444" t="s">
        <v>295</v>
      </c>
      <c r="B367" s="444" t="s">
        <v>1668</v>
      </c>
      <c r="C367" s="444"/>
      <c r="D367" s="445"/>
      <c r="E367" s="444" t="s">
        <v>1202</v>
      </c>
      <c r="F367" s="444" t="s">
        <v>471</v>
      </c>
    </row>
    <row r="368" spans="1:6" x14ac:dyDescent="0.25">
      <c r="A368" s="444" t="s">
        <v>172</v>
      </c>
      <c r="B368" s="444" t="s">
        <v>1548</v>
      </c>
      <c r="C368" s="444"/>
      <c r="D368" s="445"/>
      <c r="E368" s="444" t="s">
        <v>1254</v>
      </c>
      <c r="F368" s="444" t="s">
        <v>472</v>
      </c>
    </row>
    <row r="369" spans="1:6" x14ac:dyDescent="0.25">
      <c r="A369" s="444" t="s">
        <v>489</v>
      </c>
      <c r="B369" s="444" t="s">
        <v>1727</v>
      </c>
      <c r="C369" s="444"/>
      <c r="D369" s="445"/>
      <c r="E369" s="444" t="s">
        <v>1688</v>
      </c>
      <c r="F369" s="444" t="s">
        <v>473</v>
      </c>
    </row>
    <row r="370" spans="1:6" x14ac:dyDescent="0.25">
      <c r="A370" s="444" t="s">
        <v>312</v>
      </c>
      <c r="B370" s="444" t="s">
        <v>1282</v>
      </c>
      <c r="C370" s="444"/>
      <c r="D370" s="445"/>
      <c r="E370" s="444" t="s">
        <v>1171</v>
      </c>
      <c r="F370" s="444" t="s">
        <v>474</v>
      </c>
    </row>
    <row r="371" spans="1:6" x14ac:dyDescent="0.25">
      <c r="A371" s="444" t="s">
        <v>325</v>
      </c>
      <c r="B371" s="444" t="s">
        <v>1297</v>
      </c>
      <c r="C371" s="444"/>
      <c r="D371" s="445"/>
      <c r="E371" s="444" t="s">
        <v>1206</v>
      </c>
      <c r="F371" s="444" t="s">
        <v>475</v>
      </c>
    </row>
    <row r="372" spans="1:6" x14ac:dyDescent="0.25">
      <c r="A372" s="444" t="s">
        <v>121</v>
      </c>
      <c r="B372" s="444" t="s">
        <v>1482</v>
      </c>
      <c r="C372" s="444"/>
      <c r="D372" s="445"/>
      <c r="E372" s="444" t="s">
        <v>1262</v>
      </c>
      <c r="F372" s="444" t="s">
        <v>476</v>
      </c>
    </row>
    <row r="373" spans="1:6" x14ac:dyDescent="0.25">
      <c r="A373" s="444" t="s">
        <v>242</v>
      </c>
      <c r="B373" s="444" t="s">
        <v>1221</v>
      </c>
      <c r="C373" s="444"/>
      <c r="D373" s="445"/>
      <c r="E373" s="444" t="s">
        <v>1322</v>
      </c>
      <c r="F373" s="444" t="s">
        <v>477</v>
      </c>
    </row>
    <row r="374" spans="1:6" x14ac:dyDescent="0.25">
      <c r="A374" s="444" t="s">
        <v>354</v>
      </c>
      <c r="B374" s="444" t="s">
        <v>1328</v>
      </c>
      <c r="C374" s="444"/>
      <c r="D374" s="445"/>
      <c r="E374" s="444" t="s">
        <v>1352</v>
      </c>
      <c r="F374" s="444" t="s">
        <v>478</v>
      </c>
    </row>
    <row r="375" spans="1:6" x14ac:dyDescent="0.25">
      <c r="A375" s="444" t="s">
        <v>511</v>
      </c>
      <c r="B375" s="444" t="s">
        <v>1367</v>
      </c>
      <c r="C375" s="444"/>
      <c r="D375" s="445"/>
      <c r="E375" s="444" t="s">
        <v>1175</v>
      </c>
      <c r="F375" s="444" t="s">
        <v>479</v>
      </c>
    </row>
    <row r="376" spans="1:6" x14ac:dyDescent="0.25">
      <c r="A376" s="444" t="s">
        <v>256</v>
      </c>
      <c r="B376" s="444" t="s">
        <v>1645</v>
      </c>
      <c r="C376" s="444"/>
      <c r="D376" s="445"/>
      <c r="E376" s="444" t="s">
        <v>1210</v>
      </c>
      <c r="F376" s="444" t="s">
        <v>480</v>
      </c>
    </row>
    <row r="377" spans="1:6" x14ac:dyDescent="0.25">
      <c r="A377" s="444" t="s">
        <v>135</v>
      </c>
      <c r="B377" s="444" t="s">
        <v>1501</v>
      </c>
      <c r="C377" s="444"/>
      <c r="D377" s="445"/>
      <c r="E377" s="444" t="s">
        <v>1268</v>
      </c>
      <c r="F377" s="444" t="s">
        <v>481</v>
      </c>
    </row>
    <row r="378" spans="1:6" x14ac:dyDescent="0.25">
      <c r="A378" s="444" t="s">
        <v>268</v>
      </c>
      <c r="B378" s="444" t="s">
        <v>1241</v>
      </c>
      <c r="C378" s="444"/>
      <c r="D378" s="445"/>
      <c r="E378" s="444" t="s">
        <v>1325</v>
      </c>
      <c r="F378" s="444" t="s">
        <v>482</v>
      </c>
    </row>
    <row r="379" spans="1:6" x14ac:dyDescent="0.25">
      <c r="A379" s="444" t="s">
        <v>370</v>
      </c>
      <c r="B379" s="444" t="s">
        <v>1701</v>
      </c>
      <c r="C379" s="444"/>
      <c r="D379" s="445"/>
      <c r="E379" s="444" t="s">
        <v>1539</v>
      </c>
      <c r="F379" s="444" t="s">
        <v>483</v>
      </c>
    </row>
    <row r="380" spans="1:6" x14ac:dyDescent="0.25">
      <c r="A380" s="444" t="s">
        <v>416</v>
      </c>
      <c r="B380" s="444" t="s">
        <v>1715</v>
      </c>
      <c r="C380" s="444"/>
      <c r="D380" s="445"/>
      <c r="E380" s="444" t="s">
        <v>1630</v>
      </c>
      <c r="F380" s="444" t="s">
        <v>484</v>
      </c>
    </row>
    <row r="381" spans="1:6" x14ac:dyDescent="0.25">
      <c r="A381" s="444" t="s">
        <v>464</v>
      </c>
      <c r="B381" s="444" t="s">
        <v>1365</v>
      </c>
      <c r="C381" s="444"/>
      <c r="D381" s="445"/>
      <c r="E381" s="444" t="s">
        <v>1673</v>
      </c>
      <c r="F381" s="444" t="s">
        <v>485</v>
      </c>
    </row>
    <row r="382" spans="1:6" x14ac:dyDescent="0.25">
      <c r="A382" s="444" t="s">
        <v>530</v>
      </c>
      <c r="B382" s="444" t="s">
        <v>1368</v>
      </c>
      <c r="C382" s="444"/>
      <c r="D382" s="445"/>
      <c r="E382" s="444" t="s">
        <v>1695</v>
      </c>
      <c r="F382" s="444" t="s">
        <v>486</v>
      </c>
    </row>
    <row r="383" spans="1:6" x14ac:dyDescent="0.25">
      <c r="A383" s="444" t="s">
        <v>148</v>
      </c>
      <c r="B383" s="444" t="s">
        <v>1517</v>
      </c>
      <c r="C383" s="444"/>
      <c r="D383" s="445"/>
      <c r="E383" s="444" t="s">
        <v>1712</v>
      </c>
      <c r="F383" s="444" t="s">
        <v>487</v>
      </c>
    </row>
    <row r="384" spans="1:6" x14ac:dyDescent="0.25">
      <c r="A384" s="444" t="s">
        <v>280</v>
      </c>
      <c r="B384" s="444" t="s">
        <v>1252</v>
      </c>
      <c r="C384" s="444"/>
      <c r="D384" s="445"/>
      <c r="E384" s="444" t="s">
        <v>1720</v>
      </c>
      <c r="F384" s="444" t="s">
        <v>488</v>
      </c>
    </row>
    <row r="385" spans="1:6" x14ac:dyDescent="0.25">
      <c r="A385" s="444" t="s">
        <v>381</v>
      </c>
      <c r="B385" s="444" t="s">
        <v>1343</v>
      </c>
      <c r="C385" s="444"/>
      <c r="D385" s="445"/>
      <c r="E385" s="444" t="s">
        <v>1727</v>
      </c>
      <c r="F385" s="444" t="s">
        <v>489</v>
      </c>
    </row>
    <row r="386" spans="1:6" x14ac:dyDescent="0.25">
      <c r="A386" s="444" t="s">
        <v>288</v>
      </c>
      <c r="B386" s="444" t="s">
        <v>1261</v>
      </c>
      <c r="C386" s="444"/>
      <c r="D386" s="445"/>
      <c r="E386" s="444" t="s">
        <v>1729</v>
      </c>
      <c r="F386" s="444" t="s">
        <v>1728</v>
      </c>
    </row>
    <row r="387" spans="1:6" x14ac:dyDescent="0.25">
      <c r="A387" s="444" t="s">
        <v>1728</v>
      </c>
      <c r="B387" s="444" t="s">
        <v>1729</v>
      </c>
      <c r="C387" s="444"/>
      <c r="D387" s="445"/>
      <c r="E387" s="444" t="s">
        <v>1181</v>
      </c>
      <c r="F387" s="444" t="s">
        <v>490</v>
      </c>
    </row>
    <row r="388" spans="1:6" x14ac:dyDescent="0.25">
      <c r="A388" s="444" t="s">
        <v>313</v>
      </c>
      <c r="B388" s="444" t="s">
        <v>1284</v>
      </c>
      <c r="C388" s="444"/>
      <c r="D388" s="445"/>
      <c r="E388" s="444" t="s">
        <v>1217</v>
      </c>
      <c r="F388" s="444" t="s">
        <v>491</v>
      </c>
    </row>
    <row r="389" spans="1:6" x14ac:dyDescent="0.25">
      <c r="A389" s="444" t="s">
        <v>122</v>
      </c>
      <c r="B389" s="444" t="s">
        <v>1484</v>
      </c>
      <c r="C389" s="444"/>
      <c r="D389" s="445"/>
      <c r="E389" s="444" t="s">
        <v>1275</v>
      </c>
      <c r="F389" s="444" t="s">
        <v>492</v>
      </c>
    </row>
    <row r="390" spans="1:6" x14ac:dyDescent="0.25">
      <c r="A390" s="444" t="s">
        <v>243</v>
      </c>
      <c r="B390" s="444" t="s">
        <v>1635</v>
      </c>
      <c r="C390" s="444"/>
      <c r="D390" s="445"/>
      <c r="E390" s="444" t="s">
        <v>1334</v>
      </c>
      <c r="F390" s="444" t="s">
        <v>493</v>
      </c>
    </row>
    <row r="391" spans="1:6" x14ac:dyDescent="0.25">
      <c r="A391" s="444" t="s">
        <v>355</v>
      </c>
      <c r="B391" s="444" t="s">
        <v>1329</v>
      </c>
      <c r="C391" s="444"/>
      <c r="D391" s="445"/>
      <c r="E391" s="444" t="s">
        <v>1354</v>
      </c>
      <c r="F391" s="444" t="s">
        <v>494</v>
      </c>
    </row>
    <row r="392" spans="1:6" x14ac:dyDescent="0.25">
      <c r="A392" s="444" t="s">
        <v>257</v>
      </c>
      <c r="B392" s="444" t="s">
        <v>1647</v>
      </c>
      <c r="C392" s="444"/>
      <c r="D392" s="445"/>
      <c r="E392" s="444" t="s">
        <v>1363</v>
      </c>
      <c r="F392" s="444" t="s">
        <v>495</v>
      </c>
    </row>
    <row r="393" spans="1:6" x14ac:dyDescent="0.25">
      <c r="A393" s="444" t="s">
        <v>136</v>
      </c>
      <c r="B393" s="444" t="s">
        <v>1502</v>
      </c>
      <c r="C393" s="444"/>
      <c r="D393" s="445"/>
      <c r="E393" s="444" t="s">
        <v>1184</v>
      </c>
      <c r="F393" s="444" t="s">
        <v>496</v>
      </c>
    </row>
    <row r="394" spans="1:6" x14ac:dyDescent="0.25">
      <c r="A394" s="444" t="s">
        <v>465</v>
      </c>
      <c r="B394" s="444" t="s">
        <v>1366</v>
      </c>
      <c r="C394" s="444"/>
      <c r="D394" s="445"/>
      <c r="E394" s="444" t="s">
        <v>1222</v>
      </c>
      <c r="F394" s="444" t="s">
        <v>497</v>
      </c>
    </row>
    <row r="395" spans="1:6" x14ac:dyDescent="0.25">
      <c r="A395" s="444" t="s">
        <v>531</v>
      </c>
      <c r="B395" s="444" t="s">
        <v>1369</v>
      </c>
      <c r="C395" s="444"/>
      <c r="D395" s="445"/>
      <c r="E395" s="444" t="s">
        <v>1278</v>
      </c>
      <c r="F395" s="444" t="s">
        <v>498</v>
      </c>
    </row>
    <row r="396" spans="1:6" x14ac:dyDescent="0.25">
      <c r="A396" s="444" t="s">
        <v>149</v>
      </c>
      <c r="B396" s="444" t="s">
        <v>1519</v>
      </c>
      <c r="C396" s="444"/>
      <c r="D396" s="445"/>
      <c r="E396" s="444" t="s">
        <v>1335</v>
      </c>
      <c r="F396" s="444" t="s">
        <v>499</v>
      </c>
    </row>
    <row r="397" spans="1:6" x14ac:dyDescent="0.25">
      <c r="A397" s="444" t="s">
        <v>382</v>
      </c>
      <c r="B397" s="444" t="s">
        <v>1344</v>
      </c>
      <c r="C397" s="444"/>
      <c r="D397" s="445"/>
      <c r="E397" s="444" t="s">
        <v>1187</v>
      </c>
      <c r="F397" s="444" t="s">
        <v>500</v>
      </c>
    </row>
    <row r="398" spans="1:6" x14ac:dyDescent="0.25">
      <c r="A398" s="444" t="s">
        <v>314</v>
      </c>
      <c r="B398" s="444" t="s">
        <v>1286</v>
      </c>
      <c r="C398" s="444"/>
      <c r="D398" s="445"/>
      <c r="E398" s="444" t="s">
        <v>1227</v>
      </c>
      <c r="F398" s="444" t="s">
        <v>501</v>
      </c>
    </row>
    <row r="399" spans="1:6" x14ac:dyDescent="0.25">
      <c r="A399" s="444" t="s">
        <v>123</v>
      </c>
      <c r="B399" s="444" t="s">
        <v>1486</v>
      </c>
      <c r="C399" s="444"/>
      <c r="D399" s="445"/>
      <c r="E399" s="444" t="s">
        <v>1285</v>
      </c>
      <c r="F399" s="444" t="s">
        <v>502</v>
      </c>
    </row>
    <row r="400" spans="1:6" x14ac:dyDescent="0.25">
      <c r="A400" s="444" t="s">
        <v>244</v>
      </c>
      <c r="B400" s="444" t="s">
        <v>1224</v>
      </c>
      <c r="C400" s="444"/>
      <c r="D400" s="445"/>
      <c r="E400" s="444" t="s">
        <v>1337</v>
      </c>
      <c r="F400" s="444" t="s">
        <v>503</v>
      </c>
    </row>
    <row r="401" spans="1:6" x14ac:dyDescent="0.25">
      <c r="A401" s="444" t="s">
        <v>356</v>
      </c>
      <c r="B401" s="444" t="s">
        <v>1331</v>
      </c>
      <c r="C401" s="444"/>
      <c r="D401" s="445"/>
      <c r="E401" s="444" t="s">
        <v>1357</v>
      </c>
      <c r="F401" s="444" t="s">
        <v>650</v>
      </c>
    </row>
    <row r="402" spans="1:6" x14ac:dyDescent="0.25">
      <c r="A402" s="444" t="s">
        <v>633</v>
      </c>
      <c r="B402" s="444" t="s">
        <v>1370</v>
      </c>
      <c r="C402" s="444"/>
      <c r="D402" s="445"/>
      <c r="E402" s="444" t="s">
        <v>1151</v>
      </c>
      <c r="F402" s="444" t="s">
        <v>504</v>
      </c>
    </row>
    <row r="403" spans="1:6" x14ac:dyDescent="0.25">
      <c r="A403" s="444" t="s">
        <v>258</v>
      </c>
      <c r="B403" s="444" t="s">
        <v>1648</v>
      </c>
      <c r="C403" s="444"/>
      <c r="D403" s="445"/>
      <c r="E403" s="444" t="s">
        <v>1191</v>
      </c>
      <c r="F403" s="444" t="s">
        <v>505</v>
      </c>
    </row>
    <row r="404" spans="1:6" x14ac:dyDescent="0.25">
      <c r="A404" s="444" t="s">
        <v>137</v>
      </c>
      <c r="B404" s="444" t="s">
        <v>1504</v>
      </c>
      <c r="C404" s="444"/>
      <c r="D404" s="445"/>
      <c r="E404" s="444" t="s">
        <v>1232</v>
      </c>
      <c r="F404" s="444" t="s">
        <v>506</v>
      </c>
    </row>
    <row r="405" spans="1:6" x14ac:dyDescent="0.25">
      <c r="A405" s="444" t="s">
        <v>383</v>
      </c>
      <c r="B405" s="444" t="s">
        <v>1345</v>
      </c>
      <c r="C405" s="444"/>
      <c r="D405" s="445"/>
      <c r="E405" s="444" t="s">
        <v>1293</v>
      </c>
      <c r="F405" s="444" t="s">
        <v>507</v>
      </c>
    </row>
    <row r="406" spans="1:6" x14ac:dyDescent="0.25">
      <c r="A406" s="444" t="s">
        <v>315</v>
      </c>
      <c r="B406" s="444" t="s">
        <v>1287</v>
      </c>
      <c r="C406" s="444"/>
      <c r="D406" s="445"/>
      <c r="E406" s="444" t="s">
        <v>1339</v>
      </c>
      <c r="F406" s="444" t="s">
        <v>508</v>
      </c>
    </row>
    <row r="407" spans="1:6" x14ac:dyDescent="0.25">
      <c r="A407" s="444" t="s">
        <v>124</v>
      </c>
      <c r="B407" s="444" t="s">
        <v>1487</v>
      </c>
      <c r="C407" s="444"/>
      <c r="D407" s="445"/>
      <c r="E407" s="444" t="s">
        <v>1358</v>
      </c>
      <c r="F407" s="444" t="s">
        <v>509</v>
      </c>
    </row>
    <row r="408" spans="1:6" x14ac:dyDescent="0.25">
      <c r="A408" s="444" t="s">
        <v>245</v>
      </c>
      <c r="B408" s="444" t="s">
        <v>1636</v>
      </c>
      <c r="C408" s="444"/>
      <c r="D408" s="445"/>
      <c r="E408" s="444" t="s">
        <v>1364</v>
      </c>
      <c r="F408" s="444" t="s">
        <v>510</v>
      </c>
    </row>
    <row r="409" spans="1:6" x14ac:dyDescent="0.25">
      <c r="A409" s="444" t="s">
        <v>357</v>
      </c>
      <c r="B409" s="444" t="s">
        <v>1332</v>
      </c>
      <c r="C409" s="444"/>
      <c r="D409" s="445"/>
      <c r="E409" s="444" t="s">
        <v>1367</v>
      </c>
      <c r="F409" s="444" t="s">
        <v>511</v>
      </c>
    </row>
    <row r="410" spans="1:6" x14ac:dyDescent="0.25">
      <c r="A410" s="444" t="s">
        <v>512</v>
      </c>
      <c r="B410" s="444" t="s">
        <v>1730</v>
      </c>
      <c r="C410" s="444"/>
      <c r="D410" s="445"/>
      <c r="E410" s="444" t="s">
        <v>1370</v>
      </c>
      <c r="F410" s="444" t="s">
        <v>633</v>
      </c>
    </row>
    <row r="411" spans="1:6" x14ac:dyDescent="0.25">
      <c r="A411" s="444" t="s">
        <v>259</v>
      </c>
      <c r="B411" s="444" t="s">
        <v>1649</v>
      </c>
      <c r="C411" s="444"/>
      <c r="D411" s="445"/>
      <c r="E411" s="444" t="s">
        <v>1730</v>
      </c>
      <c r="F411" s="444" t="s">
        <v>512</v>
      </c>
    </row>
    <row r="412" spans="1:6" x14ac:dyDescent="0.25">
      <c r="A412" s="444" t="s">
        <v>138</v>
      </c>
      <c r="B412" s="444" t="s">
        <v>1506</v>
      </c>
      <c r="C412" s="444"/>
      <c r="D412" s="445"/>
      <c r="E412" s="444" t="s">
        <v>1371</v>
      </c>
      <c r="F412" s="444" t="s">
        <v>513</v>
      </c>
    </row>
    <row r="413" spans="1:6" x14ac:dyDescent="0.25">
      <c r="A413" s="444" t="s">
        <v>384</v>
      </c>
      <c r="B413" s="444" t="s">
        <v>1346</v>
      </c>
      <c r="C413" s="444"/>
      <c r="D413" s="445"/>
      <c r="E413" s="444" t="s">
        <v>1372</v>
      </c>
      <c r="F413" s="444" t="s">
        <v>514</v>
      </c>
    </row>
    <row r="414" spans="1:6" x14ac:dyDescent="0.25">
      <c r="A414" s="444" t="s">
        <v>316</v>
      </c>
      <c r="B414" s="444" t="s">
        <v>1288</v>
      </c>
      <c r="C414" s="444"/>
      <c r="D414" s="445"/>
      <c r="E414" s="444" t="s">
        <v>1373</v>
      </c>
      <c r="F414" s="444" t="s">
        <v>515</v>
      </c>
    </row>
    <row r="415" spans="1:6" x14ac:dyDescent="0.25">
      <c r="A415" s="444" t="s">
        <v>246</v>
      </c>
      <c r="B415" s="444" t="s">
        <v>1226</v>
      </c>
      <c r="C415" s="444"/>
      <c r="D415" s="445"/>
      <c r="E415" s="444" t="s">
        <v>1374</v>
      </c>
      <c r="F415" s="444" t="s">
        <v>516</v>
      </c>
    </row>
    <row r="416" spans="1:6" x14ac:dyDescent="0.25">
      <c r="A416" s="444" t="s">
        <v>513</v>
      </c>
      <c r="B416" s="444" t="s">
        <v>1371</v>
      </c>
      <c r="C416" s="444"/>
      <c r="D416" s="445"/>
      <c r="E416" s="444" t="s">
        <v>1375</v>
      </c>
      <c r="F416" s="444" t="s">
        <v>517</v>
      </c>
    </row>
    <row r="417" spans="1:6" x14ac:dyDescent="0.25">
      <c r="A417" s="444" t="s">
        <v>260</v>
      </c>
      <c r="B417" s="444" t="s">
        <v>1651</v>
      </c>
      <c r="C417" s="444"/>
      <c r="D417" s="445"/>
      <c r="E417" s="444" t="s">
        <v>1488</v>
      </c>
      <c r="F417" s="444" t="s">
        <v>518</v>
      </c>
    </row>
    <row r="418" spans="1:6" x14ac:dyDescent="0.25">
      <c r="A418" s="444" t="s">
        <v>139</v>
      </c>
      <c r="B418" s="444" t="s">
        <v>1507</v>
      </c>
      <c r="C418" s="444"/>
      <c r="D418" s="445"/>
      <c r="E418" s="444" t="s">
        <v>1193</v>
      </c>
      <c r="F418" s="444" t="s">
        <v>519</v>
      </c>
    </row>
    <row r="419" spans="1:6" x14ac:dyDescent="0.25">
      <c r="A419" s="444" t="s">
        <v>385</v>
      </c>
      <c r="B419" s="444" t="s">
        <v>1707</v>
      </c>
      <c r="C419" s="444"/>
      <c r="D419" s="445"/>
      <c r="E419" s="444" t="s">
        <v>1235</v>
      </c>
      <c r="F419" s="444" t="s">
        <v>520</v>
      </c>
    </row>
    <row r="420" spans="1:6" x14ac:dyDescent="0.25">
      <c r="A420" s="444" t="s">
        <v>317</v>
      </c>
      <c r="B420" s="444" t="s">
        <v>1289</v>
      </c>
      <c r="C420" s="444"/>
      <c r="D420" s="445"/>
      <c r="E420" s="444" t="s">
        <v>1300</v>
      </c>
      <c r="F420" s="444" t="s">
        <v>521</v>
      </c>
    </row>
    <row r="421" spans="1:6" x14ac:dyDescent="0.25">
      <c r="A421" s="444" t="s">
        <v>247</v>
      </c>
      <c r="B421" s="444" t="s">
        <v>1228</v>
      </c>
      <c r="C421" s="444"/>
      <c r="D421" s="445"/>
      <c r="E421" s="444" t="s">
        <v>1705</v>
      </c>
      <c r="F421" s="444" t="s">
        <v>522</v>
      </c>
    </row>
    <row r="422" spans="1:6" x14ac:dyDescent="0.25">
      <c r="A422" s="444" t="s">
        <v>514</v>
      </c>
      <c r="B422" s="444" t="s">
        <v>1372</v>
      </c>
      <c r="C422" s="444"/>
      <c r="D422" s="445"/>
      <c r="E422" s="444" t="s">
        <v>1360</v>
      </c>
      <c r="F422" s="444" t="s">
        <v>602</v>
      </c>
    </row>
    <row r="423" spans="1:6" x14ac:dyDescent="0.25">
      <c r="A423" s="444" t="s">
        <v>261</v>
      </c>
      <c r="B423" s="444" t="s">
        <v>1652</v>
      </c>
      <c r="C423" s="444"/>
      <c r="D423" s="445"/>
      <c r="E423" s="444" t="s">
        <v>1157</v>
      </c>
      <c r="F423" s="444" t="s">
        <v>523</v>
      </c>
    </row>
    <row r="424" spans="1:6" x14ac:dyDescent="0.25">
      <c r="A424" s="444" t="s">
        <v>140</v>
      </c>
      <c r="B424" s="444" t="s">
        <v>1508</v>
      </c>
      <c r="C424" s="444"/>
      <c r="D424" s="445"/>
      <c r="E424" s="444" t="s">
        <v>1587</v>
      </c>
      <c r="F424" s="444" t="s">
        <v>524</v>
      </c>
    </row>
    <row r="425" spans="1:6" x14ac:dyDescent="0.25">
      <c r="A425" s="444" t="s">
        <v>318</v>
      </c>
      <c r="B425" s="444" t="s">
        <v>1290</v>
      </c>
      <c r="C425" s="444"/>
      <c r="D425" s="445"/>
      <c r="E425" s="444" t="s">
        <v>1242</v>
      </c>
      <c r="F425" s="444" t="s">
        <v>525</v>
      </c>
    </row>
    <row r="426" spans="1:6" x14ac:dyDescent="0.25">
      <c r="A426" s="444" t="s">
        <v>248</v>
      </c>
      <c r="B426" s="444" t="s">
        <v>1638</v>
      </c>
      <c r="C426" s="444"/>
      <c r="D426" s="445"/>
      <c r="E426" s="444" t="s">
        <v>1306</v>
      </c>
      <c r="F426" s="444" t="s">
        <v>526</v>
      </c>
    </row>
    <row r="427" spans="1:6" x14ac:dyDescent="0.25">
      <c r="A427" s="444" t="s">
        <v>515</v>
      </c>
      <c r="B427" s="444" t="s">
        <v>1373</v>
      </c>
      <c r="C427" s="444"/>
      <c r="D427" s="445"/>
      <c r="E427" s="444" t="s">
        <v>1348</v>
      </c>
      <c r="F427" s="444" t="s">
        <v>527</v>
      </c>
    </row>
    <row r="428" spans="1:6" x14ac:dyDescent="0.25">
      <c r="A428" s="444" t="s">
        <v>631</v>
      </c>
      <c r="B428" s="444" t="s">
        <v>1653</v>
      </c>
      <c r="C428" s="444"/>
      <c r="D428" s="445"/>
      <c r="E428" s="444" t="s">
        <v>1362</v>
      </c>
      <c r="F428" s="444" t="s">
        <v>528</v>
      </c>
    </row>
    <row r="429" spans="1:6" x14ac:dyDescent="0.25">
      <c r="A429" s="444" t="s">
        <v>516</v>
      </c>
      <c r="B429" s="444" t="s">
        <v>1374</v>
      </c>
      <c r="C429" s="444"/>
      <c r="D429" s="445"/>
      <c r="E429" s="444" t="s">
        <v>1725</v>
      </c>
      <c r="F429" s="444" t="s">
        <v>529</v>
      </c>
    </row>
    <row r="430" spans="1:6" x14ac:dyDescent="0.25">
      <c r="A430" s="444" t="s">
        <v>517</v>
      </c>
      <c r="B430" s="444" t="s">
        <v>1375</v>
      </c>
      <c r="C430" s="444"/>
      <c r="D430" s="445"/>
      <c r="E430" s="444" t="s">
        <v>1368</v>
      </c>
      <c r="F430" s="444" t="s">
        <v>530</v>
      </c>
    </row>
    <row r="431" spans="1:6" x14ac:dyDescent="0.25">
      <c r="A431" s="444" t="s">
        <v>194</v>
      </c>
      <c r="B431" s="444" t="s">
        <v>1576</v>
      </c>
      <c r="C431" s="444"/>
      <c r="D431" s="445"/>
      <c r="E431" s="444" t="s">
        <v>1369</v>
      </c>
      <c r="F431" s="444" t="s">
        <v>531</v>
      </c>
    </row>
    <row r="432" spans="1:6" x14ac:dyDescent="0.25">
      <c r="A432" s="444" t="s">
        <v>195</v>
      </c>
      <c r="B432" s="444" t="s">
        <v>1577</v>
      </c>
      <c r="C432" s="444"/>
      <c r="D432" s="445"/>
      <c r="E432" s="444" t="s">
        <v>1161</v>
      </c>
      <c r="F432" s="444" t="s">
        <v>532</v>
      </c>
    </row>
    <row r="433" spans="1:6" x14ac:dyDescent="0.25">
      <c r="A433" s="444" t="s">
        <v>196</v>
      </c>
      <c r="B433" s="444" t="s">
        <v>1579</v>
      </c>
      <c r="C433" s="444"/>
      <c r="D433" s="445"/>
      <c r="E433" s="444" t="s">
        <v>1597</v>
      </c>
      <c r="F433" s="444" t="s">
        <v>533</v>
      </c>
    </row>
    <row r="434" spans="1:6" x14ac:dyDescent="0.25">
      <c r="A434" s="444" t="s">
        <v>197</v>
      </c>
      <c r="B434" s="444" t="s">
        <v>1580</v>
      </c>
      <c r="C434" s="444"/>
      <c r="D434" s="445"/>
      <c r="E434" s="444" t="s">
        <v>1247</v>
      </c>
      <c r="F434" s="444" t="s">
        <v>534</v>
      </c>
    </row>
    <row r="435" spans="1:6" x14ac:dyDescent="0.25">
      <c r="A435" s="444" t="s">
        <v>198</v>
      </c>
      <c r="B435" s="444" t="s">
        <v>1581</v>
      </c>
      <c r="C435" s="444"/>
      <c r="D435" s="445"/>
      <c r="E435" s="444" t="s">
        <v>1515</v>
      </c>
      <c r="F435" s="444" t="s">
        <v>535</v>
      </c>
    </row>
    <row r="436" spans="1:6" x14ac:dyDescent="0.25">
      <c r="A436" s="444" t="s">
        <v>199</v>
      </c>
      <c r="B436" s="444" t="s">
        <v>1583</v>
      </c>
      <c r="C436" s="444"/>
      <c r="D436" s="445"/>
      <c r="E436" s="444" t="s">
        <v>1203</v>
      </c>
      <c r="F436" s="444" t="s">
        <v>536</v>
      </c>
    </row>
    <row r="437" spans="1:6" x14ac:dyDescent="0.25">
      <c r="A437" s="444" t="s">
        <v>200</v>
      </c>
      <c r="B437" s="444" t="s">
        <v>1584</v>
      </c>
      <c r="C437" s="444"/>
      <c r="D437" s="445"/>
      <c r="E437" s="444" t="s">
        <v>1255</v>
      </c>
      <c r="F437" s="444" t="s">
        <v>537</v>
      </c>
    </row>
    <row r="438" spans="1:6" x14ac:dyDescent="0.25">
      <c r="A438" s="444" t="s">
        <v>201</v>
      </c>
      <c r="B438" s="444" t="s">
        <v>1586</v>
      </c>
      <c r="C438" s="444"/>
      <c r="D438" s="445"/>
      <c r="E438" s="444" t="s">
        <v>1689</v>
      </c>
      <c r="F438" s="444" t="s">
        <v>538</v>
      </c>
    </row>
    <row r="439" spans="1:6" x14ac:dyDescent="0.25">
      <c r="A439" s="444" t="s">
        <v>202</v>
      </c>
      <c r="B439" s="444" t="s">
        <v>1588</v>
      </c>
      <c r="C439" s="444"/>
      <c r="D439" s="445"/>
      <c r="E439" s="444" t="s">
        <v>1351</v>
      </c>
      <c r="F439" s="444" t="s">
        <v>539</v>
      </c>
    </row>
    <row r="440" spans="1:6" x14ac:dyDescent="0.25">
      <c r="A440" s="444" t="s">
        <v>203</v>
      </c>
      <c r="B440" s="444" t="s">
        <v>1589</v>
      </c>
      <c r="C440" s="444"/>
      <c r="D440" s="445"/>
      <c r="E440" s="444" t="s">
        <v>1719</v>
      </c>
      <c r="F440" s="444" t="s">
        <v>540</v>
      </c>
    </row>
    <row r="441" spans="1:6" x14ac:dyDescent="0.25">
      <c r="A441" s="444" t="s">
        <v>204</v>
      </c>
      <c r="B441" s="444" t="s">
        <v>1590</v>
      </c>
      <c r="C441" s="444"/>
      <c r="D441" s="445"/>
      <c r="E441" s="444" t="s">
        <v>1172</v>
      </c>
      <c r="F441" s="444" t="s">
        <v>541</v>
      </c>
    </row>
    <row r="442" spans="1:6" x14ac:dyDescent="0.25">
      <c r="A442" s="444" t="s">
        <v>205</v>
      </c>
      <c r="B442" s="444" t="s">
        <v>1591</v>
      </c>
      <c r="C442" s="444"/>
      <c r="D442" s="445"/>
      <c r="E442" s="444" t="s">
        <v>1207</v>
      </c>
      <c r="F442" s="444" t="s">
        <v>542</v>
      </c>
    </row>
    <row r="443" spans="1:6" x14ac:dyDescent="0.25">
      <c r="A443" s="444" t="s">
        <v>206</v>
      </c>
      <c r="B443" s="444" t="s">
        <v>1593</v>
      </c>
      <c r="C443" s="444"/>
      <c r="D443" s="445"/>
      <c r="E443" s="444" t="s">
        <v>1263</v>
      </c>
      <c r="F443" s="444" t="s">
        <v>543</v>
      </c>
    </row>
    <row r="444" spans="1:6" x14ac:dyDescent="0.25">
      <c r="A444" s="444" t="s">
        <v>207</v>
      </c>
      <c r="B444" s="444" t="s">
        <v>1595</v>
      </c>
      <c r="C444" s="444"/>
      <c r="D444" s="445"/>
      <c r="E444" s="444" t="s">
        <v>1176</v>
      </c>
      <c r="F444" s="444" t="s">
        <v>544</v>
      </c>
    </row>
    <row r="445" spans="1:6" x14ac:dyDescent="0.25">
      <c r="A445" s="444" t="s">
        <v>208</v>
      </c>
      <c r="B445" s="444" t="s">
        <v>1596</v>
      </c>
      <c r="C445" s="444"/>
      <c r="D445" s="445"/>
      <c r="E445" s="444" t="s">
        <v>1669</v>
      </c>
      <c r="F445" s="444" t="s">
        <v>545</v>
      </c>
    </row>
    <row r="446" spans="1:6" x14ac:dyDescent="0.25">
      <c r="A446" s="444" t="s">
        <v>209</v>
      </c>
      <c r="B446" s="444" t="s">
        <v>1598</v>
      </c>
      <c r="C446" s="444"/>
      <c r="D446" s="445"/>
      <c r="E446" s="444" t="s">
        <v>1694</v>
      </c>
      <c r="F446" s="444" t="s">
        <v>546</v>
      </c>
    </row>
    <row r="447" spans="1:6" x14ac:dyDescent="0.25">
      <c r="A447" s="444" t="s">
        <v>210</v>
      </c>
      <c r="B447" s="444" t="s">
        <v>1599</v>
      </c>
      <c r="C447" s="444"/>
      <c r="D447" s="445"/>
      <c r="E447" s="444" t="s">
        <v>1178</v>
      </c>
      <c r="F447" s="444" t="s">
        <v>547</v>
      </c>
    </row>
    <row r="448" spans="1:6" x14ac:dyDescent="0.25">
      <c r="A448" s="444" t="s">
        <v>211</v>
      </c>
      <c r="B448" s="444" t="s">
        <v>1600</v>
      </c>
      <c r="C448" s="444"/>
      <c r="D448" s="445"/>
      <c r="E448" s="444" t="s">
        <v>1213</v>
      </c>
      <c r="F448" s="444" t="s">
        <v>548</v>
      </c>
    </row>
    <row r="449" spans="1:6" x14ac:dyDescent="0.25">
      <c r="A449" s="444" t="s">
        <v>212</v>
      </c>
      <c r="B449" s="444" t="s">
        <v>1602</v>
      </c>
      <c r="C449" s="444"/>
      <c r="D449" s="445"/>
      <c r="E449" s="444" t="s">
        <v>1271</v>
      </c>
      <c r="F449" s="444" t="s">
        <v>549</v>
      </c>
    </row>
    <row r="450" spans="1:6" x14ac:dyDescent="0.25">
      <c r="A450" s="444" t="s">
        <v>213</v>
      </c>
      <c r="B450" s="444" t="s">
        <v>1603</v>
      </c>
      <c r="C450" s="444"/>
      <c r="D450" s="445"/>
      <c r="E450" s="444" t="s">
        <v>1333</v>
      </c>
      <c r="F450" s="444" t="s">
        <v>550</v>
      </c>
    </row>
    <row r="451" spans="1:6" x14ac:dyDescent="0.25">
      <c r="A451" s="444" t="s">
        <v>214</v>
      </c>
      <c r="B451" s="444" t="s">
        <v>1604</v>
      </c>
      <c r="C451" s="444"/>
      <c r="D451" s="445"/>
      <c r="E451" s="444" t="s">
        <v>1353</v>
      </c>
      <c r="F451" s="444" t="s">
        <v>551</v>
      </c>
    </row>
    <row r="452" spans="1:6" x14ac:dyDescent="0.25">
      <c r="A452" s="444" t="s">
        <v>215</v>
      </c>
      <c r="B452" s="444" t="s">
        <v>1605</v>
      </c>
      <c r="C452" s="444"/>
      <c r="D452" s="445"/>
      <c r="E452" s="444" t="s">
        <v>1721</v>
      </c>
      <c r="F452" s="444" t="s">
        <v>603</v>
      </c>
    </row>
    <row r="453" spans="1:6" x14ac:dyDescent="0.25">
      <c r="A453" s="444" t="s">
        <v>216</v>
      </c>
      <c r="B453" s="444" t="s">
        <v>1606</v>
      </c>
      <c r="C453" s="444"/>
      <c r="D453" s="445"/>
      <c r="E453" s="444" t="s">
        <v>1182</v>
      </c>
      <c r="F453" s="444" t="s">
        <v>552</v>
      </c>
    </row>
    <row r="454" spans="1:6" x14ac:dyDescent="0.25">
      <c r="A454" s="444" t="s">
        <v>217</v>
      </c>
      <c r="B454" s="444" t="s">
        <v>1608</v>
      </c>
      <c r="C454" s="444"/>
      <c r="D454" s="445"/>
      <c r="E454" s="444" t="s">
        <v>1185</v>
      </c>
      <c r="F454" s="444" t="s">
        <v>553</v>
      </c>
    </row>
    <row r="455" spans="1:6" x14ac:dyDescent="0.25">
      <c r="A455" s="444" t="s">
        <v>218</v>
      </c>
      <c r="B455" s="444" t="s">
        <v>1609</v>
      </c>
      <c r="C455" s="444"/>
      <c r="D455" s="445"/>
      <c r="E455" s="444" t="s">
        <v>1223</v>
      </c>
      <c r="F455" s="444" t="s">
        <v>554</v>
      </c>
    </row>
    <row r="456" spans="1:6" x14ac:dyDescent="0.25">
      <c r="A456" s="444" t="s">
        <v>219</v>
      </c>
      <c r="B456" s="444" t="s">
        <v>1610</v>
      </c>
      <c r="C456" s="444"/>
      <c r="D456" s="445"/>
      <c r="E456" s="444" t="s">
        <v>1280</v>
      </c>
      <c r="F456" s="444" t="s">
        <v>555</v>
      </c>
    </row>
    <row r="457" spans="1:6" x14ac:dyDescent="0.25">
      <c r="A457" s="444" t="s">
        <v>220</v>
      </c>
      <c r="B457" s="444" t="s">
        <v>1611</v>
      </c>
      <c r="C457" s="444"/>
      <c r="D457" s="445"/>
      <c r="E457" s="444" t="s">
        <v>1336</v>
      </c>
      <c r="F457" s="444" t="s">
        <v>556</v>
      </c>
    </row>
    <row r="458" spans="1:6" x14ac:dyDescent="0.25">
      <c r="A458" s="444" t="s">
        <v>221</v>
      </c>
      <c r="B458" s="444" t="s">
        <v>1613</v>
      </c>
      <c r="C458" s="444"/>
      <c r="D458" s="445"/>
      <c r="E458" s="444" t="s">
        <v>1556</v>
      </c>
      <c r="F458" s="444" t="s">
        <v>557</v>
      </c>
    </row>
    <row r="459" spans="1:6" x14ac:dyDescent="0.25">
      <c r="A459" s="444" t="s">
        <v>222</v>
      </c>
      <c r="B459" s="444" t="s">
        <v>1614</v>
      </c>
      <c r="C459" s="444"/>
      <c r="D459" s="445"/>
      <c r="E459" s="444" t="s">
        <v>1637</v>
      </c>
      <c r="F459" s="444" t="s">
        <v>558</v>
      </c>
    </row>
    <row r="460" spans="1:6" x14ac:dyDescent="0.25">
      <c r="A460" s="444" t="s">
        <v>223</v>
      </c>
      <c r="B460" s="444" t="s">
        <v>1615</v>
      </c>
      <c r="C460" s="444"/>
      <c r="D460" s="445"/>
      <c r="E460" s="444" t="s">
        <v>1867</v>
      </c>
      <c r="F460" s="444" t="s">
        <v>1866</v>
      </c>
    </row>
    <row r="461" spans="1:6" x14ac:dyDescent="0.25">
      <c r="A461" s="444" t="s">
        <v>224</v>
      </c>
      <c r="B461" s="444" t="s">
        <v>1617</v>
      </c>
      <c r="C461" s="444"/>
      <c r="D461" s="445"/>
      <c r="E461" s="444" t="s">
        <v>1865</v>
      </c>
      <c r="F461" s="447" t="s">
        <v>1864</v>
      </c>
    </row>
    <row r="462" spans="1:6" x14ac:dyDescent="0.25">
      <c r="A462" s="444" t="s">
        <v>225</v>
      </c>
      <c r="B462" s="444" t="s">
        <v>1618</v>
      </c>
      <c r="C462" s="444"/>
      <c r="D462" s="445"/>
      <c r="E462" s="444" t="s">
        <v>1872</v>
      </c>
      <c r="F462" s="447" t="s">
        <v>1859</v>
      </c>
    </row>
    <row r="463" spans="1:6" x14ac:dyDescent="0.25">
      <c r="A463" s="444" t="s">
        <v>226</v>
      </c>
      <c r="B463" s="444" t="s">
        <v>1619</v>
      </c>
      <c r="C463" s="444"/>
      <c r="D463" s="445"/>
      <c r="E463" s="444" t="s">
        <v>1479</v>
      </c>
      <c r="F463" s="444" t="s">
        <v>559</v>
      </c>
    </row>
    <row r="464" spans="1:6" x14ac:dyDescent="0.25">
      <c r="A464" s="444" t="s">
        <v>227</v>
      </c>
      <c r="B464" s="444" t="s">
        <v>1620</v>
      </c>
      <c r="C464" s="444"/>
      <c r="D464" s="445"/>
      <c r="E464" s="444" t="s">
        <v>1568</v>
      </c>
      <c r="F464" s="444" t="s">
        <v>560</v>
      </c>
    </row>
    <row r="465" spans="1:6" x14ac:dyDescent="0.25">
      <c r="A465" s="444" t="s">
        <v>228</v>
      </c>
      <c r="B465" s="444" t="s">
        <v>1622</v>
      </c>
      <c r="C465" s="444"/>
      <c r="D465" s="445"/>
      <c r="E465" s="444" t="s">
        <v>1646</v>
      </c>
      <c r="F465" s="444" t="s">
        <v>561</v>
      </c>
    </row>
    <row r="466" spans="1:6" x14ac:dyDescent="0.25">
      <c r="A466" s="444" t="s">
        <v>630</v>
      </c>
      <c r="B466" s="444" t="s">
        <v>1623</v>
      </c>
      <c r="C466" s="444"/>
      <c r="D466" s="445"/>
      <c r="E466" s="444" t="s">
        <v>1677</v>
      </c>
      <c r="F466" s="444" t="s">
        <v>562</v>
      </c>
    </row>
    <row r="467" spans="1:6" x14ac:dyDescent="0.25">
      <c r="A467" s="444" t="s">
        <v>229</v>
      </c>
      <c r="B467" s="444" t="s">
        <v>1624</v>
      </c>
      <c r="C467" s="444"/>
      <c r="D467" s="445"/>
      <c r="E467" s="444" t="s">
        <v>1490</v>
      </c>
      <c r="F467" s="444" t="s">
        <v>563</v>
      </c>
    </row>
    <row r="468" spans="1:6" x14ac:dyDescent="0.25">
      <c r="A468" s="444" t="s">
        <v>230</v>
      </c>
      <c r="B468" s="444" t="s">
        <v>1625</v>
      </c>
      <c r="C468" s="444"/>
      <c r="D468" s="445"/>
      <c r="E468" s="444" t="s">
        <v>1578</v>
      </c>
      <c r="F468" s="444" t="s">
        <v>564</v>
      </c>
    </row>
    <row r="469" spans="1:6" x14ac:dyDescent="0.25">
      <c r="A469" s="444" t="s">
        <v>231</v>
      </c>
      <c r="B469" s="444" t="s">
        <v>1627</v>
      </c>
      <c r="C469" s="444"/>
      <c r="D469" s="445"/>
      <c r="E469" s="444" t="s">
        <v>1654</v>
      </c>
      <c r="F469" s="444" t="s">
        <v>565</v>
      </c>
    </row>
    <row r="470" spans="1:6" x14ac:dyDescent="0.25">
      <c r="A470" s="444" t="s">
        <v>232</v>
      </c>
      <c r="B470" s="444" t="s">
        <v>1628</v>
      </c>
      <c r="C470" s="444"/>
      <c r="D470" s="445"/>
      <c r="E470" s="444" t="s">
        <v>1679</v>
      </c>
      <c r="F470" s="444" t="s">
        <v>566</v>
      </c>
    </row>
    <row r="471" spans="1:6" x14ac:dyDescent="0.25">
      <c r="A471" s="444" t="s">
        <v>233</v>
      </c>
      <c r="B471" s="444" t="s">
        <v>1629</v>
      </c>
      <c r="C471" s="444"/>
      <c r="D471" s="445"/>
      <c r="E471" s="444" t="s">
        <v>1706</v>
      </c>
      <c r="F471" s="444" t="s">
        <v>567</v>
      </c>
    </row>
    <row r="472" spans="1:6" x14ac:dyDescent="0.25">
      <c r="A472" s="444" t="s">
        <v>234</v>
      </c>
      <c r="B472" s="444" t="s">
        <v>1631</v>
      </c>
      <c r="C472" s="444"/>
      <c r="D472" s="445"/>
      <c r="E472" s="444" t="s">
        <v>1717</v>
      </c>
      <c r="F472" s="444" t="s">
        <v>568</v>
      </c>
    </row>
    <row r="473" spans="1:6" x14ac:dyDescent="0.25">
      <c r="A473" s="444" t="s">
        <v>331</v>
      </c>
      <c r="B473" s="444" t="s">
        <v>1301</v>
      </c>
      <c r="C473" s="444"/>
      <c r="D473" s="445"/>
      <c r="E473" s="444" t="s">
        <v>1723</v>
      </c>
      <c r="F473" s="444" t="s">
        <v>569</v>
      </c>
    </row>
    <row r="474" spans="1:6" x14ac:dyDescent="0.25">
      <c r="A474" s="444" t="s">
        <v>332</v>
      </c>
      <c r="B474" s="444" t="s">
        <v>1302</v>
      </c>
      <c r="C474" s="444"/>
      <c r="D474" s="445"/>
      <c r="E474" s="444" t="s">
        <v>1158</v>
      </c>
      <c r="F474" s="444" t="s">
        <v>570</v>
      </c>
    </row>
    <row r="475" spans="1:6" x14ac:dyDescent="0.25">
      <c r="A475" s="444" t="s">
        <v>333</v>
      </c>
      <c r="B475" s="444" t="s">
        <v>1683</v>
      </c>
      <c r="C475" s="444"/>
      <c r="D475" s="445"/>
      <c r="E475" s="444" t="s">
        <v>1196</v>
      </c>
      <c r="F475" s="444" t="s">
        <v>571</v>
      </c>
    </row>
    <row r="476" spans="1:6" x14ac:dyDescent="0.25">
      <c r="A476" s="444" t="s">
        <v>334</v>
      </c>
      <c r="B476" s="444" t="s">
        <v>1305</v>
      </c>
      <c r="C476" s="444"/>
      <c r="D476" s="445"/>
      <c r="E476" s="444" t="s">
        <v>1243</v>
      </c>
      <c r="F476" s="444" t="s">
        <v>572</v>
      </c>
    </row>
    <row r="477" spans="1:6" x14ac:dyDescent="0.25">
      <c r="A477" s="444" t="s">
        <v>335</v>
      </c>
      <c r="B477" s="444" t="s">
        <v>1307</v>
      </c>
      <c r="C477" s="444"/>
      <c r="D477" s="445"/>
      <c r="E477" s="444" t="s">
        <v>1308</v>
      </c>
      <c r="F477" s="444" t="s">
        <v>573</v>
      </c>
    </row>
    <row r="478" spans="1:6" x14ac:dyDescent="0.25">
      <c r="A478" s="444" t="s">
        <v>336</v>
      </c>
      <c r="B478" s="444" t="s">
        <v>1684</v>
      </c>
      <c r="C478" s="444"/>
      <c r="D478" s="445"/>
      <c r="E478" s="444" t="s">
        <v>1349</v>
      </c>
      <c r="F478" s="444" t="s">
        <v>574</v>
      </c>
    </row>
    <row r="479" spans="1:6" x14ac:dyDescent="0.25">
      <c r="A479" s="444" t="s">
        <v>337</v>
      </c>
      <c r="B479" s="444" t="s">
        <v>1309</v>
      </c>
      <c r="C479" s="444"/>
      <c r="D479" s="445"/>
      <c r="E479" s="444" t="s">
        <v>1718</v>
      </c>
      <c r="F479" s="444" t="s">
        <v>575</v>
      </c>
    </row>
    <row r="480" spans="1:6" x14ac:dyDescent="0.25">
      <c r="A480" s="444" t="s">
        <v>338</v>
      </c>
      <c r="B480" s="444" t="s">
        <v>1310</v>
      </c>
      <c r="C480" s="444"/>
      <c r="D480" s="445"/>
      <c r="E480" s="444" t="s">
        <v>1726</v>
      </c>
      <c r="F480" s="444" t="s">
        <v>1121</v>
      </c>
    </row>
    <row r="481" spans="1:6" x14ac:dyDescent="0.25">
      <c r="A481" s="444" t="s">
        <v>339</v>
      </c>
      <c r="B481" s="444" t="s">
        <v>1311</v>
      </c>
      <c r="C481" s="444"/>
      <c r="D481" s="445"/>
      <c r="E481" s="444" t="s">
        <v>1162</v>
      </c>
      <c r="F481" s="444" t="s">
        <v>576</v>
      </c>
    </row>
    <row r="482" spans="1:6" x14ac:dyDescent="0.25">
      <c r="A482" s="444" t="s">
        <v>340</v>
      </c>
      <c r="B482" s="444" t="s">
        <v>1312</v>
      </c>
      <c r="C482" s="444"/>
      <c r="D482" s="445"/>
      <c r="E482" s="444" t="s">
        <v>1199</v>
      </c>
      <c r="F482" s="444" t="s">
        <v>577</v>
      </c>
    </row>
    <row r="483" spans="1:6" x14ac:dyDescent="0.25">
      <c r="A483" s="444" t="s">
        <v>341</v>
      </c>
      <c r="B483" s="444" t="s">
        <v>1314</v>
      </c>
      <c r="C483" s="444"/>
      <c r="D483" s="445"/>
      <c r="E483" s="444" t="s">
        <v>1249</v>
      </c>
      <c r="F483" s="444" t="s">
        <v>578</v>
      </c>
    </row>
    <row r="484" spans="1:6" x14ac:dyDescent="0.25">
      <c r="A484" s="444" t="s">
        <v>342</v>
      </c>
      <c r="B484" s="444" t="s">
        <v>1315</v>
      </c>
      <c r="C484" s="444"/>
      <c r="D484" s="445"/>
      <c r="E484" s="444" t="s">
        <v>1313</v>
      </c>
      <c r="F484" s="444" t="s">
        <v>579</v>
      </c>
    </row>
    <row r="485" spans="1:6" x14ac:dyDescent="0.25">
      <c r="A485" s="444" t="s">
        <v>343</v>
      </c>
      <c r="B485" s="444" t="s">
        <v>1317</v>
      </c>
      <c r="C485" s="444"/>
      <c r="D485" s="445"/>
      <c r="E485" s="444" t="s">
        <v>1167</v>
      </c>
      <c r="F485" s="444" t="s">
        <v>580</v>
      </c>
    </row>
    <row r="486" spans="1:6" x14ac:dyDescent="0.25">
      <c r="A486" s="444" t="s">
        <v>344</v>
      </c>
      <c r="B486" s="444" t="s">
        <v>1318</v>
      </c>
      <c r="C486" s="444"/>
      <c r="D486" s="445"/>
      <c r="E486" s="444" t="s">
        <v>1607</v>
      </c>
      <c r="F486" s="444" t="s">
        <v>581</v>
      </c>
    </row>
    <row r="487" spans="1:6" x14ac:dyDescent="0.25">
      <c r="A487" s="444" t="s">
        <v>345</v>
      </c>
      <c r="B487" s="444" t="s">
        <v>1319</v>
      </c>
      <c r="C487" s="444"/>
      <c r="D487" s="445"/>
      <c r="E487" s="444" t="s">
        <v>1256</v>
      </c>
      <c r="F487" s="444" t="s">
        <v>582</v>
      </c>
    </row>
    <row r="488" spans="1:6" x14ac:dyDescent="0.25">
      <c r="A488" s="444" t="s">
        <v>346</v>
      </c>
      <c r="B488" s="444" t="s">
        <v>1320</v>
      </c>
      <c r="C488" s="444"/>
      <c r="D488" s="445"/>
      <c r="E488" s="444" t="s">
        <v>1523</v>
      </c>
      <c r="F488" s="444" t="s">
        <v>583</v>
      </c>
    </row>
    <row r="489" spans="1:6" x14ac:dyDescent="0.25">
      <c r="A489" s="444" t="s">
        <v>632</v>
      </c>
      <c r="B489" s="444" t="s">
        <v>1690</v>
      </c>
      <c r="C489" s="444"/>
      <c r="D489" s="445"/>
      <c r="E489" s="444" t="s">
        <v>1616</v>
      </c>
      <c r="F489" s="444" t="s">
        <v>584</v>
      </c>
    </row>
    <row r="490" spans="1:6" x14ac:dyDescent="0.25">
      <c r="A490" s="444" t="s">
        <v>1119</v>
      </c>
      <c r="B490" s="444" t="s">
        <v>1691</v>
      </c>
      <c r="C490" s="444"/>
      <c r="D490" s="445"/>
      <c r="E490" s="444" t="s">
        <v>1665</v>
      </c>
      <c r="F490" s="444" t="s">
        <v>585</v>
      </c>
    </row>
    <row r="491" spans="1:6" x14ac:dyDescent="0.25">
      <c r="A491" s="444" t="s">
        <v>1120</v>
      </c>
      <c r="B491" s="444" t="s">
        <v>1692</v>
      </c>
      <c r="C491" s="444"/>
      <c r="D491" s="445"/>
      <c r="E491" s="444" t="s">
        <v>1693</v>
      </c>
      <c r="F491" s="444" t="s">
        <v>586</v>
      </c>
    </row>
    <row r="492" spans="1:6" x14ac:dyDescent="0.25">
      <c r="A492" s="447" t="s">
        <v>1859</v>
      </c>
      <c r="B492" s="444" t="s">
        <v>1872</v>
      </c>
      <c r="C492" s="444"/>
      <c r="D492" s="445"/>
      <c r="E492" s="444" t="s">
        <v>1711</v>
      </c>
      <c r="F492" s="444" t="s">
        <v>587</v>
      </c>
    </row>
  </sheetData>
  <sheetProtection algorithmName="SHA-512" hashValue="tSRuqqj/yauxgU2gC6nn4hSPLFqEkbccOzi+emD7swlkzG4qzR4z0A4Zb1MQyGelKG3DqF4ciQ7b/LaxsNd9Xw==" saltValue="JNQ5TcnueWRPSwT1VJiRfQ==" spinCount="100000" sheet="1" objects="1" scenarios="1"/>
  <autoFilter ref="A1:F1" xr:uid="{00000000-0009-0000-0000-000000000000}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4">
    <pageSetUpPr fitToPage="1"/>
  </sheetPr>
  <dimension ref="B1:P21"/>
  <sheetViews>
    <sheetView showGridLines="0" zoomScale="95" zoomScaleNormal="95" workbookViewId="0"/>
  </sheetViews>
  <sheetFormatPr baseColWidth="10" defaultColWidth="11.42578125" defaultRowHeight="14.25" x14ac:dyDescent="0.2"/>
  <cols>
    <col min="1" max="1" width="5.7109375" style="244" customWidth="1"/>
    <col min="2" max="2" width="13.5703125" style="244" customWidth="1"/>
    <col min="3" max="12" width="7.28515625" style="244" customWidth="1"/>
    <col min="13" max="13" width="6.7109375" style="244" customWidth="1"/>
    <col min="14" max="15" width="15" style="244" customWidth="1"/>
    <col min="16" max="16" width="9.7109375" style="29" customWidth="1"/>
    <col min="17" max="16384" width="11.42578125" style="244"/>
  </cols>
  <sheetData>
    <row r="1" spans="2:16" ht="20.25" customHeight="1" x14ac:dyDescent="0.25">
      <c r="B1" s="267" t="s">
        <v>640</v>
      </c>
      <c r="C1" s="268"/>
      <c r="D1" s="268"/>
      <c r="O1" s="344"/>
      <c r="P1" s="344"/>
    </row>
    <row r="2" spans="2:16" ht="18.75" thickBot="1" x14ac:dyDescent="0.3">
      <c r="B2" s="267" t="s">
        <v>1427</v>
      </c>
      <c r="C2" s="269"/>
      <c r="D2" s="269"/>
      <c r="E2" s="269"/>
      <c r="F2" s="269"/>
      <c r="G2" s="269"/>
      <c r="H2" s="269"/>
      <c r="I2" s="269"/>
      <c r="J2" s="269"/>
    </row>
    <row r="3" spans="2:16" ht="33" customHeight="1" thickTop="1" x14ac:dyDescent="0.2">
      <c r="B3" s="623" t="s">
        <v>1428</v>
      </c>
      <c r="C3" s="625" t="s">
        <v>0</v>
      </c>
      <c r="D3" s="626"/>
      <c r="E3" s="627" t="s">
        <v>615</v>
      </c>
      <c r="F3" s="628"/>
      <c r="G3" s="627" t="s">
        <v>616</v>
      </c>
      <c r="H3" s="628"/>
      <c r="I3" s="626" t="s">
        <v>617</v>
      </c>
      <c r="J3" s="626"/>
      <c r="K3" s="629" t="s">
        <v>662</v>
      </c>
      <c r="L3" s="630"/>
      <c r="N3" s="533" t="s">
        <v>1122</v>
      </c>
      <c r="O3" s="533"/>
      <c r="P3" s="533"/>
    </row>
    <row r="4" spans="2:16" ht="30.75" customHeight="1" thickBot="1" x14ac:dyDescent="0.25">
      <c r="B4" s="624"/>
      <c r="C4" s="345" t="s">
        <v>1123</v>
      </c>
      <c r="D4" s="346" t="s">
        <v>1124</v>
      </c>
      <c r="E4" s="348" t="s">
        <v>1123</v>
      </c>
      <c r="F4" s="347" t="s">
        <v>1124</v>
      </c>
      <c r="G4" s="348" t="s">
        <v>1123</v>
      </c>
      <c r="H4" s="347" t="s">
        <v>1124</v>
      </c>
      <c r="I4" s="348" t="s">
        <v>1123</v>
      </c>
      <c r="J4" s="347" t="s">
        <v>1124</v>
      </c>
      <c r="K4" s="349" t="s">
        <v>1123</v>
      </c>
      <c r="L4" s="346" t="s">
        <v>1124</v>
      </c>
      <c r="N4" s="533"/>
      <c r="O4" s="533"/>
      <c r="P4" s="533"/>
    </row>
    <row r="5" spans="2:16" ht="24" customHeight="1" thickTop="1" thickBot="1" x14ac:dyDescent="0.25">
      <c r="B5" s="270" t="s">
        <v>0</v>
      </c>
      <c r="C5" s="338">
        <f t="shared" ref="C5:L5" si="0">SUM(C6:C13)</f>
        <v>0</v>
      </c>
      <c r="D5" s="337">
        <f t="shared" si="0"/>
        <v>0</v>
      </c>
      <c r="E5" s="274">
        <f t="shared" si="0"/>
        <v>0</v>
      </c>
      <c r="F5" s="273">
        <f t="shared" si="0"/>
        <v>0</v>
      </c>
      <c r="G5" s="274">
        <f t="shared" si="0"/>
        <v>0</v>
      </c>
      <c r="H5" s="273">
        <f t="shared" si="0"/>
        <v>0</v>
      </c>
      <c r="I5" s="274">
        <f t="shared" si="0"/>
        <v>0</v>
      </c>
      <c r="J5" s="273">
        <f t="shared" si="0"/>
        <v>0</v>
      </c>
      <c r="K5" s="151">
        <f t="shared" si="0"/>
        <v>0</v>
      </c>
      <c r="L5" s="337">
        <f t="shared" si="0"/>
        <v>0</v>
      </c>
      <c r="N5" s="533"/>
      <c r="O5" s="533"/>
      <c r="P5" s="533"/>
    </row>
    <row r="6" spans="2:16" ht="21.75" customHeight="1" x14ac:dyDescent="0.2">
      <c r="B6" s="57">
        <v>12</v>
      </c>
      <c r="C6" s="125">
        <f>E6+G6+I6</f>
        <v>0</v>
      </c>
      <c r="D6" s="170">
        <f>F6+H6+J6</f>
        <v>0</v>
      </c>
      <c r="E6" s="275"/>
      <c r="F6" s="276"/>
      <c r="G6" s="275"/>
      <c r="H6" s="276"/>
      <c r="I6" s="275"/>
      <c r="J6" s="276"/>
      <c r="K6" s="152"/>
      <c r="L6" s="296"/>
      <c r="M6" s="336" t="str">
        <f>IF(OR(AND(C6&gt;0,K6=""),AND(D6&gt;0,L6="")),"***",IF(OR(AND(L6&gt;0,D6=0),AND(K6&gt;0,C6=0)),"xxx",""))</f>
        <v/>
      </c>
      <c r="N6" s="533"/>
      <c r="O6" s="533"/>
      <c r="P6" s="533"/>
    </row>
    <row r="7" spans="2:16" ht="21.75" customHeight="1" x14ac:dyDescent="0.2">
      <c r="B7" s="57">
        <v>13</v>
      </c>
      <c r="C7" s="125">
        <f t="shared" ref="C7:C13" si="1">E7+G7+I7</f>
        <v>0</v>
      </c>
      <c r="D7" s="170">
        <f t="shared" ref="D7:D13" si="2">F7+H7+J7</f>
        <v>0</v>
      </c>
      <c r="E7" s="275"/>
      <c r="F7" s="276"/>
      <c r="G7" s="275"/>
      <c r="H7" s="276"/>
      <c r="I7" s="275"/>
      <c r="J7" s="276"/>
      <c r="K7" s="152"/>
      <c r="L7" s="296"/>
      <c r="M7" s="336" t="str">
        <f t="shared" ref="M7:M13" si="3">IF(OR(AND(C7&gt;0,K7=""),AND(D7&gt;0,L7="")),"***",IF(OR(AND(L7&gt;0,D7=0),AND(K7&gt;0,C7=0)),"xxx",""))</f>
        <v/>
      </c>
      <c r="N7" s="533"/>
      <c r="O7" s="533"/>
      <c r="P7" s="533"/>
    </row>
    <row r="8" spans="2:16" ht="21.75" customHeight="1" x14ac:dyDescent="0.2">
      <c r="B8" s="57">
        <v>14</v>
      </c>
      <c r="C8" s="125">
        <f t="shared" si="1"/>
        <v>0</v>
      </c>
      <c r="D8" s="170">
        <f t="shared" si="2"/>
        <v>0</v>
      </c>
      <c r="E8" s="275"/>
      <c r="F8" s="276"/>
      <c r="G8" s="275"/>
      <c r="H8" s="276"/>
      <c r="I8" s="275"/>
      <c r="J8" s="276"/>
      <c r="K8" s="152"/>
      <c r="L8" s="296"/>
      <c r="M8" s="336" t="str">
        <f t="shared" si="3"/>
        <v/>
      </c>
      <c r="N8" s="533"/>
      <c r="O8" s="533"/>
      <c r="P8" s="533"/>
    </row>
    <row r="9" spans="2:16" ht="21.75" customHeight="1" x14ac:dyDescent="0.2">
      <c r="B9" s="57">
        <v>15</v>
      </c>
      <c r="C9" s="125">
        <f t="shared" si="1"/>
        <v>0</v>
      </c>
      <c r="D9" s="170">
        <f t="shared" si="2"/>
        <v>0</v>
      </c>
      <c r="E9" s="275"/>
      <c r="F9" s="276"/>
      <c r="G9" s="275"/>
      <c r="H9" s="276"/>
      <c r="I9" s="275"/>
      <c r="J9" s="276"/>
      <c r="K9" s="152"/>
      <c r="L9" s="296"/>
      <c r="M9" s="336" t="str">
        <f t="shared" si="3"/>
        <v/>
      </c>
      <c r="N9" s="533"/>
      <c r="O9" s="533"/>
      <c r="P9" s="533"/>
    </row>
    <row r="10" spans="2:16" ht="21.75" customHeight="1" x14ac:dyDescent="0.2">
      <c r="B10" s="57">
        <v>16</v>
      </c>
      <c r="C10" s="125">
        <f t="shared" si="1"/>
        <v>0</v>
      </c>
      <c r="D10" s="170">
        <f t="shared" si="2"/>
        <v>0</v>
      </c>
      <c r="E10" s="275"/>
      <c r="F10" s="276"/>
      <c r="G10" s="275"/>
      <c r="H10" s="276"/>
      <c r="I10" s="275"/>
      <c r="J10" s="276"/>
      <c r="K10" s="152"/>
      <c r="L10" s="296"/>
      <c r="M10" s="336" t="str">
        <f t="shared" si="3"/>
        <v/>
      </c>
      <c r="N10" s="533"/>
      <c r="O10" s="533"/>
      <c r="P10" s="533"/>
    </row>
    <row r="11" spans="2:16" ht="21.75" customHeight="1" x14ac:dyDescent="0.2">
      <c r="B11" s="57">
        <v>17</v>
      </c>
      <c r="C11" s="125">
        <f t="shared" si="1"/>
        <v>0</v>
      </c>
      <c r="D11" s="170">
        <f t="shared" si="2"/>
        <v>0</v>
      </c>
      <c r="E11" s="275"/>
      <c r="F11" s="276"/>
      <c r="G11" s="275"/>
      <c r="H11" s="276"/>
      <c r="I11" s="275"/>
      <c r="J11" s="276"/>
      <c r="K11" s="152"/>
      <c r="L11" s="296"/>
      <c r="M11" s="336" t="str">
        <f t="shared" si="3"/>
        <v/>
      </c>
      <c r="N11" s="533"/>
      <c r="O11" s="533"/>
      <c r="P11" s="533"/>
    </row>
    <row r="12" spans="2:16" ht="21.75" customHeight="1" x14ac:dyDescent="0.2">
      <c r="B12" s="57">
        <v>18</v>
      </c>
      <c r="C12" s="125">
        <f t="shared" si="1"/>
        <v>0</v>
      </c>
      <c r="D12" s="170">
        <f t="shared" si="2"/>
        <v>0</v>
      </c>
      <c r="E12" s="275"/>
      <c r="F12" s="276"/>
      <c r="G12" s="275"/>
      <c r="H12" s="276"/>
      <c r="I12" s="275"/>
      <c r="J12" s="276"/>
      <c r="K12" s="152"/>
      <c r="L12" s="296"/>
      <c r="M12" s="336" t="str">
        <f t="shared" si="3"/>
        <v/>
      </c>
      <c r="N12" s="533"/>
      <c r="O12" s="533"/>
      <c r="P12" s="533"/>
    </row>
    <row r="13" spans="2:16" ht="21.75" customHeight="1" thickBot="1" x14ac:dyDescent="0.25">
      <c r="B13" s="271" t="s">
        <v>98</v>
      </c>
      <c r="C13" s="277">
        <f t="shared" si="1"/>
        <v>0</v>
      </c>
      <c r="D13" s="280">
        <f t="shared" si="2"/>
        <v>0</v>
      </c>
      <c r="E13" s="278"/>
      <c r="F13" s="279"/>
      <c r="G13" s="278"/>
      <c r="H13" s="279"/>
      <c r="I13" s="278"/>
      <c r="J13" s="279"/>
      <c r="K13" s="154"/>
      <c r="L13" s="153"/>
      <c r="M13" s="336" t="str">
        <f t="shared" si="3"/>
        <v/>
      </c>
      <c r="N13" s="533"/>
      <c r="O13" s="533"/>
      <c r="P13" s="533"/>
    </row>
    <row r="14" spans="2:16" ht="21" customHeight="1" thickTop="1" x14ac:dyDescent="0.2">
      <c r="B14" s="272"/>
      <c r="C14" s="631" t="str">
        <f>IF(OR(M6="***",M7="***",M8="***",M9="***",M10="***",M11="***",M12="***",M13="***"),"*** = Indique la cantidad de hijos en la columna que corresponda. Si no hay hijos que indicar, anote un 0.","")</f>
        <v/>
      </c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</row>
    <row r="15" spans="2:16" ht="21" customHeight="1" x14ac:dyDescent="0.2">
      <c r="C15" s="631" t="str">
        <f>IF(OR(M6="xxx",M7="xxx",M8="xxx",M9="xxx",M10="xxx",M11="xxx",M12="xxx",M13="xxx"),"xxx = Indique la cantidad de madres o padres en la respectiva columna.","")</f>
        <v/>
      </c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</row>
    <row r="16" spans="2:16" ht="21" customHeight="1" x14ac:dyDescent="0.2">
      <c r="B16" s="228" t="s">
        <v>591</v>
      </c>
      <c r="F16" s="424"/>
      <c r="G16" s="424"/>
      <c r="H16" s="424"/>
      <c r="I16" s="424"/>
      <c r="J16" s="424"/>
      <c r="K16" s="424"/>
      <c r="L16" s="424"/>
      <c r="M16" s="424"/>
      <c r="N16" s="424"/>
    </row>
    <row r="17" spans="2:16" ht="22.5" customHeight="1" x14ac:dyDescent="0.2">
      <c r="B17" s="563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5"/>
      <c r="O17" s="283"/>
    </row>
    <row r="18" spans="2:16" ht="22.5" customHeight="1" x14ac:dyDescent="0.2">
      <c r="B18" s="566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8"/>
      <c r="O18" s="283"/>
    </row>
    <row r="19" spans="2:16" ht="22.5" customHeight="1" x14ac:dyDescent="0.2">
      <c r="B19" s="569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1"/>
      <c r="O19" s="283"/>
      <c r="P19" s="244"/>
    </row>
    <row r="20" spans="2:16" x14ac:dyDescent="0.2">
      <c r="P20" s="244"/>
    </row>
    <row r="21" spans="2:16" x14ac:dyDescent="0.2">
      <c r="P21" s="244"/>
    </row>
  </sheetData>
  <sheetProtection algorithmName="SHA-512" hashValue="7XaTXdZXB5VMRSQlUt/QfqhuaYabdI45n33QYSenmQTN/Z4AwOt4RHGOgBYmAufcAVey2I90jKsBRBf92fJfyA==" saltValue="1BNoi4rTGgowQLSetcZ6Iw==" spinCount="100000" sheet="1" objects="1" scenarios="1"/>
  <mergeCells count="10">
    <mergeCell ref="N3:P13"/>
    <mergeCell ref="B17:N19"/>
    <mergeCell ref="B3:B4"/>
    <mergeCell ref="C3:D3"/>
    <mergeCell ref="E3:F3"/>
    <mergeCell ref="G3:H3"/>
    <mergeCell ref="I3:J3"/>
    <mergeCell ref="K3:L3"/>
    <mergeCell ref="C14:O14"/>
    <mergeCell ref="C15:O15"/>
  </mergeCells>
  <conditionalFormatting sqref="C5:D13">
    <cfRule type="cellIs" dxfId="30" priority="3" operator="equal">
      <formula>0</formula>
    </cfRule>
  </conditionalFormatting>
  <conditionalFormatting sqref="E5:L5">
    <cfRule type="cellIs" dxfId="29" priority="7" operator="equal">
      <formula>0</formula>
    </cfRule>
  </conditionalFormatting>
  <printOptions horizontalCentered="1"/>
  <pageMargins left="0.19685039370078741" right="0.19685039370078741" top="0.55118110236220474" bottom="0.31496062992125984" header="0.31496062992125984" footer="0.19685039370078741"/>
  <pageSetup orientation="landscape" r:id="rId1"/>
  <headerFooter>
    <oddFooter>&amp;R&amp;"+,Negrita Cursiva"Técnica Nocturna&amp;"+,Cursiva", página 8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pageSetUpPr fitToPage="1"/>
  </sheetPr>
  <dimension ref="B1:I38"/>
  <sheetViews>
    <sheetView showGridLines="0" zoomScale="95" zoomScaleNormal="95" workbookViewId="0"/>
  </sheetViews>
  <sheetFormatPr baseColWidth="10" defaultColWidth="11.42578125" defaultRowHeight="14.25" x14ac:dyDescent="0.2"/>
  <cols>
    <col min="1" max="1" width="8.7109375" style="1" customWidth="1"/>
    <col min="2" max="2" width="58.28515625" style="1" customWidth="1"/>
    <col min="3" max="6" width="16.28515625" style="1" customWidth="1"/>
    <col min="7" max="16384" width="11.42578125" style="1"/>
  </cols>
  <sheetData>
    <row r="1" spans="2:9" ht="18" x14ac:dyDescent="0.25">
      <c r="B1" s="414" t="s">
        <v>1423</v>
      </c>
      <c r="C1" s="155"/>
      <c r="D1" s="155"/>
      <c r="E1" s="302"/>
      <c r="F1" s="302"/>
    </row>
    <row r="2" spans="2:9" ht="18.75" thickBot="1" x14ac:dyDescent="0.3">
      <c r="B2" s="418" t="s">
        <v>663</v>
      </c>
      <c r="C2" s="156"/>
      <c r="D2" s="156"/>
      <c r="E2" s="156"/>
      <c r="F2" s="156"/>
    </row>
    <row r="3" spans="2:9" ht="30.75" customHeight="1" thickTop="1" thickBot="1" x14ac:dyDescent="0.25">
      <c r="B3" s="157" t="s">
        <v>105</v>
      </c>
      <c r="C3" s="158" t="s">
        <v>0</v>
      </c>
      <c r="D3" s="303" t="s">
        <v>615</v>
      </c>
      <c r="E3" s="304" t="s">
        <v>616</v>
      </c>
      <c r="F3" s="305" t="s">
        <v>617</v>
      </c>
    </row>
    <row r="4" spans="2:9" ht="20.25" customHeight="1" thickTop="1" x14ac:dyDescent="0.2">
      <c r="B4" s="159" t="s">
        <v>664</v>
      </c>
      <c r="C4" s="160">
        <f>SUM(C5:C7)</f>
        <v>0</v>
      </c>
      <c r="D4" s="306">
        <f>SUM(D5:D7)</f>
        <v>0</v>
      </c>
      <c r="E4" s="161">
        <f t="shared" ref="E4:F4" si="0">SUM(E5:E7)</f>
        <v>0</v>
      </c>
      <c r="F4" s="162">
        <f t="shared" si="0"/>
        <v>0</v>
      </c>
      <c r="G4" s="163"/>
      <c r="H4" s="163"/>
      <c r="I4" s="163"/>
    </row>
    <row r="5" spans="2:9" ht="20.25" customHeight="1" x14ac:dyDescent="0.2">
      <c r="B5" s="307" t="s">
        <v>107</v>
      </c>
      <c r="C5" s="125">
        <f>SUM(D5:F5)</f>
        <v>0</v>
      </c>
      <c r="D5" s="308"/>
      <c r="E5" s="164"/>
      <c r="F5" s="296"/>
    </row>
    <row r="6" spans="2:9" ht="20.25" customHeight="1" x14ac:dyDescent="0.2">
      <c r="B6" s="307" t="s">
        <v>665</v>
      </c>
      <c r="C6" s="125">
        <f>SUM(D6:F6)</f>
        <v>0</v>
      </c>
      <c r="D6" s="308"/>
      <c r="E6" s="164"/>
      <c r="F6" s="296"/>
    </row>
    <row r="7" spans="2:9" ht="20.25" customHeight="1" x14ac:dyDescent="0.2">
      <c r="B7" s="309" t="s">
        <v>666</v>
      </c>
      <c r="C7" s="129">
        <f>SUM(D7:F7)</f>
        <v>0</v>
      </c>
      <c r="D7" s="310"/>
      <c r="E7" s="165"/>
      <c r="F7" s="166"/>
    </row>
    <row r="8" spans="2:9" ht="20.25" customHeight="1" x14ac:dyDescent="0.2">
      <c r="B8" s="159" t="s">
        <v>667</v>
      </c>
      <c r="C8" s="167">
        <f>SUM(C9:C14)</f>
        <v>0</v>
      </c>
      <c r="D8" s="311">
        <f>SUM(D9:D14)</f>
        <v>0</v>
      </c>
      <c r="E8" s="168">
        <f t="shared" ref="E8:F8" si="1">SUM(E9:E14)</f>
        <v>0</v>
      </c>
      <c r="F8" s="169">
        <f t="shared" si="1"/>
        <v>0</v>
      </c>
    </row>
    <row r="9" spans="2:9" ht="20.25" customHeight="1" x14ac:dyDescent="0.2">
      <c r="B9" s="307" t="s">
        <v>668</v>
      </c>
      <c r="C9" s="125">
        <f>SUM(D9:F9)</f>
        <v>0</v>
      </c>
      <c r="D9" s="308"/>
      <c r="E9" s="164"/>
      <c r="F9" s="296"/>
    </row>
    <row r="10" spans="2:9" ht="20.25" customHeight="1" x14ac:dyDescent="0.2">
      <c r="B10" s="307" t="s">
        <v>669</v>
      </c>
      <c r="C10" s="125">
        <f>SUM(D10:F10)</f>
        <v>0</v>
      </c>
      <c r="D10" s="308"/>
      <c r="E10" s="164"/>
      <c r="F10" s="296"/>
    </row>
    <row r="11" spans="2:9" ht="20.25" customHeight="1" x14ac:dyDescent="0.2">
      <c r="B11" s="312" t="s">
        <v>1387</v>
      </c>
      <c r="C11" s="125">
        <f>SUM(D11:F11)</f>
        <v>0</v>
      </c>
      <c r="D11" s="308"/>
      <c r="E11" s="164"/>
      <c r="F11" s="296"/>
    </row>
    <row r="12" spans="2:9" ht="20.25" customHeight="1" x14ac:dyDescent="0.2">
      <c r="B12" s="307" t="s">
        <v>670</v>
      </c>
      <c r="C12" s="125">
        <f>SUM(D12:F12)</f>
        <v>0</v>
      </c>
      <c r="D12" s="308"/>
      <c r="E12" s="164"/>
      <c r="F12" s="296"/>
    </row>
    <row r="13" spans="2:9" ht="20.25" customHeight="1" x14ac:dyDescent="0.2">
      <c r="B13" s="307" t="s">
        <v>671</v>
      </c>
      <c r="C13" s="125">
        <f>SUM(D13:F13)</f>
        <v>0</v>
      </c>
      <c r="D13" s="308"/>
      <c r="E13" s="164"/>
      <c r="F13" s="296"/>
    </row>
    <row r="14" spans="2:9" ht="20.25" customHeight="1" x14ac:dyDescent="0.2">
      <c r="B14" s="307" t="s">
        <v>672</v>
      </c>
      <c r="C14" s="125">
        <f>SUM(C15:C17)</f>
        <v>0</v>
      </c>
      <c r="D14" s="313">
        <f>SUM(D15:D17)</f>
        <v>0</v>
      </c>
      <c r="E14" s="126">
        <f t="shared" ref="E14:F14" si="2">SUM(E15:E17)</f>
        <v>0</v>
      </c>
      <c r="F14" s="170">
        <f t="shared" si="2"/>
        <v>0</v>
      </c>
    </row>
    <row r="15" spans="2:9" ht="20.25" customHeight="1" x14ac:dyDescent="0.2">
      <c r="B15" s="314" t="s">
        <v>665</v>
      </c>
      <c r="C15" s="171">
        <f>SUM(D15:F15)</f>
        <v>0</v>
      </c>
      <c r="D15" s="315"/>
      <c r="E15" s="172"/>
      <c r="F15" s="173"/>
    </row>
    <row r="16" spans="2:9" ht="20.25" customHeight="1" x14ac:dyDescent="0.2">
      <c r="B16" s="314" t="s">
        <v>673</v>
      </c>
      <c r="C16" s="171">
        <f>SUM(D16:F16)</f>
        <v>0</v>
      </c>
      <c r="D16" s="315"/>
      <c r="E16" s="172"/>
      <c r="F16" s="173"/>
    </row>
    <row r="17" spans="2:6" ht="20.25" customHeight="1" x14ac:dyDescent="0.2">
      <c r="B17" s="316" t="s">
        <v>674</v>
      </c>
      <c r="C17" s="129">
        <f>SUM(D17:F17)</f>
        <v>0</v>
      </c>
      <c r="D17" s="310"/>
      <c r="E17" s="165"/>
      <c r="F17" s="166"/>
    </row>
    <row r="18" spans="2:6" ht="20.25" customHeight="1" x14ac:dyDescent="0.2">
      <c r="B18" s="317" t="s">
        <v>1388</v>
      </c>
      <c r="C18" s="175">
        <f>SUM(C19:C23)</f>
        <v>0</v>
      </c>
      <c r="D18" s="318">
        <f>SUM(D19:D23)</f>
        <v>0</v>
      </c>
      <c r="E18" s="319">
        <f t="shared" ref="E18:F18" si="3">SUM(E19:E23)</f>
        <v>0</v>
      </c>
      <c r="F18" s="320">
        <f t="shared" si="3"/>
        <v>0</v>
      </c>
    </row>
    <row r="19" spans="2:6" ht="20.25" customHeight="1" x14ac:dyDescent="0.2">
      <c r="B19" s="321" t="s">
        <v>1830</v>
      </c>
      <c r="C19" s="175">
        <f>SUM(D19:F19)</f>
        <v>0</v>
      </c>
      <c r="D19" s="322"/>
      <c r="E19" s="176"/>
      <c r="F19" s="177"/>
    </row>
    <row r="20" spans="2:6" ht="20.25" customHeight="1" x14ac:dyDescent="0.2">
      <c r="B20" s="321" t="s">
        <v>1831</v>
      </c>
      <c r="C20" s="175">
        <f>SUM(D20:F20)</f>
        <v>0</v>
      </c>
      <c r="D20" s="322"/>
      <c r="E20" s="176"/>
      <c r="F20" s="177"/>
    </row>
    <row r="21" spans="2:6" ht="20.25" customHeight="1" x14ac:dyDescent="0.2">
      <c r="B21" s="321" t="s">
        <v>1832</v>
      </c>
      <c r="C21" s="175">
        <f>SUM(D21:F21)</f>
        <v>0</v>
      </c>
      <c r="D21" s="322"/>
      <c r="E21" s="176"/>
      <c r="F21" s="177"/>
    </row>
    <row r="22" spans="2:6" ht="20.25" customHeight="1" x14ac:dyDescent="0.2">
      <c r="B22" s="321" t="s">
        <v>1833</v>
      </c>
      <c r="C22" s="175">
        <f>SUM(D22:F22)</f>
        <v>0</v>
      </c>
      <c r="D22" s="322"/>
      <c r="E22" s="176"/>
      <c r="F22" s="177"/>
    </row>
    <row r="23" spans="2:6" ht="20.25" customHeight="1" x14ac:dyDescent="0.2">
      <c r="B23" s="323" t="s">
        <v>1834</v>
      </c>
      <c r="C23" s="129">
        <f>SUM(D23:F23)</f>
        <v>0</v>
      </c>
      <c r="D23" s="310"/>
      <c r="E23" s="165"/>
      <c r="F23" s="166"/>
    </row>
    <row r="24" spans="2:6" ht="20.25" customHeight="1" x14ac:dyDescent="0.2">
      <c r="B24" s="174" t="s">
        <v>675</v>
      </c>
      <c r="C24" s="167">
        <f>+C25+C26</f>
        <v>0</v>
      </c>
      <c r="D24" s="311">
        <f>SUM(D25:D26)</f>
        <v>0</v>
      </c>
      <c r="E24" s="168">
        <f t="shared" ref="E24:F24" si="4">SUM(E25:E26)</f>
        <v>0</v>
      </c>
      <c r="F24" s="169">
        <f t="shared" si="4"/>
        <v>0</v>
      </c>
    </row>
    <row r="25" spans="2:6" ht="20.25" customHeight="1" x14ac:dyDescent="0.2">
      <c r="B25" s="324" t="s">
        <v>592</v>
      </c>
      <c r="C25" s="175">
        <f>SUM(D25:F25)</f>
        <v>0</v>
      </c>
      <c r="D25" s="322"/>
      <c r="E25" s="176"/>
      <c r="F25" s="177"/>
    </row>
    <row r="26" spans="2:6" ht="20.25" customHeight="1" thickBot="1" x14ac:dyDescent="0.25">
      <c r="B26" s="325" t="s">
        <v>593</v>
      </c>
      <c r="C26" s="297">
        <f>SUM(D26:F26)</f>
        <v>0</v>
      </c>
      <c r="D26" s="326"/>
      <c r="E26" s="178"/>
      <c r="F26" s="298"/>
    </row>
    <row r="27" spans="2:6" ht="26.25" customHeight="1" thickTop="1" x14ac:dyDescent="0.2">
      <c r="B27" s="84"/>
      <c r="C27" s="163"/>
    </row>
    <row r="28" spans="2:6" ht="26.25" customHeight="1" x14ac:dyDescent="0.2">
      <c r="B28" s="54" t="s">
        <v>591</v>
      </c>
    </row>
    <row r="29" spans="2:6" x14ac:dyDescent="0.2">
      <c r="B29" s="632"/>
      <c r="C29" s="633"/>
      <c r="D29" s="633"/>
      <c r="E29" s="633"/>
      <c r="F29" s="634"/>
    </row>
    <row r="30" spans="2:6" x14ac:dyDescent="0.2">
      <c r="B30" s="635"/>
      <c r="C30" s="516"/>
      <c r="D30" s="516"/>
      <c r="E30" s="516"/>
      <c r="F30" s="636"/>
    </row>
    <row r="31" spans="2:6" x14ac:dyDescent="0.2">
      <c r="B31" s="635"/>
      <c r="C31" s="516"/>
      <c r="D31" s="516"/>
      <c r="E31" s="516"/>
      <c r="F31" s="636"/>
    </row>
    <row r="32" spans="2:6" x14ac:dyDescent="0.2">
      <c r="B32" s="637"/>
      <c r="C32" s="638"/>
      <c r="D32" s="638"/>
      <c r="E32" s="638"/>
      <c r="F32" s="639"/>
    </row>
    <row r="35" spans="2:4" ht="15.75" x14ac:dyDescent="0.25">
      <c r="B35" s="179"/>
      <c r="C35" s="16"/>
      <c r="D35" s="16"/>
    </row>
    <row r="36" spans="2:4" x14ac:dyDescent="0.2">
      <c r="B36" s="180"/>
    </row>
    <row r="37" spans="2:4" x14ac:dyDescent="0.2">
      <c r="B37" s="180"/>
    </row>
    <row r="38" spans="2:4" x14ac:dyDescent="0.2">
      <c r="B38" s="180"/>
    </row>
  </sheetData>
  <sheetProtection algorithmName="SHA-512" hashValue="xVSi+eShWobPmYTYrzV6iHlUIUdcqhNrqb0mTsELmcsOvwf2T3MvMJ5UtpSkT8DmSJ4snmZjZwawJlGUWRgIJw==" saltValue="JowgQVic6mzHq3rdOyi3BQ==" spinCount="100000" sheet="1" objects="1" scenarios="1"/>
  <mergeCells count="1">
    <mergeCell ref="B29:F32"/>
  </mergeCells>
  <conditionalFormatting sqref="C5:C7 C15:C17 C25:C26">
    <cfRule type="cellIs" dxfId="28" priority="6" operator="equal">
      <formula>0</formula>
    </cfRule>
  </conditionalFormatting>
  <conditionalFormatting sqref="C19:C23">
    <cfRule type="cellIs" dxfId="27" priority="1" operator="equal">
      <formula>0</formula>
    </cfRule>
  </conditionalFormatting>
  <conditionalFormatting sqref="C4:F4 C8:F8 C9:C13 C14:F14 C18:F18 C24:F24">
    <cfRule type="cellIs" dxfId="26" priority="5" operator="equal">
      <formula>0</formula>
    </cfRule>
  </conditionalFormatting>
  <dataValidations disablePrompts="1" count="2">
    <dataValidation type="whole" allowBlank="1" showInputMessage="1" showErrorMessage="1" error="Debe incluir valores mayores a 0." sqref="C25:C26 C4:C7 C9:C13 C15:C17 C19:C23 D4:F4" xr:uid="{00000000-0002-0000-0A00-000000000000}">
      <formula1>1</formula1>
      <formula2>10000</formula2>
    </dataValidation>
    <dataValidation type="whole" operator="greaterThanOrEqual" allowBlank="1" showInputMessage="1" showErrorMessage="1" error="Debe incluir valores ENTEROS." sqref="D5:F7 D25:F26 D9:F13 D15:F17 D19:F23" xr:uid="{00000000-0002-0000-0A00-000001000000}">
      <formula1>0</formula1>
    </dataValidation>
  </dataValidations>
  <printOptions horizontalCentered="1"/>
  <pageMargins left="0.19685039370078741" right="0.19685039370078741" top="0.55118110236220474" bottom="0.31496062992125984" header="0.31496062992125984" footer="0.19685039370078741"/>
  <pageSetup scale="97" orientation="landscape" r:id="rId1"/>
  <headerFooter>
    <oddFooter>&amp;R&amp;"+,Negrita Cursiva"Técnica Nocturna&amp;"+,Cursiva", página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2D574-538C-4F1F-B190-940E2A5CFA88}">
  <sheetPr codeName="Hoja18">
    <pageSetUpPr fitToPage="1"/>
  </sheetPr>
  <dimension ref="B1:G36"/>
  <sheetViews>
    <sheetView showGridLines="0" zoomScale="95" zoomScaleNormal="95" zoomScaleSheetLayoutView="100" workbookViewId="0"/>
  </sheetViews>
  <sheetFormatPr baseColWidth="10" defaultColWidth="11.42578125" defaultRowHeight="14.25" x14ac:dyDescent="0.2"/>
  <cols>
    <col min="1" max="1" width="6.42578125" style="1" customWidth="1"/>
    <col min="2" max="2" width="5.42578125" style="182" customWidth="1"/>
    <col min="3" max="3" width="81.85546875" style="228" customWidth="1"/>
    <col min="4" max="6" width="11.42578125" style="224" customWidth="1"/>
    <col min="7" max="7" width="11.7109375" style="1" customWidth="1"/>
    <col min="8" max="16384" width="11.42578125" style="1"/>
  </cols>
  <sheetData>
    <row r="1" spans="2:7" ht="19.5" customHeight="1" x14ac:dyDescent="0.25">
      <c r="B1" s="417" t="s">
        <v>1469</v>
      </c>
      <c r="C1" s="223"/>
      <c r="D1" s="223"/>
      <c r="F1" s="329" t="s">
        <v>677</v>
      </c>
    </row>
    <row r="2" spans="2:7" ht="19.5" customHeight="1" x14ac:dyDescent="0.25">
      <c r="B2" s="417" t="s">
        <v>676</v>
      </c>
      <c r="C2" s="225"/>
      <c r="D2" s="225"/>
      <c r="F2" s="329" t="s">
        <v>678</v>
      </c>
      <c r="G2" s="181" t="s">
        <v>677</v>
      </c>
    </row>
    <row r="3" spans="2:7" ht="18" x14ac:dyDescent="0.25">
      <c r="B3" s="417" t="s">
        <v>1390</v>
      </c>
      <c r="C3" s="226"/>
      <c r="D3" s="226"/>
      <c r="F3" s="329"/>
      <c r="G3" s="181" t="s">
        <v>678</v>
      </c>
    </row>
    <row r="4" spans="2:7" ht="11.25" customHeight="1" x14ac:dyDescent="0.25">
      <c r="B4" s="327"/>
      <c r="C4" s="226"/>
      <c r="D4" s="226"/>
      <c r="E4" s="328"/>
      <c r="F4" s="1"/>
      <c r="G4" s="329"/>
    </row>
    <row r="5" spans="2:7" ht="18" customHeight="1" x14ac:dyDescent="0.25">
      <c r="B5" s="227" t="s">
        <v>679</v>
      </c>
      <c r="C5" s="184"/>
      <c r="D5" s="226"/>
      <c r="E5" s="226"/>
    </row>
    <row r="6" spans="2:7" ht="34.9" customHeight="1" x14ac:dyDescent="0.2">
      <c r="B6" s="266" t="s">
        <v>99</v>
      </c>
      <c r="C6" s="334" t="s">
        <v>1892</v>
      </c>
      <c r="D6" s="333"/>
    </row>
    <row r="7" spans="2:7" ht="18" customHeight="1" x14ac:dyDescent="0.2">
      <c r="B7" s="266" t="s">
        <v>100</v>
      </c>
      <c r="C7" s="334" t="s">
        <v>1818</v>
      </c>
      <c r="D7" s="333"/>
    </row>
    <row r="8" spans="2:7" ht="18" customHeight="1" x14ac:dyDescent="0.2">
      <c r="B8" s="454" t="s">
        <v>1893</v>
      </c>
      <c r="C8" s="455" t="str">
        <f>IF(D7="Sí","Indique cuántas acciones -------&gt;","")</f>
        <v/>
      </c>
      <c r="D8" s="335"/>
      <c r="E8" s="429" t="str">
        <f>IF(AND(D7="Sí",D8&lt;=0),"Indique la cantidad de accioness","")</f>
        <v/>
      </c>
      <c r="F8" s="247"/>
      <c r="G8" s="224"/>
    </row>
    <row r="9" spans="2:7" ht="18" customHeight="1" x14ac:dyDescent="0.2">
      <c r="B9" s="266" t="s">
        <v>101</v>
      </c>
      <c r="C9" s="334" t="s">
        <v>680</v>
      </c>
      <c r="D9" s="333"/>
      <c r="E9" s="9"/>
      <c r="F9" s="9"/>
    </row>
    <row r="10" spans="2:7" ht="18" customHeight="1" x14ac:dyDescent="0.2">
      <c r="B10" s="456" t="s">
        <v>1894</v>
      </c>
      <c r="C10" s="457"/>
      <c r="D10" s="458" t="str">
        <f>IF($D$9="Sí","Total","")</f>
        <v/>
      </c>
      <c r="E10" s="458" t="str">
        <f>IF($D$9="Sí","Hombres","")</f>
        <v/>
      </c>
      <c r="F10" s="458" t="str">
        <f>IF($D$9="Sí","Mujeres","")</f>
        <v/>
      </c>
    </row>
    <row r="11" spans="2:7" ht="18" customHeight="1" x14ac:dyDescent="0.2">
      <c r="B11" s="456" t="s">
        <v>1895</v>
      </c>
      <c r="C11" s="455" t="str">
        <f>IF(D9="Sí","Indique cuántos estudiantes participan en el Grupo de Convivencia --&gt;","")</f>
        <v/>
      </c>
      <c r="D11" s="436" t="str">
        <f>IFERROR(IF(D10="Total",E11+F11,"*"),"")</f>
        <v>*</v>
      </c>
      <c r="E11" s="335"/>
      <c r="F11" s="335"/>
      <c r="G11" s="640" t="str">
        <f>IF(AND(D9="Sí",D11&lt;=0),"Indique la cantidad de estudiantes","")</f>
        <v/>
      </c>
    </row>
    <row r="12" spans="2:7" ht="34.9" customHeight="1" x14ac:dyDescent="0.2">
      <c r="B12" s="266" t="s">
        <v>104</v>
      </c>
      <c r="C12" s="457" t="s">
        <v>1896</v>
      </c>
      <c r="D12" s="333"/>
      <c r="E12" s="9"/>
      <c r="F12" s="9"/>
      <c r="G12" s="640"/>
    </row>
    <row r="13" spans="2:7" ht="18" customHeight="1" x14ac:dyDescent="0.2">
      <c r="B13" s="266" t="s">
        <v>604</v>
      </c>
      <c r="C13" s="457" t="s">
        <v>1828</v>
      </c>
      <c r="D13" s="333"/>
      <c r="E13" s="459"/>
      <c r="F13" s="459"/>
    </row>
    <row r="14" spans="2:7" ht="18" customHeight="1" x14ac:dyDescent="0.2">
      <c r="C14" s="184"/>
      <c r="D14" s="184"/>
      <c r="E14" s="184"/>
      <c r="F14" s="184"/>
    </row>
    <row r="15" spans="2:7" ht="18" customHeight="1" x14ac:dyDescent="0.2">
      <c r="B15" s="227" t="s">
        <v>1897</v>
      </c>
      <c r="D15" s="238" t="s">
        <v>0</v>
      </c>
      <c r="E15" s="238" t="s">
        <v>592</v>
      </c>
      <c r="F15" s="238" t="s">
        <v>593</v>
      </c>
    </row>
    <row r="16" spans="2:7" ht="18" customHeight="1" x14ac:dyDescent="0.2">
      <c r="B16" s="182" t="s">
        <v>606</v>
      </c>
      <c r="C16" s="224" t="s">
        <v>611</v>
      </c>
      <c r="D16" s="239">
        <f>E16+F16</f>
        <v>0</v>
      </c>
      <c r="E16" s="240"/>
      <c r="F16" s="240"/>
    </row>
    <row r="17" spans="2:6" ht="18" customHeight="1" x14ac:dyDescent="0.2">
      <c r="B17" s="182" t="s">
        <v>607</v>
      </c>
      <c r="C17" s="224" t="s">
        <v>612</v>
      </c>
      <c r="D17" s="239">
        <f t="shared" ref="D17:D19" si="0">E17+F17</f>
        <v>0</v>
      </c>
      <c r="E17" s="240"/>
      <c r="F17" s="240"/>
    </row>
    <row r="18" spans="2:6" ht="18" customHeight="1" x14ac:dyDescent="0.2">
      <c r="B18" s="182" t="s">
        <v>684</v>
      </c>
      <c r="C18" s="224" t="s">
        <v>685</v>
      </c>
      <c r="D18" s="239">
        <f t="shared" si="0"/>
        <v>0</v>
      </c>
      <c r="E18" s="240"/>
      <c r="F18" s="240"/>
    </row>
    <row r="19" spans="2:6" ht="18" customHeight="1" x14ac:dyDescent="0.2">
      <c r="B19" s="182" t="s">
        <v>686</v>
      </c>
      <c r="C19" s="224" t="s">
        <v>687</v>
      </c>
      <c r="D19" s="239">
        <f t="shared" si="0"/>
        <v>0</v>
      </c>
      <c r="E19" s="240"/>
      <c r="F19" s="240"/>
    </row>
    <row r="20" spans="2:6" ht="18" customHeight="1" x14ac:dyDescent="0.2">
      <c r="B20" s="182" t="s">
        <v>688</v>
      </c>
      <c r="C20" s="224" t="s">
        <v>608</v>
      </c>
      <c r="D20" s="240"/>
    </row>
    <row r="21" spans="2:6" ht="18" customHeight="1" x14ac:dyDescent="0.2">
      <c r="B21" s="182" t="s">
        <v>689</v>
      </c>
      <c r="C21" s="224" t="s">
        <v>609</v>
      </c>
      <c r="D21" s="240"/>
    </row>
    <row r="22" spans="2:6" ht="18" customHeight="1" x14ac:dyDescent="0.2">
      <c r="B22" s="182" t="s">
        <v>690</v>
      </c>
      <c r="C22" s="224" t="s">
        <v>691</v>
      </c>
      <c r="D22" s="240"/>
    </row>
    <row r="23" spans="2:6" ht="18" customHeight="1" x14ac:dyDescent="0.2">
      <c r="B23" s="182" t="s">
        <v>692</v>
      </c>
      <c r="C23" s="224" t="s">
        <v>693</v>
      </c>
      <c r="D23" s="240"/>
    </row>
    <row r="24" spans="2:6" ht="18" customHeight="1" x14ac:dyDescent="0.2">
      <c r="B24" s="182" t="s">
        <v>695</v>
      </c>
      <c r="C24" s="224" t="s">
        <v>1389</v>
      </c>
      <c r="D24" s="240"/>
    </row>
    <row r="25" spans="2:6" ht="18" customHeight="1" x14ac:dyDescent="0.2"/>
    <row r="26" spans="2:6" ht="18" customHeight="1" x14ac:dyDescent="0.2">
      <c r="B26" s="227" t="s">
        <v>694</v>
      </c>
    </row>
    <row r="27" spans="2:6" ht="18" customHeight="1" x14ac:dyDescent="0.2">
      <c r="B27" s="182" t="s">
        <v>696</v>
      </c>
      <c r="C27" s="224" t="s">
        <v>605</v>
      </c>
      <c r="D27" s="238" t="s">
        <v>0</v>
      </c>
      <c r="E27" s="238" t="s">
        <v>592</v>
      </c>
      <c r="F27" s="238" t="s">
        <v>593</v>
      </c>
    </row>
    <row r="28" spans="2:6" ht="18" customHeight="1" x14ac:dyDescent="0.2">
      <c r="B28" s="460" t="s">
        <v>1898</v>
      </c>
      <c r="C28" s="241" t="s">
        <v>0</v>
      </c>
      <c r="D28" s="239">
        <f>E28+F28</f>
        <v>0</v>
      </c>
      <c r="E28" s="239">
        <f>+E29+E30</f>
        <v>0</v>
      </c>
      <c r="F28" s="239">
        <f>+F29+F30</f>
        <v>0</v>
      </c>
    </row>
    <row r="29" spans="2:6" ht="18" customHeight="1" x14ac:dyDescent="0.2">
      <c r="B29" s="460" t="s">
        <v>1899</v>
      </c>
      <c r="C29" s="241" t="s">
        <v>102</v>
      </c>
      <c r="D29" s="239">
        <f>+E29+F29</f>
        <v>0</v>
      </c>
      <c r="E29" s="240"/>
      <c r="F29" s="240"/>
    </row>
    <row r="30" spans="2:6" ht="18" customHeight="1" x14ac:dyDescent="0.2">
      <c r="B30" s="460" t="s">
        <v>1900</v>
      </c>
      <c r="C30" s="241" t="s">
        <v>103</v>
      </c>
      <c r="D30" s="239">
        <f>+E30+F30</f>
        <v>0</v>
      </c>
      <c r="E30" s="240"/>
      <c r="F30" s="240"/>
    </row>
    <row r="31" spans="2:6" ht="4.5" customHeight="1" x14ac:dyDescent="0.2">
      <c r="B31" s="242"/>
      <c r="C31" s="243"/>
      <c r="D31" s="244"/>
      <c r="E31" s="244"/>
      <c r="F31" s="244"/>
    </row>
    <row r="32" spans="2:6" x14ac:dyDescent="0.2">
      <c r="B32" s="245" t="s">
        <v>591</v>
      </c>
      <c r="C32" s="243"/>
      <c r="D32" s="244"/>
      <c r="E32" s="244"/>
      <c r="F32" s="244"/>
    </row>
    <row r="33" spans="2:6" ht="21" customHeight="1" x14ac:dyDescent="0.2">
      <c r="B33" s="512"/>
      <c r="C33" s="513"/>
      <c r="D33" s="513"/>
      <c r="E33" s="513"/>
      <c r="F33" s="514"/>
    </row>
    <row r="34" spans="2:6" ht="21" customHeight="1" x14ac:dyDescent="0.2">
      <c r="B34" s="515"/>
      <c r="C34" s="516"/>
      <c r="D34" s="516"/>
      <c r="E34" s="516"/>
      <c r="F34" s="517"/>
    </row>
    <row r="35" spans="2:6" ht="21" customHeight="1" x14ac:dyDescent="0.2">
      <c r="B35" s="515"/>
      <c r="C35" s="516"/>
      <c r="D35" s="516"/>
      <c r="E35" s="516"/>
      <c r="F35" s="517"/>
    </row>
    <row r="36" spans="2:6" ht="21" customHeight="1" x14ac:dyDescent="0.2">
      <c r="B36" s="518"/>
      <c r="C36" s="519"/>
      <c r="D36" s="519"/>
      <c r="E36" s="519"/>
      <c r="F36" s="520"/>
    </row>
  </sheetData>
  <sheetProtection algorithmName="SHA-512" hashValue="yilL7O/WYZQTJOiV+PVgyhMuGI7Cj7/vrTYmg+yw2nTgQJcVu544u/Fi1eXVKcxB6DaBFNNjM/NSje8/1mtSCw==" saltValue="LnrrrG9j1qhra3BfvGGbJA==" spinCount="100000" sheet="1" objects="1" scenarios="1"/>
  <mergeCells count="2">
    <mergeCell ref="G11:G12"/>
    <mergeCell ref="B33:F36"/>
  </mergeCells>
  <conditionalFormatting sqref="D8">
    <cfRule type="expression" dxfId="25" priority="8">
      <formula>$D$7="Sí"</formula>
    </cfRule>
  </conditionalFormatting>
  <conditionalFormatting sqref="D11">
    <cfRule type="cellIs" dxfId="24" priority="1" operator="equal">
      <formula>"*"</formula>
    </cfRule>
    <cfRule type="cellIs" dxfId="23" priority="2" operator="greaterThan">
      <formula>0</formula>
    </cfRule>
    <cfRule type="cellIs" dxfId="22" priority="3" operator="equal">
      <formula>0</formula>
    </cfRule>
  </conditionalFormatting>
  <conditionalFormatting sqref="D16:D19">
    <cfRule type="cellIs" dxfId="21" priority="6" operator="equal">
      <formula>0</formula>
    </cfRule>
  </conditionalFormatting>
  <conditionalFormatting sqref="D28:D30">
    <cfRule type="cellIs" dxfId="20" priority="5" operator="equal">
      <formula>0</formula>
    </cfRule>
  </conditionalFormatting>
  <conditionalFormatting sqref="E11:F11">
    <cfRule type="expression" dxfId="19" priority="7">
      <formula>$E$10="Hombres"</formula>
    </cfRule>
  </conditionalFormatting>
  <conditionalFormatting sqref="E28:F28">
    <cfRule type="cellIs" dxfId="18" priority="4" operator="equal">
      <formula>0</formula>
    </cfRule>
  </conditionalFormatting>
  <dataValidations count="1">
    <dataValidation type="list" allowBlank="1" showInputMessage="1" showErrorMessage="1" sqref="D9 D6:D7 D12:D13" xr:uid="{5DA9246C-B9F4-4DA7-9649-2EBF5CD2B1E3}">
      <formula1>sino</formula1>
    </dataValidation>
  </dataValidations>
  <printOptions horizontalCentered="1"/>
  <pageMargins left="0.19685039370078741" right="0.19685039370078741" top="0.59055118110236227" bottom="0.6692913385826772" header="0.31496062992125984" footer="0.15748031496062992"/>
  <pageSetup scale="77" orientation="landscape" r:id="rId1"/>
  <headerFooter>
    <oddFooter>&amp;R&amp;"+,Negrita Cursiva"Técnica Nocturna, &amp;"+,Cursiva"página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6F16-5066-4D02-98AB-B5D95A776AB4}">
  <sheetPr codeName="Hoja19">
    <pageSetUpPr fitToPage="1"/>
  </sheetPr>
  <dimension ref="B1:J47"/>
  <sheetViews>
    <sheetView showGridLines="0" zoomScale="95" zoomScaleNormal="95" workbookViewId="0"/>
  </sheetViews>
  <sheetFormatPr baseColWidth="10" defaultColWidth="11.42578125" defaultRowHeight="14.25" x14ac:dyDescent="0.2"/>
  <cols>
    <col min="1" max="1" width="4.42578125" style="1" customWidth="1"/>
    <col min="2" max="2" width="5.42578125" style="182" customWidth="1"/>
    <col min="3" max="3" width="6.7109375" style="228" customWidth="1"/>
    <col min="4" max="4" width="65.7109375" style="228" customWidth="1"/>
    <col min="5" max="8" width="11.42578125" style="224" customWidth="1"/>
    <col min="9" max="9" width="6.7109375" style="1" customWidth="1"/>
    <col min="10" max="10" width="6" style="1" customWidth="1"/>
    <col min="11" max="16384" width="11.42578125" style="1"/>
  </cols>
  <sheetData>
    <row r="1" spans="2:10" ht="19.5" customHeight="1" x14ac:dyDescent="0.25">
      <c r="B1" s="417" t="s">
        <v>1466</v>
      </c>
      <c r="C1" s="223"/>
      <c r="D1" s="223"/>
    </row>
    <row r="2" spans="2:10" ht="19.5" customHeight="1" x14ac:dyDescent="0.25">
      <c r="B2" s="417" t="s">
        <v>676</v>
      </c>
      <c r="C2" s="225"/>
      <c r="D2" s="225"/>
      <c r="H2" s="1"/>
    </row>
    <row r="3" spans="2:10" ht="18" x14ac:dyDescent="0.25">
      <c r="B3" s="417" t="s">
        <v>1390</v>
      </c>
      <c r="C3" s="226"/>
      <c r="D3" s="226"/>
      <c r="H3" s="1"/>
    </row>
    <row r="4" spans="2:10" ht="6.75" customHeight="1" x14ac:dyDescent="0.25">
      <c r="B4" s="227"/>
      <c r="C4" s="184"/>
      <c r="D4" s="226"/>
      <c r="E4" s="226"/>
      <c r="F4" s="226"/>
    </row>
    <row r="5" spans="2:10" ht="29.45" customHeight="1" x14ac:dyDescent="0.2">
      <c r="B5" s="266" t="s">
        <v>1118</v>
      </c>
      <c r="C5" s="642" t="s">
        <v>681</v>
      </c>
      <c r="D5" s="642"/>
      <c r="E5" s="333"/>
      <c r="F5" s="184"/>
      <c r="G5" s="184"/>
      <c r="I5" s="184"/>
    </row>
    <row r="6" spans="2:10" ht="15" customHeight="1" x14ac:dyDescent="0.2">
      <c r="C6" s="182"/>
      <c r="D6" s="183"/>
      <c r="E6" s="184"/>
      <c r="F6" s="184"/>
      <c r="G6" s="184"/>
      <c r="H6" s="184"/>
      <c r="I6" s="184"/>
    </row>
    <row r="7" spans="2:10" ht="36.75" customHeight="1" thickBot="1" x14ac:dyDescent="0.25">
      <c r="B7" s="266" t="s">
        <v>1409</v>
      </c>
      <c r="C7" s="586" t="s">
        <v>1113</v>
      </c>
      <c r="D7" s="586"/>
      <c r="E7" s="586"/>
      <c r="F7" s="586"/>
      <c r="G7" s="586"/>
      <c r="H7" s="185"/>
    </row>
    <row r="8" spans="2:10" ht="31.5" customHeight="1" thickTop="1" x14ac:dyDescent="0.2">
      <c r="C8" s="643" t="s">
        <v>1146</v>
      </c>
      <c r="D8" s="643"/>
      <c r="E8" s="645" t="s">
        <v>682</v>
      </c>
      <c r="F8" s="647" t="s">
        <v>683</v>
      </c>
      <c r="G8" s="648"/>
      <c r="H8" s="648"/>
    </row>
    <row r="9" spans="2:10" ht="19.5" customHeight="1" thickBot="1" x14ac:dyDescent="0.25">
      <c r="C9" s="644"/>
      <c r="D9" s="644"/>
      <c r="E9" s="646"/>
      <c r="F9" s="229" t="s">
        <v>0</v>
      </c>
      <c r="G9" s="230" t="s">
        <v>592</v>
      </c>
      <c r="H9" s="231" t="s">
        <v>593</v>
      </c>
    </row>
    <row r="10" spans="2:10" ht="19.5" customHeight="1" thickTop="1" x14ac:dyDescent="0.2">
      <c r="C10" s="641" t="s">
        <v>1391</v>
      </c>
      <c r="D10" s="641"/>
      <c r="E10" s="232"/>
      <c r="F10" s="233">
        <f t="shared" ref="F10:F24" si="0">+G10+H10</f>
        <v>0</v>
      </c>
      <c r="G10" s="234"/>
      <c r="H10" s="235"/>
      <c r="I10" s="332" t="str">
        <f>IF(AND(E10&gt;0,F10=0),"***",IF(AND(F10&gt;0,E10=0),"xxx",""))</f>
        <v/>
      </c>
      <c r="J10" s="332" t="str">
        <f>IF(E10&gt;F10,"###","")</f>
        <v/>
      </c>
    </row>
    <row r="11" spans="2:10" ht="19.5" customHeight="1" x14ac:dyDescent="0.2">
      <c r="C11" s="641" t="s">
        <v>1392</v>
      </c>
      <c r="D11" s="641"/>
      <c r="E11" s="232"/>
      <c r="F11" s="233">
        <f t="shared" si="0"/>
        <v>0</v>
      </c>
      <c r="G11" s="234"/>
      <c r="H11" s="235"/>
      <c r="I11" s="332" t="str">
        <f t="shared" ref="I11:I24" si="1">IF(AND(E11&gt;0,F11=0),"***",IF(AND(F11&gt;0,E11=0),"xxx",""))</f>
        <v/>
      </c>
      <c r="J11" s="332" t="str">
        <f t="shared" ref="J11:J24" si="2">IF(E11&gt;F11,"###","")</f>
        <v/>
      </c>
    </row>
    <row r="12" spans="2:10" ht="19.5" customHeight="1" x14ac:dyDescent="0.2">
      <c r="C12" s="649" t="s">
        <v>1393</v>
      </c>
      <c r="D12" s="649"/>
      <c r="E12" s="232"/>
      <c r="F12" s="233">
        <f t="shared" si="0"/>
        <v>0</v>
      </c>
      <c r="G12" s="236"/>
      <c r="H12" s="237"/>
      <c r="I12" s="332" t="str">
        <f t="shared" si="1"/>
        <v/>
      </c>
      <c r="J12" s="332" t="str">
        <f t="shared" si="2"/>
        <v/>
      </c>
    </row>
    <row r="13" spans="2:10" ht="19.5" customHeight="1" x14ac:dyDescent="0.2">
      <c r="C13" s="649" t="s">
        <v>1394</v>
      </c>
      <c r="D13" s="649"/>
      <c r="E13" s="232"/>
      <c r="F13" s="233">
        <f t="shared" si="0"/>
        <v>0</v>
      </c>
      <c r="G13" s="236"/>
      <c r="H13" s="237"/>
      <c r="I13" s="332" t="str">
        <f t="shared" si="1"/>
        <v/>
      </c>
      <c r="J13" s="332" t="str">
        <f t="shared" si="2"/>
        <v/>
      </c>
    </row>
    <row r="14" spans="2:10" ht="19.5" customHeight="1" x14ac:dyDescent="0.2">
      <c r="C14" s="649" t="s">
        <v>1395</v>
      </c>
      <c r="D14" s="649"/>
      <c r="E14" s="232"/>
      <c r="F14" s="233">
        <f t="shared" si="0"/>
        <v>0</v>
      </c>
      <c r="G14" s="236"/>
      <c r="H14" s="237"/>
      <c r="I14" s="332" t="str">
        <f t="shared" si="1"/>
        <v/>
      </c>
      <c r="J14" s="332" t="str">
        <f t="shared" si="2"/>
        <v/>
      </c>
    </row>
    <row r="15" spans="2:10" ht="19.5" customHeight="1" x14ac:dyDescent="0.2">
      <c r="C15" s="649" t="s">
        <v>1396</v>
      </c>
      <c r="D15" s="649"/>
      <c r="E15" s="232"/>
      <c r="F15" s="233">
        <f t="shared" si="0"/>
        <v>0</v>
      </c>
      <c r="G15" s="236"/>
      <c r="H15" s="237"/>
      <c r="I15" s="332" t="str">
        <f t="shared" si="1"/>
        <v/>
      </c>
      <c r="J15" s="332" t="str">
        <f t="shared" si="2"/>
        <v/>
      </c>
    </row>
    <row r="16" spans="2:10" ht="19.5" customHeight="1" x14ac:dyDescent="0.2">
      <c r="C16" s="649" t="s">
        <v>1398</v>
      </c>
      <c r="D16" s="649"/>
      <c r="E16" s="232"/>
      <c r="F16" s="233">
        <f t="shared" si="0"/>
        <v>0</v>
      </c>
      <c r="G16" s="236"/>
      <c r="H16" s="237"/>
      <c r="I16" s="332" t="str">
        <f t="shared" si="1"/>
        <v/>
      </c>
      <c r="J16" s="332" t="str">
        <f t="shared" si="2"/>
        <v/>
      </c>
    </row>
    <row r="17" spans="2:10" ht="19.5" customHeight="1" x14ac:dyDescent="0.2">
      <c r="C17" s="649" t="s">
        <v>1399</v>
      </c>
      <c r="D17" s="649"/>
      <c r="E17" s="232"/>
      <c r="F17" s="233">
        <f t="shared" si="0"/>
        <v>0</v>
      </c>
      <c r="G17" s="236"/>
      <c r="H17" s="237"/>
      <c r="I17" s="332" t="str">
        <f t="shared" si="1"/>
        <v/>
      </c>
      <c r="J17" s="332" t="str">
        <f t="shared" si="2"/>
        <v/>
      </c>
    </row>
    <row r="18" spans="2:10" ht="19.5" customHeight="1" x14ac:dyDescent="0.2">
      <c r="C18" s="649" t="s">
        <v>1400</v>
      </c>
      <c r="D18" s="649"/>
      <c r="E18" s="232"/>
      <c r="F18" s="233">
        <f t="shared" si="0"/>
        <v>0</v>
      </c>
      <c r="G18" s="236"/>
      <c r="H18" s="237"/>
      <c r="I18" s="332" t="str">
        <f t="shared" si="1"/>
        <v/>
      </c>
      <c r="J18" s="332" t="str">
        <f t="shared" si="2"/>
        <v/>
      </c>
    </row>
    <row r="19" spans="2:10" ht="19.5" customHeight="1" x14ac:dyDescent="0.2">
      <c r="C19" s="649" t="s">
        <v>1401</v>
      </c>
      <c r="D19" s="649"/>
      <c r="E19" s="232"/>
      <c r="F19" s="233">
        <f t="shared" si="0"/>
        <v>0</v>
      </c>
      <c r="G19" s="236"/>
      <c r="H19" s="237"/>
      <c r="I19" s="332" t="str">
        <f t="shared" si="1"/>
        <v/>
      </c>
      <c r="J19" s="332" t="str">
        <f t="shared" si="2"/>
        <v/>
      </c>
    </row>
    <row r="20" spans="2:10" ht="19.5" customHeight="1" x14ac:dyDescent="0.2">
      <c r="C20" s="649" t="s">
        <v>1402</v>
      </c>
      <c r="D20" s="649"/>
      <c r="E20" s="232"/>
      <c r="F20" s="233">
        <f t="shared" si="0"/>
        <v>0</v>
      </c>
      <c r="G20" s="236"/>
      <c r="H20" s="237"/>
      <c r="I20" s="332" t="str">
        <f t="shared" si="1"/>
        <v/>
      </c>
      <c r="J20" s="332" t="str">
        <f t="shared" si="2"/>
        <v/>
      </c>
    </row>
    <row r="21" spans="2:10" ht="19.5" customHeight="1" x14ac:dyDescent="0.2">
      <c r="C21" s="649" t="s">
        <v>1403</v>
      </c>
      <c r="D21" s="649"/>
      <c r="E21" s="232"/>
      <c r="F21" s="233">
        <f t="shared" si="0"/>
        <v>0</v>
      </c>
      <c r="G21" s="236"/>
      <c r="H21" s="237"/>
      <c r="I21" s="332" t="str">
        <f t="shared" si="1"/>
        <v/>
      </c>
      <c r="J21" s="332" t="str">
        <f t="shared" si="2"/>
        <v/>
      </c>
    </row>
    <row r="22" spans="2:10" ht="19.5" customHeight="1" x14ac:dyDescent="0.2">
      <c r="C22" s="649" t="s">
        <v>1404</v>
      </c>
      <c r="D22" s="649"/>
      <c r="E22" s="232"/>
      <c r="F22" s="233">
        <f t="shared" si="0"/>
        <v>0</v>
      </c>
      <c r="G22" s="236"/>
      <c r="H22" s="237"/>
      <c r="I22" s="332" t="str">
        <f t="shared" si="1"/>
        <v/>
      </c>
      <c r="J22" s="332" t="str">
        <f t="shared" si="2"/>
        <v/>
      </c>
    </row>
    <row r="23" spans="2:10" ht="19.5" customHeight="1" x14ac:dyDescent="0.2">
      <c r="C23" s="649" t="s">
        <v>1405</v>
      </c>
      <c r="D23" s="649"/>
      <c r="E23" s="232"/>
      <c r="F23" s="233">
        <f t="shared" si="0"/>
        <v>0</v>
      </c>
      <c r="G23" s="236"/>
      <c r="H23" s="237"/>
      <c r="I23" s="332" t="str">
        <f t="shared" si="1"/>
        <v/>
      </c>
      <c r="J23" s="332" t="str">
        <f t="shared" si="2"/>
        <v/>
      </c>
    </row>
    <row r="24" spans="2:10" ht="19.5" customHeight="1" thickBot="1" x14ac:dyDescent="0.25">
      <c r="C24" s="650" t="s">
        <v>1406</v>
      </c>
      <c r="D24" s="650"/>
      <c r="E24" s="290"/>
      <c r="F24" s="291">
        <f t="shared" si="0"/>
        <v>0</v>
      </c>
      <c r="G24" s="292"/>
      <c r="H24" s="293"/>
      <c r="I24" s="332" t="str">
        <f t="shared" si="1"/>
        <v/>
      </c>
      <c r="J24" s="332" t="str">
        <f t="shared" si="2"/>
        <v/>
      </c>
    </row>
    <row r="25" spans="2:10" ht="15" thickTop="1" x14ac:dyDescent="0.2">
      <c r="C25" s="330" t="s">
        <v>1407</v>
      </c>
      <c r="D25" s="184"/>
      <c r="E25" s="184"/>
      <c r="F25" s="184"/>
      <c r="G25" s="184"/>
      <c r="H25" s="184"/>
      <c r="I25" s="332"/>
    </row>
    <row r="26" spans="2:10" x14ac:dyDescent="0.2">
      <c r="C26" s="651" t="s">
        <v>1408</v>
      </c>
      <c r="D26" s="651"/>
      <c r="E26" s="651"/>
      <c r="F26" s="651"/>
      <c r="G26" s="651"/>
      <c r="H26" s="651"/>
      <c r="I26" s="332"/>
    </row>
    <row r="27" spans="2:10" x14ac:dyDescent="0.2">
      <c r="C27" s="651"/>
      <c r="D27" s="651"/>
      <c r="E27" s="651"/>
      <c r="F27" s="651"/>
      <c r="G27" s="651"/>
      <c r="H27" s="651"/>
      <c r="I27" s="332"/>
    </row>
    <row r="28" spans="2:10" ht="15" customHeight="1" x14ac:dyDescent="0.2">
      <c r="C28" s="331"/>
      <c r="D28" s="652" t="str">
        <f>IF(OR(I10="***",I11="***",I12="***",I13="***",I14="***",I15="***",I16="***",I17="***",I18="***",I19="***",I20="***",I21="***",I22="***",I23="***",I24="***"),"*** = Indique la cantidad de estudiantes involucrados","")</f>
        <v/>
      </c>
      <c r="E28" s="652"/>
      <c r="F28" s="652"/>
      <c r="G28" s="652"/>
      <c r="H28" s="652"/>
      <c r="I28" s="332"/>
    </row>
    <row r="29" spans="2:10" ht="15" customHeight="1" x14ac:dyDescent="0.2">
      <c r="C29" s="331"/>
      <c r="D29" s="652" t="str">
        <f>IF(OR(I10="xxx",I11="xxx",I12="xxx",I13="xxx",I14="xxx",I15="xxx",I16="xxx",I17="xxx",I18="xxx",I19="xxx",I20="xxx",I21="xxx",I22="xxx",I23="xxx",I24="xxx"),"xxx = Indique la cantidad de casos","")</f>
        <v/>
      </c>
      <c r="E29" s="652"/>
      <c r="F29" s="652"/>
      <c r="G29" s="652"/>
      <c r="H29" s="652"/>
      <c r="I29" s="332"/>
    </row>
    <row r="30" spans="2:10" ht="15" customHeight="1" x14ac:dyDescent="0.2">
      <c r="C30" s="331"/>
      <c r="D30" s="652" t="str">
        <f>IF(OR(J10="###",J11="###",J12="###",J13="###",J14="###",J15="###",J16="###",J17="###",J18="###",J19="###",J20="###",J21="###",J22="###",J23="###",J24="###"),"### = La cantidad de casos no puede ser mayor al total de estudiantes involucrados","")</f>
        <v/>
      </c>
      <c r="E30" s="652"/>
      <c r="F30" s="652"/>
      <c r="G30" s="652"/>
      <c r="H30" s="652"/>
      <c r="I30" s="332"/>
    </row>
    <row r="31" spans="2:10" x14ac:dyDescent="0.2">
      <c r="B31" s="245" t="s">
        <v>591</v>
      </c>
      <c r="C31" s="243"/>
      <c r="D31" s="243"/>
      <c r="E31" s="244"/>
      <c r="F31" s="244"/>
      <c r="G31" s="243"/>
      <c r="H31" s="243"/>
      <c r="I31" s="332"/>
    </row>
    <row r="32" spans="2:10" ht="21" customHeight="1" x14ac:dyDescent="0.2">
      <c r="B32" s="563"/>
      <c r="C32" s="564"/>
      <c r="D32" s="564"/>
      <c r="E32" s="564"/>
      <c r="F32" s="564"/>
      <c r="G32" s="564"/>
      <c r="H32" s="565"/>
    </row>
    <row r="33" spans="2:8" x14ac:dyDescent="0.2">
      <c r="B33" s="566"/>
      <c r="C33" s="567"/>
      <c r="D33" s="567"/>
      <c r="E33" s="567"/>
      <c r="F33" s="567"/>
      <c r="G33" s="567"/>
      <c r="H33" s="568"/>
    </row>
    <row r="34" spans="2:8" x14ac:dyDescent="0.2">
      <c r="B34" s="566"/>
      <c r="C34" s="567"/>
      <c r="D34" s="567"/>
      <c r="E34" s="567"/>
      <c r="F34" s="567"/>
      <c r="G34" s="567"/>
      <c r="H34" s="568"/>
    </row>
    <row r="35" spans="2:8" x14ac:dyDescent="0.2">
      <c r="B35" s="569"/>
      <c r="C35" s="570"/>
      <c r="D35" s="570"/>
      <c r="E35" s="570"/>
      <c r="F35" s="570"/>
      <c r="G35" s="570"/>
      <c r="H35" s="57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sheetProtection algorithmName="SHA-512" hashValue="XPNxRnL45rM7JA0IfBUiBDNtyBCMDU3KDJM/mj0rOLuLdyHuLU1ot056sJ6uNUdDJ5RAQLWTR1rKsJJK2JiehQ==" saltValue="a0BTvTzZg408fBQS/K/dTw==" spinCount="100000" sheet="1" objects="1" scenarios="1"/>
  <mergeCells count="25">
    <mergeCell ref="B32:H35"/>
    <mergeCell ref="C23:D23"/>
    <mergeCell ref="C24:D24"/>
    <mergeCell ref="C26:H27"/>
    <mergeCell ref="D28:H28"/>
    <mergeCell ref="D29:H29"/>
    <mergeCell ref="D30:H30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0:D10"/>
    <mergeCell ref="C5:D5"/>
    <mergeCell ref="C7:G7"/>
    <mergeCell ref="C8:D9"/>
    <mergeCell ref="E8:E9"/>
    <mergeCell ref="F8:H8"/>
  </mergeCells>
  <conditionalFormatting sqref="F10:F24">
    <cfRule type="cellIs" dxfId="17" priority="1" operator="equal">
      <formula>0</formula>
    </cfRule>
  </conditionalFormatting>
  <dataValidations count="1">
    <dataValidation type="list" allowBlank="1" showInputMessage="1" showErrorMessage="1" sqref="E5" xr:uid="{2108EF57-EB84-42E5-AB2E-40F5E0D1358E}">
      <formula1>sino</formula1>
    </dataValidation>
  </dataValidations>
  <printOptions horizontalCentered="1"/>
  <pageMargins left="0.15748031496062992" right="0.15748031496062992" top="0.35433070866141736" bottom="0.35433070866141736" header="0.15748031496062992" footer="0.15748031496062992"/>
  <pageSetup scale="86" fitToWidth="0" orientation="landscape" r:id="rId1"/>
  <headerFooter>
    <oddFooter>&amp;R&amp;"+,Negrita Cursiva"Técnica Nocturna, &amp;"+,Cursiva"página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6275F-0A2F-41FB-A35E-750E3CB18F94}">
  <sheetPr codeName="Hoja20">
    <pageSetUpPr fitToPage="1"/>
  </sheetPr>
  <dimension ref="A1:H40"/>
  <sheetViews>
    <sheetView showGridLines="0" zoomScale="95" zoomScaleNormal="95" workbookViewId="0"/>
  </sheetViews>
  <sheetFormatPr baseColWidth="10" defaultColWidth="11.42578125" defaultRowHeight="14.25" x14ac:dyDescent="0.2"/>
  <cols>
    <col min="1" max="1" width="4.42578125" style="1" customWidth="1"/>
    <col min="2" max="2" width="4.7109375" style="228" customWidth="1"/>
    <col min="3" max="3" width="50.7109375" style="228" customWidth="1"/>
    <col min="4" max="6" width="15.28515625" style="224" customWidth="1"/>
    <col min="7" max="7" width="17.5703125" style="224" customWidth="1"/>
    <col min="8" max="8" width="15.28515625" style="224" customWidth="1"/>
    <col min="9" max="16384" width="11.42578125" style="1"/>
  </cols>
  <sheetData>
    <row r="1" spans="1:8" ht="20.25" customHeight="1" x14ac:dyDescent="0.25">
      <c r="B1" s="417" t="s">
        <v>1467</v>
      </c>
      <c r="C1" s="223"/>
    </row>
    <row r="2" spans="1:8" ht="20.25" customHeight="1" x14ac:dyDescent="0.25">
      <c r="B2" s="417" t="s">
        <v>676</v>
      </c>
      <c r="C2" s="225"/>
    </row>
    <row r="3" spans="1:8" ht="20.25" customHeight="1" x14ac:dyDescent="0.25">
      <c r="B3" s="417" t="s">
        <v>1390</v>
      </c>
    </row>
    <row r="4" spans="1:8" s="9" customFormat="1" ht="22.5" customHeight="1" thickBot="1" x14ac:dyDescent="0.25">
      <c r="A4" s="1"/>
      <c r="B4" s="246" t="s">
        <v>1817</v>
      </c>
      <c r="C4" s="247" t="s">
        <v>1115</v>
      </c>
      <c r="D4" s="247"/>
      <c r="E4" s="247"/>
      <c r="F4" s="247"/>
      <c r="G4" s="247"/>
      <c r="H4" s="247"/>
    </row>
    <row r="5" spans="1:8" ht="32.25" customHeight="1" thickTop="1" x14ac:dyDescent="0.2">
      <c r="B5" s="658" t="s">
        <v>105</v>
      </c>
      <c r="C5" s="658"/>
      <c r="D5" s="660" t="s">
        <v>697</v>
      </c>
      <c r="E5" s="662" t="s">
        <v>698</v>
      </c>
      <c r="F5" s="662" t="s">
        <v>699</v>
      </c>
      <c r="G5" s="662" t="s">
        <v>1116</v>
      </c>
      <c r="H5" s="643" t="s">
        <v>1117</v>
      </c>
    </row>
    <row r="6" spans="1:8" ht="32.25" customHeight="1" thickBot="1" x14ac:dyDescent="0.25">
      <c r="B6" s="659"/>
      <c r="C6" s="659"/>
      <c r="D6" s="661"/>
      <c r="E6" s="663"/>
      <c r="F6" s="663"/>
      <c r="G6" s="663"/>
      <c r="H6" s="644"/>
    </row>
    <row r="7" spans="1:8" ht="24" customHeight="1" thickTop="1" thickBot="1" x14ac:dyDescent="0.25">
      <c r="B7" s="461" t="s">
        <v>1901</v>
      </c>
      <c r="C7" s="462" t="s">
        <v>0</v>
      </c>
      <c r="D7" s="248">
        <f>SUM(D8:D28)</f>
        <v>0</v>
      </c>
      <c r="E7" s="249">
        <f t="shared" ref="E7:H7" si="0">SUM(E8:E28)</f>
        <v>0</v>
      </c>
      <c r="F7" s="249">
        <f t="shared" si="0"/>
        <v>0</v>
      </c>
      <c r="G7" s="249">
        <f t="shared" si="0"/>
        <v>0</v>
      </c>
      <c r="H7" s="250">
        <f t="shared" si="0"/>
        <v>0</v>
      </c>
    </row>
    <row r="8" spans="1:8" ht="24" customHeight="1" x14ac:dyDescent="0.2">
      <c r="B8" s="463" t="s">
        <v>99</v>
      </c>
      <c r="C8" s="464" t="s">
        <v>107</v>
      </c>
      <c r="D8" s="251"/>
      <c r="E8" s="252"/>
      <c r="F8" s="252"/>
      <c r="G8" s="252"/>
      <c r="H8" s="253"/>
    </row>
    <row r="9" spans="1:8" ht="24" customHeight="1" x14ac:dyDescent="0.2">
      <c r="B9" s="465" t="s">
        <v>100</v>
      </c>
      <c r="C9" s="464" t="s">
        <v>700</v>
      </c>
      <c r="D9" s="254"/>
      <c r="E9" s="240"/>
      <c r="F9" s="240"/>
      <c r="G9" s="240"/>
      <c r="H9" s="255"/>
    </row>
    <row r="10" spans="1:8" ht="24" customHeight="1" x14ac:dyDescent="0.2">
      <c r="B10" s="465" t="s">
        <v>101</v>
      </c>
      <c r="C10" s="464" t="s">
        <v>106</v>
      </c>
      <c r="D10" s="254"/>
      <c r="E10" s="240"/>
      <c r="F10" s="240"/>
      <c r="G10" s="240"/>
      <c r="H10" s="255"/>
    </row>
    <row r="11" spans="1:8" ht="24" customHeight="1" x14ac:dyDescent="0.2">
      <c r="B11" s="465" t="s">
        <v>104</v>
      </c>
      <c r="C11" s="464" t="s">
        <v>108</v>
      </c>
      <c r="D11" s="251"/>
      <c r="E11" s="252"/>
      <c r="F11" s="252"/>
      <c r="G11" s="252"/>
      <c r="H11" s="253"/>
    </row>
    <row r="12" spans="1:8" ht="24" customHeight="1" x14ac:dyDescent="0.2">
      <c r="B12" s="465" t="s">
        <v>604</v>
      </c>
      <c r="C12" s="464" t="s">
        <v>665</v>
      </c>
      <c r="D12" s="251"/>
      <c r="E12" s="252"/>
      <c r="F12" s="252"/>
      <c r="G12" s="252"/>
      <c r="H12" s="253"/>
    </row>
    <row r="13" spans="1:8" ht="24" customHeight="1" x14ac:dyDescent="0.2">
      <c r="B13" s="465" t="s">
        <v>606</v>
      </c>
      <c r="C13" s="464" t="s">
        <v>668</v>
      </c>
      <c r="D13" s="251"/>
      <c r="E13" s="252"/>
      <c r="F13" s="252"/>
      <c r="G13" s="252"/>
      <c r="H13" s="253"/>
    </row>
    <row r="14" spans="1:8" ht="24" customHeight="1" x14ac:dyDescent="0.2">
      <c r="B14" s="465" t="s">
        <v>607</v>
      </c>
      <c r="C14" s="464" t="s">
        <v>669</v>
      </c>
      <c r="D14" s="251"/>
      <c r="E14" s="252"/>
      <c r="F14" s="252"/>
      <c r="G14" s="252"/>
      <c r="H14" s="253"/>
    </row>
    <row r="15" spans="1:8" ht="24" customHeight="1" x14ac:dyDescent="0.2">
      <c r="B15" s="465" t="s">
        <v>684</v>
      </c>
      <c r="C15" s="464" t="s">
        <v>670</v>
      </c>
      <c r="D15" s="251"/>
      <c r="E15" s="252"/>
      <c r="F15" s="252"/>
      <c r="G15" s="252"/>
      <c r="H15" s="253"/>
    </row>
    <row r="16" spans="1:8" ht="24" customHeight="1" x14ac:dyDescent="0.2">
      <c r="B16" s="465" t="s">
        <v>686</v>
      </c>
      <c r="C16" s="464" t="s">
        <v>671</v>
      </c>
      <c r="D16" s="251"/>
      <c r="E16" s="252"/>
      <c r="F16" s="252"/>
      <c r="G16" s="252"/>
      <c r="H16" s="253"/>
    </row>
    <row r="17" spans="2:8" ht="24" customHeight="1" x14ac:dyDescent="0.2">
      <c r="B17" s="465" t="s">
        <v>688</v>
      </c>
      <c r="C17" s="464" t="s">
        <v>701</v>
      </c>
      <c r="D17" s="251"/>
      <c r="E17" s="252"/>
      <c r="F17" s="252"/>
      <c r="G17" s="252"/>
      <c r="H17" s="253"/>
    </row>
    <row r="18" spans="2:8" ht="24" customHeight="1" x14ac:dyDescent="0.2">
      <c r="B18" s="465" t="s">
        <v>689</v>
      </c>
      <c r="C18" s="464" t="s">
        <v>1829</v>
      </c>
      <c r="D18" s="251"/>
      <c r="E18" s="653"/>
      <c r="F18" s="654"/>
      <c r="G18" s="654"/>
      <c r="H18" s="654"/>
    </row>
    <row r="19" spans="2:8" ht="24" customHeight="1" x14ac:dyDescent="0.2">
      <c r="B19" s="465" t="s">
        <v>690</v>
      </c>
      <c r="C19" s="464" t="s">
        <v>1410</v>
      </c>
      <c r="D19" s="251"/>
      <c r="E19" s="655"/>
      <c r="F19" s="656"/>
      <c r="G19" s="656"/>
      <c r="H19" s="656"/>
    </row>
    <row r="20" spans="2:8" ht="24" customHeight="1" x14ac:dyDescent="0.2">
      <c r="B20" s="465" t="s">
        <v>692</v>
      </c>
      <c r="C20" s="464" t="s">
        <v>1902</v>
      </c>
      <c r="D20" s="251"/>
      <c r="E20" s="252"/>
      <c r="F20" s="252"/>
      <c r="G20" s="252"/>
      <c r="H20" s="253"/>
    </row>
    <row r="21" spans="2:8" ht="25.9" customHeight="1" x14ac:dyDescent="0.2">
      <c r="B21" s="465" t="s">
        <v>695</v>
      </c>
      <c r="C21" s="464" t="s">
        <v>1397</v>
      </c>
      <c r="D21" s="251"/>
      <c r="E21" s="252"/>
      <c r="F21" s="252"/>
      <c r="G21" s="252"/>
      <c r="H21" s="253"/>
    </row>
    <row r="22" spans="2:8" ht="24" customHeight="1" x14ac:dyDescent="0.2">
      <c r="B22" s="465" t="s">
        <v>696</v>
      </c>
      <c r="C22" s="464" t="s">
        <v>109</v>
      </c>
      <c r="D22" s="251"/>
      <c r="E22" s="252"/>
      <c r="F22" s="252"/>
      <c r="G22" s="252"/>
      <c r="H22" s="253"/>
    </row>
    <row r="23" spans="2:8" ht="24" customHeight="1" x14ac:dyDescent="0.2">
      <c r="B23" s="465" t="s">
        <v>1118</v>
      </c>
      <c r="C23" s="464" t="s">
        <v>110</v>
      </c>
      <c r="D23" s="251"/>
      <c r="E23" s="252"/>
      <c r="F23" s="252"/>
      <c r="G23" s="252"/>
      <c r="H23" s="253"/>
    </row>
    <row r="24" spans="2:8" ht="24" customHeight="1" x14ac:dyDescent="0.2">
      <c r="B24" s="465" t="s">
        <v>1409</v>
      </c>
      <c r="C24" s="464" t="s">
        <v>702</v>
      </c>
      <c r="D24" s="251"/>
      <c r="E24" s="252"/>
      <c r="F24" s="252"/>
      <c r="G24" s="252"/>
      <c r="H24" s="253"/>
    </row>
    <row r="25" spans="2:8" ht="24" customHeight="1" x14ac:dyDescent="0.2">
      <c r="B25" s="465" t="s">
        <v>1817</v>
      </c>
      <c r="C25" s="464" t="s">
        <v>703</v>
      </c>
      <c r="D25" s="251"/>
      <c r="E25" s="252"/>
      <c r="F25" s="252"/>
      <c r="G25" s="252"/>
      <c r="H25" s="253"/>
    </row>
    <row r="26" spans="2:8" ht="24" customHeight="1" x14ac:dyDescent="0.2">
      <c r="B26" s="465" t="s">
        <v>1903</v>
      </c>
      <c r="C26" s="464" t="s">
        <v>704</v>
      </c>
      <c r="D26" s="251"/>
      <c r="E26" s="252"/>
      <c r="F26" s="252"/>
      <c r="G26" s="252"/>
      <c r="H26" s="253"/>
    </row>
    <row r="27" spans="2:8" ht="24" customHeight="1" x14ac:dyDescent="0.2">
      <c r="B27" s="465" t="s">
        <v>1904</v>
      </c>
      <c r="C27" s="464" t="s">
        <v>1905</v>
      </c>
      <c r="D27" s="254"/>
      <c r="E27" s="240"/>
      <c r="F27" s="240"/>
      <c r="G27" s="240"/>
      <c r="H27" s="255"/>
    </row>
    <row r="28" spans="2:8" ht="24" customHeight="1" x14ac:dyDescent="0.2">
      <c r="B28" s="460" t="s">
        <v>1906</v>
      </c>
      <c r="C28" s="466" t="s">
        <v>1907</v>
      </c>
      <c r="D28" s="256">
        <f>SUM(D29:D31)</f>
        <v>0</v>
      </c>
      <c r="E28" s="257">
        <f>SUM(E29:E31)</f>
        <v>0</v>
      </c>
      <c r="F28" s="257">
        <f>SUM(F29:F31)</f>
        <v>0</v>
      </c>
      <c r="G28" s="257">
        <f>SUM(G29:G31)</f>
        <v>0</v>
      </c>
      <c r="H28" s="258">
        <f>SUM(H29:H31)</f>
        <v>0</v>
      </c>
    </row>
    <row r="29" spans="2:8" ht="24" customHeight="1" x14ac:dyDescent="0.2">
      <c r="B29" s="259" t="s">
        <v>1125</v>
      </c>
      <c r="C29" s="435"/>
      <c r="D29" s="254"/>
      <c r="E29" s="240"/>
      <c r="F29" s="240"/>
      <c r="G29" s="240"/>
      <c r="H29" s="255"/>
    </row>
    <row r="30" spans="2:8" ht="24" customHeight="1" x14ac:dyDescent="0.2">
      <c r="B30" s="260" t="s">
        <v>1126</v>
      </c>
      <c r="C30" s="435"/>
      <c r="D30" s="254"/>
      <c r="E30" s="240"/>
      <c r="F30" s="240"/>
      <c r="G30" s="240"/>
      <c r="H30" s="255"/>
    </row>
    <row r="31" spans="2:8" ht="24" customHeight="1" thickBot="1" x14ac:dyDescent="0.25">
      <c r="B31" s="264" t="s">
        <v>1127</v>
      </c>
      <c r="C31" s="434"/>
      <c r="D31" s="261"/>
      <c r="E31" s="262"/>
      <c r="F31" s="262"/>
      <c r="G31" s="262"/>
      <c r="H31" s="263"/>
    </row>
    <row r="32" spans="2:8" ht="15" thickTop="1" x14ac:dyDescent="0.2">
      <c r="B32" s="467" t="s">
        <v>93</v>
      </c>
      <c r="C32" s="467"/>
      <c r="D32" s="468"/>
      <c r="E32" s="468"/>
      <c r="F32" s="468"/>
      <c r="G32" s="468"/>
      <c r="H32" s="468"/>
    </row>
    <row r="33" spans="2:8" x14ac:dyDescent="0.2">
      <c r="B33" s="469" t="s">
        <v>111</v>
      </c>
      <c r="C33" s="469"/>
      <c r="D33" s="470"/>
      <c r="E33" s="470"/>
      <c r="F33" s="470"/>
      <c r="G33" s="470"/>
      <c r="H33" s="470"/>
    </row>
    <row r="34" spans="2:8" x14ac:dyDescent="0.2">
      <c r="B34" s="657" t="s">
        <v>112</v>
      </c>
      <c r="C34" s="657"/>
      <c r="D34" s="657"/>
      <c r="E34" s="657"/>
      <c r="F34" s="657"/>
      <c r="G34" s="657"/>
      <c r="H34" s="657"/>
    </row>
    <row r="35" spans="2:8" x14ac:dyDescent="0.2">
      <c r="B35" s="243"/>
      <c r="C35" s="243"/>
      <c r="D35" s="243"/>
      <c r="E35" s="243"/>
      <c r="F35" s="243"/>
      <c r="G35" s="243"/>
      <c r="H35" s="243"/>
    </row>
    <row r="36" spans="2:8" x14ac:dyDescent="0.2">
      <c r="B36" s="243" t="s">
        <v>591</v>
      </c>
      <c r="C36" s="243"/>
      <c r="D36" s="243"/>
      <c r="E36" s="243"/>
      <c r="F36" s="243"/>
      <c r="G36" s="243"/>
      <c r="H36" s="243"/>
    </row>
    <row r="37" spans="2:8" ht="19.5" customHeight="1" x14ac:dyDescent="0.2">
      <c r="B37" s="563"/>
      <c r="C37" s="564"/>
      <c r="D37" s="564"/>
      <c r="E37" s="564"/>
      <c r="F37" s="564"/>
      <c r="G37" s="564"/>
      <c r="H37" s="565"/>
    </row>
    <row r="38" spans="2:8" ht="19.5" customHeight="1" x14ac:dyDescent="0.2">
      <c r="B38" s="566"/>
      <c r="C38" s="567"/>
      <c r="D38" s="567"/>
      <c r="E38" s="567"/>
      <c r="F38" s="567"/>
      <c r="G38" s="567"/>
      <c r="H38" s="568"/>
    </row>
    <row r="39" spans="2:8" ht="19.5" customHeight="1" x14ac:dyDescent="0.2">
      <c r="B39" s="566"/>
      <c r="C39" s="567"/>
      <c r="D39" s="567"/>
      <c r="E39" s="567"/>
      <c r="F39" s="567"/>
      <c r="G39" s="567"/>
      <c r="H39" s="568"/>
    </row>
    <row r="40" spans="2:8" ht="19.5" customHeight="1" x14ac:dyDescent="0.2">
      <c r="B40" s="569"/>
      <c r="C40" s="570"/>
      <c r="D40" s="570"/>
      <c r="E40" s="570"/>
      <c r="F40" s="570"/>
      <c r="G40" s="570"/>
      <c r="H40" s="571"/>
    </row>
  </sheetData>
  <sheetProtection algorithmName="SHA-512" hashValue="FyyZvdfJnQfSiezBoFQx5v3YIMlpU6aZre89EPt4xm3vQSHZU+6cQsFHcFQnMeYZgp+p4bY62eBR6yaAwn065w==" saltValue="BfK590vN2Px7UrBg+CftwQ==" spinCount="100000" sheet="1" objects="1" scenarios="1"/>
  <mergeCells count="9">
    <mergeCell ref="E18:H19"/>
    <mergeCell ref="B34:H34"/>
    <mergeCell ref="B37:H40"/>
    <mergeCell ref="B5:C6"/>
    <mergeCell ref="D5:D6"/>
    <mergeCell ref="E5:E6"/>
    <mergeCell ref="F5:F6"/>
    <mergeCell ref="G5:G6"/>
    <mergeCell ref="H5:H6"/>
  </mergeCells>
  <conditionalFormatting sqref="D7:H7">
    <cfRule type="cellIs" dxfId="16" priority="1" operator="equal">
      <formula>0</formula>
    </cfRule>
  </conditionalFormatting>
  <conditionalFormatting sqref="D28:H28">
    <cfRule type="cellIs" dxfId="15" priority="2" operator="equal">
      <formula>0</formula>
    </cfRule>
  </conditionalFormatting>
  <printOptions horizontalCentered="1"/>
  <pageMargins left="0.19685039370078741" right="0.19685039370078741" top="0.35433070866141736" bottom="0.55118110236220474" header="0.19685039370078741" footer="0.15748031496062992"/>
  <pageSetup scale="61" fitToWidth="0" orientation="landscape" r:id="rId1"/>
  <headerFooter>
    <oddFooter>&amp;R&amp;"+,Negrita Cursiva"Técnica Nocturna, &amp;"+,Cursiva"página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B1:S20"/>
  <sheetViews>
    <sheetView showGridLines="0" zoomScale="95" zoomScaleNormal="95" workbookViewId="0"/>
  </sheetViews>
  <sheetFormatPr baseColWidth="10" defaultRowHeight="14.25" x14ac:dyDescent="0.25"/>
  <cols>
    <col min="1" max="1" width="7.42578125" style="9" customWidth="1"/>
    <col min="2" max="2" width="31.7109375" style="9" customWidth="1"/>
    <col min="3" max="14" width="7" style="9" customWidth="1"/>
    <col min="15" max="250" width="11.42578125" style="9"/>
    <col min="251" max="251" width="32.28515625" style="9" customWidth="1"/>
    <col min="252" max="263" width="8.5703125" style="9" customWidth="1"/>
    <col min="264" max="506" width="11.42578125" style="9"/>
    <col min="507" max="507" width="32.28515625" style="9" customWidth="1"/>
    <col min="508" max="519" width="8.5703125" style="9" customWidth="1"/>
    <col min="520" max="762" width="11.42578125" style="9"/>
    <col min="763" max="763" width="32.28515625" style="9" customWidth="1"/>
    <col min="764" max="775" width="8.5703125" style="9" customWidth="1"/>
    <col min="776" max="1018" width="11.42578125" style="9"/>
    <col min="1019" max="1019" width="32.28515625" style="9" customWidth="1"/>
    <col min="1020" max="1031" width="8.5703125" style="9" customWidth="1"/>
    <col min="1032" max="1274" width="11.42578125" style="9"/>
    <col min="1275" max="1275" width="32.28515625" style="9" customWidth="1"/>
    <col min="1276" max="1287" width="8.5703125" style="9" customWidth="1"/>
    <col min="1288" max="1530" width="11.42578125" style="9"/>
    <col min="1531" max="1531" width="32.28515625" style="9" customWidth="1"/>
    <col min="1532" max="1543" width="8.5703125" style="9" customWidth="1"/>
    <col min="1544" max="1786" width="11.42578125" style="9"/>
    <col min="1787" max="1787" width="32.28515625" style="9" customWidth="1"/>
    <col min="1788" max="1799" width="8.5703125" style="9" customWidth="1"/>
    <col min="1800" max="2042" width="11.42578125" style="9"/>
    <col min="2043" max="2043" width="32.28515625" style="9" customWidth="1"/>
    <col min="2044" max="2055" width="8.5703125" style="9" customWidth="1"/>
    <col min="2056" max="2298" width="11.42578125" style="9"/>
    <col min="2299" max="2299" width="32.28515625" style="9" customWidth="1"/>
    <col min="2300" max="2311" width="8.5703125" style="9" customWidth="1"/>
    <col min="2312" max="2554" width="11.42578125" style="9"/>
    <col min="2555" max="2555" width="32.28515625" style="9" customWidth="1"/>
    <col min="2556" max="2567" width="8.5703125" style="9" customWidth="1"/>
    <col min="2568" max="2810" width="11.42578125" style="9"/>
    <col min="2811" max="2811" width="32.28515625" style="9" customWidth="1"/>
    <col min="2812" max="2823" width="8.5703125" style="9" customWidth="1"/>
    <col min="2824" max="3066" width="11.42578125" style="9"/>
    <col min="3067" max="3067" width="32.28515625" style="9" customWidth="1"/>
    <col min="3068" max="3079" width="8.5703125" style="9" customWidth="1"/>
    <col min="3080" max="3322" width="11.42578125" style="9"/>
    <col min="3323" max="3323" width="32.28515625" style="9" customWidth="1"/>
    <col min="3324" max="3335" width="8.5703125" style="9" customWidth="1"/>
    <col min="3336" max="3578" width="11.42578125" style="9"/>
    <col min="3579" max="3579" width="32.28515625" style="9" customWidth="1"/>
    <col min="3580" max="3591" width="8.5703125" style="9" customWidth="1"/>
    <col min="3592" max="3834" width="11.42578125" style="9"/>
    <col min="3835" max="3835" width="32.28515625" style="9" customWidth="1"/>
    <col min="3836" max="3847" width="8.5703125" style="9" customWidth="1"/>
    <col min="3848" max="4090" width="11.42578125" style="9"/>
    <col min="4091" max="4091" width="32.28515625" style="9" customWidth="1"/>
    <col min="4092" max="4103" width="8.5703125" style="9" customWidth="1"/>
    <col min="4104" max="4346" width="11.42578125" style="9"/>
    <col min="4347" max="4347" width="32.28515625" style="9" customWidth="1"/>
    <col min="4348" max="4359" width="8.5703125" style="9" customWidth="1"/>
    <col min="4360" max="4602" width="11.42578125" style="9"/>
    <col min="4603" max="4603" width="32.28515625" style="9" customWidth="1"/>
    <col min="4604" max="4615" width="8.5703125" style="9" customWidth="1"/>
    <col min="4616" max="4858" width="11.42578125" style="9"/>
    <col min="4859" max="4859" width="32.28515625" style="9" customWidth="1"/>
    <col min="4860" max="4871" width="8.5703125" style="9" customWidth="1"/>
    <col min="4872" max="5114" width="11.42578125" style="9"/>
    <col min="5115" max="5115" width="32.28515625" style="9" customWidth="1"/>
    <col min="5116" max="5127" width="8.5703125" style="9" customWidth="1"/>
    <col min="5128" max="5370" width="11.42578125" style="9"/>
    <col min="5371" max="5371" width="32.28515625" style="9" customWidth="1"/>
    <col min="5372" max="5383" width="8.5703125" style="9" customWidth="1"/>
    <col min="5384" max="5626" width="11.42578125" style="9"/>
    <col min="5627" max="5627" width="32.28515625" style="9" customWidth="1"/>
    <col min="5628" max="5639" width="8.5703125" style="9" customWidth="1"/>
    <col min="5640" max="5882" width="11.42578125" style="9"/>
    <col min="5883" max="5883" width="32.28515625" style="9" customWidth="1"/>
    <col min="5884" max="5895" width="8.5703125" style="9" customWidth="1"/>
    <col min="5896" max="6138" width="11.42578125" style="9"/>
    <col min="6139" max="6139" width="32.28515625" style="9" customWidth="1"/>
    <col min="6140" max="6151" width="8.5703125" style="9" customWidth="1"/>
    <col min="6152" max="6394" width="11.42578125" style="9"/>
    <col min="6395" max="6395" width="32.28515625" style="9" customWidth="1"/>
    <col min="6396" max="6407" width="8.5703125" style="9" customWidth="1"/>
    <col min="6408" max="6650" width="11.42578125" style="9"/>
    <col min="6651" max="6651" width="32.28515625" style="9" customWidth="1"/>
    <col min="6652" max="6663" width="8.5703125" style="9" customWidth="1"/>
    <col min="6664" max="6906" width="11.42578125" style="9"/>
    <col min="6907" max="6907" width="32.28515625" style="9" customWidth="1"/>
    <col min="6908" max="6919" width="8.5703125" style="9" customWidth="1"/>
    <col min="6920" max="7162" width="11.42578125" style="9"/>
    <col min="7163" max="7163" width="32.28515625" style="9" customWidth="1"/>
    <col min="7164" max="7175" width="8.5703125" style="9" customWidth="1"/>
    <col min="7176" max="7418" width="11.42578125" style="9"/>
    <col min="7419" max="7419" width="32.28515625" style="9" customWidth="1"/>
    <col min="7420" max="7431" width="8.5703125" style="9" customWidth="1"/>
    <col min="7432" max="7674" width="11.42578125" style="9"/>
    <col min="7675" max="7675" width="32.28515625" style="9" customWidth="1"/>
    <col min="7676" max="7687" width="8.5703125" style="9" customWidth="1"/>
    <col min="7688" max="7930" width="11.42578125" style="9"/>
    <col min="7931" max="7931" width="32.28515625" style="9" customWidth="1"/>
    <col min="7932" max="7943" width="8.5703125" style="9" customWidth="1"/>
    <col min="7944" max="8186" width="11.42578125" style="9"/>
    <col min="8187" max="8187" width="32.28515625" style="9" customWidth="1"/>
    <col min="8188" max="8199" width="8.5703125" style="9" customWidth="1"/>
    <col min="8200" max="8442" width="11.42578125" style="9"/>
    <col min="8443" max="8443" width="32.28515625" style="9" customWidth="1"/>
    <col min="8444" max="8455" width="8.5703125" style="9" customWidth="1"/>
    <col min="8456" max="8698" width="11.42578125" style="9"/>
    <col min="8699" max="8699" width="32.28515625" style="9" customWidth="1"/>
    <col min="8700" max="8711" width="8.5703125" style="9" customWidth="1"/>
    <col min="8712" max="8954" width="11.42578125" style="9"/>
    <col min="8955" max="8955" width="32.28515625" style="9" customWidth="1"/>
    <col min="8956" max="8967" width="8.5703125" style="9" customWidth="1"/>
    <col min="8968" max="9210" width="11.42578125" style="9"/>
    <col min="9211" max="9211" width="32.28515625" style="9" customWidth="1"/>
    <col min="9212" max="9223" width="8.5703125" style="9" customWidth="1"/>
    <col min="9224" max="9466" width="11.42578125" style="9"/>
    <col min="9467" max="9467" width="32.28515625" style="9" customWidth="1"/>
    <col min="9468" max="9479" width="8.5703125" style="9" customWidth="1"/>
    <col min="9480" max="9722" width="11.42578125" style="9"/>
    <col min="9723" max="9723" width="32.28515625" style="9" customWidth="1"/>
    <col min="9724" max="9735" width="8.5703125" style="9" customWidth="1"/>
    <col min="9736" max="9978" width="11.42578125" style="9"/>
    <col min="9979" max="9979" width="32.28515625" style="9" customWidth="1"/>
    <col min="9980" max="9991" width="8.5703125" style="9" customWidth="1"/>
    <col min="9992" max="10234" width="11.42578125" style="9"/>
    <col min="10235" max="10235" width="32.28515625" style="9" customWidth="1"/>
    <col min="10236" max="10247" width="8.5703125" style="9" customWidth="1"/>
    <col min="10248" max="10490" width="11.42578125" style="9"/>
    <col min="10491" max="10491" width="32.28515625" style="9" customWidth="1"/>
    <col min="10492" max="10503" width="8.5703125" style="9" customWidth="1"/>
    <col min="10504" max="10746" width="11.42578125" style="9"/>
    <col min="10747" max="10747" width="32.28515625" style="9" customWidth="1"/>
    <col min="10748" max="10759" width="8.5703125" style="9" customWidth="1"/>
    <col min="10760" max="11002" width="11.42578125" style="9"/>
    <col min="11003" max="11003" width="32.28515625" style="9" customWidth="1"/>
    <col min="11004" max="11015" width="8.5703125" style="9" customWidth="1"/>
    <col min="11016" max="11258" width="11.42578125" style="9"/>
    <col min="11259" max="11259" width="32.28515625" style="9" customWidth="1"/>
    <col min="11260" max="11271" width="8.5703125" style="9" customWidth="1"/>
    <col min="11272" max="11514" width="11.42578125" style="9"/>
    <col min="11515" max="11515" width="32.28515625" style="9" customWidth="1"/>
    <col min="11516" max="11527" width="8.5703125" style="9" customWidth="1"/>
    <col min="11528" max="11770" width="11.42578125" style="9"/>
    <col min="11771" max="11771" width="32.28515625" style="9" customWidth="1"/>
    <col min="11772" max="11783" width="8.5703125" style="9" customWidth="1"/>
    <col min="11784" max="12026" width="11.42578125" style="9"/>
    <col min="12027" max="12027" width="32.28515625" style="9" customWidth="1"/>
    <col min="12028" max="12039" width="8.5703125" style="9" customWidth="1"/>
    <col min="12040" max="12282" width="11.42578125" style="9"/>
    <col min="12283" max="12283" width="32.28515625" style="9" customWidth="1"/>
    <col min="12284" max="12295" width="8.5703125" style="9" customWidth="1"/>
    <col min="12296" max="12538" width="11.42578125" style="9"/>
    <col min="12539" max="12539" width="32.28515625" style="9" customWidth="1"/>
    <col min="12540" max="12551" width="8.5703125" style="9" customWidth="1"/>
    <col min="12552" max="12794" width="11.42578125" style="9"/>
    <col min="12795" max="12795" width="32.28515625" style="9" customWidth="1"/>
    <col min="12796" max="12807" width="8.5703125" style="9" customWidth="1"/>
    <col min="12808" max="13050" width="11.42578125" style="9"/>
    <col min="13051" max="13051" width="32.28515625" style="9" customWidth="1"/>
    <col min="13052" max="13063" width="8.5703125" style="9" customWidth="1"/>
    <col min="13064" max="13306" width="11.42578125" style="9"/>
    <col min="13307" max="13307" width="32.28515625" style="9" customWidth="1"/>
    <col min="13308" max="13319" width="8.5703125" style="9" customWidth="1"/>
    <col min="13320" max="13562" width="11.42578125" style="9"/>
    <col min="13563" max="13563" width="32.28515625" style="9" customWidth="1"/>
    <col min="13564" max="13575" width="8.5703125" style="9" customWidth="1"/>
    <col min="13576" max="13818" width="11.42578125" style="9"/>
    <col min="13819" max="13819" width="32.28515625" style="9" customWidth="1"/>
    <col min="13820" max="13831" width="8.5703125" style="9" customWidth="1"/>
    <col min="13832" max="14074" width="11.42578125" style="9"/>
    <col min="14075" max="14075" width="32.28515625" style="9" customWidth="1"/>
    <col min="14076" max="14087" width="8.5703125" style="9" customWidth="1"/>
    <col min="14088" max="14330" width="11.42578125" style="9"/>
    <col min="14331" max="14331" width="32.28515625" style="9" customWidth="1"/>
    <col min="14332" max="14343" width="8.5703125" style="9" customWidth="1"/>
    <col min="14344" max="14586" width="11.42578125" style="9"/>
    <col min="14587" max="14587" width="32.28515625" style="9" customWidth="1"/>
    <col min="14588" max="14599" width="8.5703125" style="9" customWidth="1"/>
    <col min="14600" max="14842" width="11.42578125" style="9"/>
    <col min="14843" max="14843" width="32.28515625" style="9" customWidth="1"/>
    <col min="14844" max="14855" width="8.5703125" style="9" customWidth="1"/>
    <col min="14856" max="15098" width="11.42578125" style="9"/>
    <col min="15099" max="15099" width="32.28515625" style="9" customWidth="1"/>
    <col min="15100" max="15111" width="8.5703125" style="9" customWidth="1"/>
    <col min="15112" max="15354" width="11.42578125" style="9"/>
    <col min="15355" max="15355" width="32.28515625" style="9" customWidth="1"/>
    <col min="15356" max="15367" width="8.5703125" style="9" customWidth="1"/>
    <col min="15368" max="15610" width="11.42578125" style="9"/>
    <col min="15611" max="15611" width="32.28515625" style="9" customWidth="1"/>
    <col min="15612" max="15623" width="8.5703125" style="9" customWidth="1"/>
    <col min="15624" max="15866" width="11.42578125" style="9"/>
    <col min="15867" max="15867" width="32.28515625" style="9" customWidth="1"/>
    <col min="15868" max="15879" width="8.5703125" style="9" customWidth="1"/>
    <col min="15880" max="16122" width="11.42578125" style="9"/>
    <col min="16123" max="16123" width="32.28515625" style="9" customWidth="1"/>
    <col min="16124" max="16135" width="8.5703125" style="9" customWidth="1"/>
    <col min="16136" max="16377" width="11.42578125" style="9"/>
    <col min="16378" max="16384" width="11.42578125" style="9" customWidth="1"/>
  </cols>
  <sheetData>
    <row r="1" spans="2:19" ht="18" x14ac:dyDescent="0.25">
      <c r="B1" s="350" t="s">
        <v>1468</v>
      </c>
      <c r="C1" s="351"/>
      <c r="D1" s="351"/>
      <c r="E1" s="351"/>
      <c r="F1" s="351"/>
      <c r="G1" s="351"/>
    </row>
    <row r="2" spans="2:19" ht="21" thickBot="1" x14ac:dyDescent="0.3">
      <c r="B2" s="350" t="s">
        <v>1471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spans="2:19" ht="24.75" customHeight="1" thickTop="1" x14ac:dyDescent="0.25">
      <c r="B3" s="678" t="s">
        <v>1430</v>
      </c>
      <c r="C3" s="557" t="s">
        <v>0</v>
      </c>
      <c r="D3" s="557"/>
      <c r="E3" s="557"/>
      <c r="F3" s="556" t="s">
        <v>615</v>
      </c>
      <c r="G3" s="557"/>
      <c r="H3" s="558"/>
      <c r="I3" s="556" t="s">
        <v>616</v>
      </c>
      <c r="J3" s="557"/>
      <c r="K3" s="558"/>
      <c r="L3" s="556" t="s">
        <v>617</v>
      </c>
      <c r="M3" s="557"/>
      <c r="N3" s="557"/>
    </row>
    <row r="4" spans="2:19" ht="28.5" customHeight="1" thickBot="1" x14ac:dyDescent="0.25">
      <c r="B4" s="679"/>
      <c r="C4" s="116" t="s">
        <v>0</v>
      </c>
      <c r="D4" s="31" t="s">
        <v>24</v>
      </c>
      <c r="E4" s="116" t="s">
        <v>1431</v>
      </c>
      <c r="F4" s="220" t="s">
        <v>0</v>
      </c>
      <c r="G4" s="31" t="s">
        <v>24</v>
      </c>
      <c r="H4" s="221" t="s">
        <v>1431</v>
      </c>
      <c r="I4" s="220" t="s">
        <v>0</v>
      </c>
      <c r="J4" s="31" t="s">
        <v>24</v>
      </c>
      <c r="K4" s="221" t="s">
        <v>1431</v>
      </c>
      <c r="L4" s="116" t="s">
        <v>0</v>
      </c>
      <c r="M4" s="31" t="s">
        <v>24</v>
      </c>
      <c r="N4" s="116" t="s">
        <v>1431</v>
      </c>
    </row>
    <row r="5" spans="2:19" ht="28.5" customHeight="1" thickTop="1" thickBot="1" x14ac:dyDescent="0.3">
      <c r="B5" s="353" t="s">
        <v>1432</v>
      </c>
      <c r="C5" s="354">
        <f>+D5+E5</f>
        <v>0</v>
      </c>
      <c r="D5" s="355">
        <f>SUM(D6:D8)</f>
        <v>0</v>
      </c>
      <c r="E5" s="356">
        <f>SUM(E6:E8)</f>
        <v>0</v>
      </c>
      <c r="F5" s="357">
        <f>+G5+H5</f>
        <v>0</v>
      </c>
      <c r="G5" s="355">
        <f>SUM(G6:G8)</f>
        <v>0</v>
      </c>
      <c r="H5" s="358">
        <f>SUM(H6:H8)</f>
        <v>0</v>
      </c>
      <c r="I5" s="357">
        <f>+J5+K5</f>
        <v>0</v>
      </c>
      <c r="J5" s="355">
        <f>SUM(J6:J8)</f>
        <v>0</v>
      </c>
      <c r="K5" s="358">
        <f>SUM(K6:K8)</f>
        <v>0</v>
      </c>
      <c r="L5" s="356">
        <f>+M5+N5</f>
        <v>0</v>
      </c>
      <c r="M5" s="355">
        <f>SUM(M6:M8)</f>
        <v>0</v>
      </c>
      <c r="N5" s="356">
        <f>SUM(N6:N8)</f>
        <v>0</v>
      </c>
    </row>
    <row r="6" spans="2:19" ht="28.5" customHeight="1" x14ac:dyDescent="0.25">
      <c r="B6" s="359" t="s">
        <v>1433</v>
      </c>
      <c r="C6" s="360">
        <f>+D6+E6</f>
        <v>0</v>
      </c>
      <c r="D6" s="361">
        <f>G6+J6+M6</f>
        <v>0</v>
      </c>
      <c r="E6" s="362">
        <f>H6+K6+N6</f>
        <v>0</v>
      </c>
      <c r="F6" s="674"/>
      <c r="G6" s="675"/>
      <c r="H6" s="676"/>
      <c r="I6" s="674"/>
      <c r="J6" s="675"/>
      <c r="K6" s="676"/>
      <c r="L6" s="674"/>
      <c r="M6" s="675"/>
      <c r="N6" s="675"/>
    </row>
    <row r="7" spans="2:19" ht="28.5" customHeight="1" x14ac:dyDescent="0.25">
      <c r="B7" s="359" t="s">
        <v>1434</v>
      </c>
      <c r="C7" s="363">
        <f t="shared" ref="C7:C8" si="0">+D7+E7</f>
        <v>0</v>
      </c>
      <c r="D7" s="364">
        <f t="shared" ref="D7:D8" si="1">G7+J7+M7</f>
        <v>0</v>
      </c>
      <c r="E7" s="365">
        <f t="shared" ref="E7:E8" si="2">H7+K7+N7</f>
        <v>0</v>
      </c>
      <c r="F7" s="366">
        <f t="shared" ref="F7:F8" si="3">+G7+H7</f>
        <v>0</v>
      </c>
      <c r="G7" s="367"/>
      <c r="H7" s="368"/>
      <c r="I7" s="366">
        <f t="shared" ref="I7:I8" si="4">+J7+K7</f>
        <v>0</v>
      </c>
      <c r="J7" s="367"/>
      <c r="K7" s="368"/>
      <c r="L7" s="366">
        <f t="shared" ref="L7:L8" si="5">+M7+N7</f>
        <v>0</v>
      </c>
      <c r="M7" s="367"/>
      <c r="N7" s="369"/>
    </row>
    <row r="8" spans="2:19" ht="28.5" customHeight="1" thickBot="1" x14ac:dyDescent="0.3">
      <c r="B8" s="370" t="s">
        <v>1435</v>
      </c>
      <c r="C8" s="371">
        <f t="shared" si="0"/>
        <v>0</v>
      </c>
      <c r="D8" s="372">
        <f t="shared" si="1"/>
        <v>0</v>
      </c>
      <c r="E8" s="373">
        <f t="shared" si="2"/>
        <v>0</v>
      </c>
      <c r="F8" s="374">
        <f t="shared" si="3"/>
        <v>0</v>
      </c>
      <c r="G8" s="375"/>
      <c r="H8" s="376"/>
      <c r="I8" s="374">
        <f t="shared" si="4"/>
        <v>0</v>
      </c>
      <c r="J8" s="375"/>
      <c r="K8" s="376"/>
      <c r="L8" s="374">
        <f t="shared" si="5"/>
        <v>0</v>
      </c>
      <c r="M8" s="375"/>
      <c r="N8" s="377"/>
    </row>
    <row r="9" spans="2:19" ht="17.25" customHeight="1" thickTop="1" x14ac:dyDescent="0.25">
      <c r="B9" s="159" t="s">
        <v>97</v>
      </c>
      <c r="C9" s="362"/>
      <c r="D9" s="362"/>
      <c r="E9" s="362"/>
      <c r="F9" s="379"/>
      <c r="G9" s="378" t="str">
        <f>IF(G5&gt;'CUADRO 1'!G14,"XX","")</f>
        <v/>
      </c>
      <c r="H9" s="378" t="str">
        <f>IF(H5&gt;'CUADRO 1'!H14,"XX","")</f>
        <v/>
      </c>
      <c r="I9" s="379"/>
      <c r="J9" s="378" t="str">
        <f>IF(J5&gt;'CUADRO 1'!J14,"XX","")</f>
        <v/>
      </c>
      <c r="K9" s="378" t="str">
        <f>IF(K5&gt;'CUADRO 1'!K14,"XX","")</f>
        <v/>
      </c>
      <c r="L9" s="379"/>
      <c r="M9" s="378" t="str">
        <f>IF(M5&gt;'CUADRO 1'!M14,"XX","")</f>
        <v/>
      </c>
      <c r="N9" s="378" t="str">
        <f>IF(N5&gt;'CUADRO 1'!N14,"XX","")</f>
        <v/>
      </c>
    </row>
    <row r="10" spans="2:19" ht="15.75" customHeight="1" x14ac:dyDescent="0.25">
      <c r="B10" s="677" t="s">
        <v>1436</v>
      </c>
      <c r="C10" s="677"/>
      <c r="D10" s="677"/>
      <c r="E10" s="677"/>
      <c r="F10" s="673" t="str">
        <f>IF(OR(G9="XX",H9="XX",J9="XX",K9="XX",M9="XX",N9="XX"),"XX = El dato de excluidos por motivo de trabajo, no puede ser mayor a lo reportado en la línea de Exclusión del Cuadro 1.","")</f>
        <v/>
      </c>
      <c r="G10" s="673"/>
      <c r="H10" s="673"/>
      <c r="I10" s="673"/>
      <c r="J10" s="673"/>
      <c r="K10" s="673"/>
      <c r="L10" s="673"/>
      <c r="M10" s="673"/>
      <c r="N10" s="673"/>
      <c r="O10" s="423"/>
      <c r="P10" s="423"/>
      <c r="Q10" s="423"/>
      <c r="R10" s="423"/>
      <c r="S10" s="423"/>
    </row>
    <row r="11" spans="2:19" ht="15.75" customHeight="1" x14ac:dyDescent="0.25">
      <c r="B11" s="677"/>
      <c r="C11" s="677"/>
      <c r="D11" s="677"/>
      <c r="E11" s="677"/>
      <c r="F11" s="673"/>
      <c r="G11" s="673"/>
      <c r="H11" s="673"/>
      <c r="I11" s="673"/>
      <c r="J11" s="673"/>
      <c r="K11" s="673"/>
      <c r="L11" s="673"/>
      <c r="M11" s="673"/>
      <c r="N11" s="673"/>
      <c r="O11" s="423"/>
      <c r="P11" s="423"/>
      <c r="Q11" s="423"/>
      <c r="R11" s="423"/>
      <c r="S11" s="423"/>
    </row>
    <row r="12" spans="2:19" ht="15.75" customHeight="1" x14ac:dyDescent="0.25">
      <c r="B12" s="677"/>
      <c r="C12" s="677"/>
      <c r="D12" s="677"/>
      <c r="E12" s="677"/>
      <c r="F12" s="673"/>
      <c r="G12" s="673"/>
      <c r="H12" s="673"/>
      <c r="I12" s="673"/>
      <c r="J12" s="673"/>
      <c r="K12" s="673"/>
      <c r="L12" s="673"/>
      <c r="M12" s="673"/>
      <c r="N12" s="673"/>
    </row>
    <row r="13" spans="2:19" x14ac:dyDescent="0.25">
      <c r="B13" s="380"/>
      <c r="C13" s="380"/>
      <c r="D13" s="380"/>
      <c r="E13" s="380"/>
      <c r="F13" s="673"/>
      <c r="G13" s="673"/>
      <c r="H13" s="673"/>
      <c r="I13" s="673"/>
      <c r="J13" s="673"/>
      <c r="K13" s="673"/>
      <c r="L13" s="673"/>
      <c r="M13" s="673"/>
      <c r="N13" s="673"/>
    </row>
    <row r="14" spans="2:19" ht="18.75" customHeight="1" x14ac:dyDescent="0.25">
      <c r="B14" s="381" t="s">
        <v>1437</v>
      </c>
      <c r="C14" s="7"/>
      <c r="D14" s="382"/>
      <c r="E14" s="382"/>
      <c r="F14" s="1"/>
      <c r="G14" s="1"/>
      <c r="H14" s="1"/>
      <c r="I14" s="1"/>
      <c r="J14" s="1"/>
      <c r="K14" s="1"/>
      <c r="L14" s="1"/>
      <c r="M14" s="1"/>
      <c r="N14" s="1"/>
    </row>
    <row r="15" spans="2:19" ht="22.5" customHeight="1" x14ac:dyDescent="0.25">
      <c r="B15" s="664"/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6"/>
    </row>
    <row r="16" spans="2:19" s="1" customFormat="1" ht="22.5" customHeight="1" x14ac:dyDescent="0.2">
      <c r="B16" s="667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9"/>
    </row>
    <row r="17" spans="2:14" s="1" customFormat="1" ht="22.5" customHeight="1" x14ac:dyDescent="0.2">
      <c r="B17" s="667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9"/>
    </row>
    <row r="18" spans="2:14" s="1" customFormat="1" ht="22.5" customHeight="1" x14ac:dyDescent="0.2">
      <c r="B18" s="670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2"/>
    </row>
    <row r="19" spans="2:14" s="1" customFormat="1" ht="18" customHeigh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s="1" customFormat="1" ht="18" customHeigh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</sheetData>
  <sheetProtection algorithmName="SHA-512" hashValue="iEdUq8VBONlw3lq28XvAcINrsBL3knAs50SXpdNO+y+h42iYbjAxtCpHyX19bA4vyhe31DPb2RQQWFCz0KXpAw==" saltValue="nNKk3cCijipY7DZtLXTfaQ==" spinCount="100000" sheet="1" objects="1" scenarios="1"/>
  <protectedRanges>
    <protectedRange sqref="G6:H8 J6:K8 M6:N8" name="Rango1_3"/>
  </protectedRanges>
  <mergeCells count="11">
    <mergeCell ref="B3:B4"/>
    <mergeCell ref="C3:E3"/>
    <mergeCell ref="F3:H3"/>
    <mergeCell ref="I3:K3"/>
    <mergeCell ref="L3:N3"/>
    <mergeCell ref="B15:N18"/>
    <mergeCell ref="F10:N13"/>
    <mergeCell ref="F6:H6"/>
    <mergeCell ref="I6:K6"/>
    <mergeCell ref="L6:N6"/>
    <mergeCell ref="B10:E12"/>
  </mergeCells>
  <conditionalFormatting sqref="C5:E9">
    <cfRule type="cellIs" dxfId="14" priority="20" operator="equal">
      <formula>0</formula>
    </cfRule>
  </conditionalFormatting>
  <conditionalFormatting sqref="F6:F8">
    <cfRule type="cellIs" dxfId="13" priority="5" operator="equal">
      <formula>0</formula>
    </cfRule>
  </conditionalFormatting>
  <conditionalFormatting sqref="F5:N5">
    <cfRule type="cellIs" dxfId="12" priority="16" operator="equal">
      <formula>0</formula>
    </cfRule>
  </conditionalFormatting>
  <conditionalFormatting sqref="F10:N13">
    <cfRule type="notContainsBlanks" dxfId="11" priority="19">
      <formula>LEN(TRIM(F10))&gt;0</formula>
    </cfRule>
  </conditionalFormatting>
  <conditionalFormatting sqref="I6:I8">
    <cfRule type="cellIs" dxfId="10" priority="3" operator="equal">
      <formula>0</formula>
    </cfRule>
  </conditionalFormatting>
  <conditionalFormatting sqref="L6:L8">
    <cfRule type="cellIs" dxfId="9" priority="1" operator="equal">
      <formula>0</formula>
    </cfRule>
  </conditionalFormatting>
  <dataValidations count="2">
    <dataValidation allowBlank="1" showInputMessage="1" showErrorMessage="1" prompt="Sólo para Instituciones PRIVADAS." sqref="IV65533:IW65534 SR65533:SS65534 ACN65533:ACO65534 AMJ65533:AMK65534 AWF65533:AWG65534 BGB65533:BGC65534 BPX65533:BPY65534 BZT65533:BZU65534 CJP65533:CJQ65534 CTL65533:CTM65534 DDH65533:DDI65534 DND65533:DNE65534 DWZ65533:DXA65534 EGV65533:EGW65534 EQR65533:EQS65534 FAN65533:FAO65534 FKJ65533:FKK65534 FUF65533:FUG65534 GEB65533:GEC65534 GNX65533:GNY65534 GXT65533:GXU65534 HHP65533:HHQ65534 HRL65533:HRM65534 IBH65533:IBI65534 ILD65533:ILE65534 IUZ65533:IVA65534 JEV65533:JEW65534 JOR65533:JOS65534 JYN65533:JYO65534 KIJ65533:KIK65534 KSF65533:KSG65534 LCB65533:LCC65534 LLX65533:LLY65534 LVT65533:LVU65534 MFP65533:MFQ65534 MPL65533:MPM65534 MZH65533:MZI65534 NJD65533:NJE65534 NSZ65533:NTA65534 OCV65533:OCW65534 OMR65533:OMS65534 OWN65533:OWO65534 PGJ65533:PGK65534 PQF65533:PQG65534 QAB65533:QAC65534 QJX65533:QJY65534 QTT65533:QTU65534 RDP65533:RDQ65534 RNL65533:RNM65534 RXH65533:RXI65534 SHD65533:SHE65534 SQZ65533:SRA65534 TAV65533:TAW65534 TKR65533:TKS65534 TUN65533:TUO65534 UEJ65533:UEK65534 UOF65533:UOG65534 UYB65533:UYC65534 VHX65533:VHY65534 VRT65533:VRU65534 WBP65533:WBQ65534 WLL65533:WLM65534 WVH65533:WVI65534 IV131069:IW131070 SR131069:SS131070 ACN131069:ACO131070 AMJ131069:AMK131070 AWF131069:AWG131070 BGB131069:BGC131070 BPX131069:BPY131070 BZT131069:BZU131070 CJP131069:CJQ131070 CTL131069:CTM131070 DDH131069:DDI131070 DND131069:DNE131070 DWZ131069:DXA131070 EGV131069:EGW131070 EQR131069:EQS131070 FAN131069:FAO131070 FKJ131069:FKK131070 FUF131069:FUG131070 GEB131069:GEC131070 GNX131069:GNY131070 GXT131069:GXU131070 HHP131069:HHQ131070 HRL131069:HRM131070 IBH131069:IBI131070 ILD131069:ILE131070 IUZ131069:IVA131070 JEV131069:JEW131070 JOR131069:JOS131070 JYN131069:JYO131070 KIJ131069:KIK131070 KSF131069:KSG131070 LCB131069:LCC131070 LLX131069:LLY131070 LVT131069:LVU131070 MFP131069:MFQ131070 MPL131069:MPM131070 MZH131069:MZI131070 NJD131069:NJE131070 NSZ131069:NTA131070 OCV131069:OCW131070 OMR131069:OMS131070 OWN131069:OWO131070 PGJ131069:PGK131070 PQF131069:PQG131070 QAB131069:QAC131070 QJX131069:QJY131070 QTT131069:QTU131070 RDP131069:RDQ131070 RNL131069:RNM131070 RXH131069:RXI131070 SHD131069:SHE131070 SQZ131069:SRA131070 TAV131069:TAW131070 TKR131069:TKS131070 TUN131069:TUO131070 UEJ131069:UEK131070 UOF131069:UOG131070 UYB131069:UYC131070 VHX131069:VHY131070 VRT131069:VRU131070 WBP131069:WBQ131070 WLL131069:WLM131070 WVH131069:WVI131070 IV196605:IW196606 SR196605:SS196606 ACN196605:ACO196606 AMJ196605:AMK196606 AWF196605:AWG196606 BGB196605:BGC196606 BPX196605:BPY196606 BZT196605:BZU196606 CJP196605:CJQ196606 CTL196605:CTM196606 DDH196605:DDI196606 DND196605:DNE196606 DWZ196605:DXA196606 EGV196605:EGW196606 EQR196605:EQS196606 FAN196605:FAO196606 FKJ196605:FKK196606 FUF196605:FUG196606 GEB196605:GEC196606 GNX196605:GNY196606 GXT196605:GXU196606 HHP196605:HHQ196606 HRL196605:HRM196606 IBH196605:IBI196606 ILD196605:ILE196606 IUZ196605:IVA196606 JEV196605:JEW196606 JOR196605:JOS196606 JYN196605:JYO196606 KIJ196605:KIK196606 KSF196605:KSG196606 LCB196605:LCC196606 LLX196605:LLY196606 LVT196605:LVU196606 MFP196605:MFQ196606 MPL196605:MPM196606 MZH196605:MZI196606 NJD196605:NJE196606 NSZ196605:NTA196606 OCV196605:OCW196606 OMR196605:OMS196606 OWN196605:OWO196606 PGJ196605:PGK196606 PQF196605:PQG196606 QAB196605:QAC196606 QJX196605:QJY196606 QTT196605:QTU196606 RDP196605:RDQ196606 RNL196605:RNM196606 RXH196605:RXI196606 SHD196605:SHE196606 SQZ196605:SRA196606 TAV196605:TAW196606 TKR196605:TKS196606 TUN196605:TUO196606 UEJ196605:UEK196606 UOF196605:UOG196606 UYB196605:UYC196606 VHX196605:VHY196606 VRT196605:VRU196606 WBP196605:WBQ196606 WLL196605:WLM196606 WVH196605:WVI196606 IV262141:IW262142 SR262141:SS262142 ACN262141:ACO262142 AMJ262141:AMK262142 AWF262141:AWG262142 BGB262141:BGC262142 BPX262141:BPY262142 BZT262141:BZU262142 CJP262141:CJQ262142 CTL262141:CTM262142 DDH262141:DDI262142 DND262141:DNE262142 DWZ262141:DXA262142 EGV262141:EGW262142 EQR262141:EQS262142 FAN262141:FAO262142 FKJ262141:FKK262142 FUF262141:FUG262142 GEB262141:GEC262142 GNX262141:GNY262142 GXT262141:GXU262142 HHP262141:HHQ262142 HRL262141:HRM262142 IBH262141:IBI262142 ILD262141:ILE262142 IUZ262141:IVA262142 JEV262141:JEW262142 JOR262141:JOS262142 JYN262141:JYO262142 KIJ262141:KIK262142 KSF262141:KSG262142 LCB262141:LCC262142 LLX262141:LLY262142 LVT262141:LVU262142 MFP262141:MFQ262142 MPL262141:MPM262142 MZH262141:MZI262142 NJD262141:NJE262142 NSZ262141:NTA262142 OCV262141:OCW262142 OMR262141:OMS262142 OWN262141:OWO262142 PGJ262141:PGK262142 PQF262141:PQG262142 QAB262141:QAC262142 QJX262141:QJY262142 QTT262141:QTU262142 RDP262141:RDQ262142 RNL262141:RNM262142 RXH262141:RXI262142 SHD262141:SHE262142 SQZ262141:SRA262142 TAV262141:TAW262142 TKR262141:TKS262142 TUN262141:TUO262142 UEJ262141:UEK262142 UOF262141:UOG262142 UYB262141:UYC262142 VHX262141:VHY262142 VRT262141:VRU262142 WBP262141:WBQ262142 WLL262141:WLM262142 WVH262141:WVI262142 IV327677:IW327678 SR327677:SS327678 ACN327677:ACO327678 AMJ327677:AMK327678 AWF327677:AWG327678 BGB327677:BGC327678 BPX327677:BPY327678 BZT327677:BZU327678 CJP327677:CJQ327678 CTL327677:CTM327678 DDH327677:DDI327678 DND327677:DNE327678 DWZ327677:DXA327678 EGV327677:EGW327678 EQR327677:EQS327678 FAN327677:FAO327678 FKJ327677:FKK327678 FUF327677:FUG327678 GEB327677:GEC327678 GNX327677:GNY327678 GXT327677:GXU327678 HHP327677:HHQ327678 HRL327677:HRM327678 IBH327677:IBI327678 ILD327677:ILE327678 IUZ327677:IVA327678 JEV327677:JEW327678 JOR327677:JOS327678 JYN327677:JYO327678 KIJ327677:KIK327678 KSF327677:KSG327678 LCB327677:LCC327678 LLX327677:LLY327678 LVT327677:LVU327678 MFP327677:MFQ327678 MPL327677:MPM327678 MZH327677:MZI327678 NJD327677:NJE327678 NSZ327677:NTA327678 OCV327677:OCW327678 OMR327677:OMS327678 OWN327677:OWO327678 PGJ327677:PGK327678 PQF327677:PQG327678 QAB327677:QAC327678 QJX327677:QJY327678 QTT327677:QTU327678 RDP327677:RDQ327678 RNL327677:RNM327678 RXH327677:RXI327678 SHD327677:SHE327678 SQZ327677:SRA327678 TAV327677:TAW327678 TKR327677:TKS327678 TUN327677:TUO327678 UEJ327677:UEK327678 UOF327677:UOG327678 UYB327677:UYC327678 VHX327677:VHY327678 VRT327677:VRU327678 WBP327677:WBQ327678 WLL327677:WLM327678 WVH327677:WVI327678 IV393213:IW393214 SR393213:SS393214 ACN393213:ACO393214 AMJ393213:AMK393214 AWF393213:AWG393214 BGB393213:BGC393214 BPX393213:BPY393214 BZT393213:BZU393214 CJP393213:CJQ393214 CTL393213:CTM393214 DDH393213:DDI393214 DND393213:DNE393214 DWZ393213:DXA393214 EGV393213:EGW393214 EQR393213:EQS393214 FAN393213:FAO393214 FKJ393213:FKK393214 FUF393213:FUG393214 GEB393213:GEC393214 GNX393213:GNY393214 GXT393213:GXU393214 HHP393213:HHQ393214 HRL393213:HRM393214 IBH393213:IBI393214 ILD393213:ILE393214 IUZ393213:IVA393214 JEV393213:JEW393214 JOR393213:JOS393214 JYN393213:JYO393214 KIJ393213:KIK393214 KSF393213:KSG393214 LCB393213:LCC393214 LLX393213:LLY393214 LVT393213:LVU393214 MFP393213:MFQ393214 MPL393213:MPM393214 MZH393213:MZI393214 NJD393213:NJE393214 NSZ393213:NTA393214 OCV393213:OCW393214 OMR393213:OMS393214 OWN393213:OWO393214 PGJ393213:PGK393214 PQF393213:PQG393214 QAB393213:QAC393214 QJX393213:QJY393214 QTT393213:QTU393214 RDP393213:RDQ393214 RNL393213:RNM393214 RXH393213:RXI393214 SHD393213:SHE393214 SQZ393213:SRA393214 TAV393213:TAW393214 TKR393213:TKS393214 TUN393213:TUO393214 UEJ393213:UEK393214 UOF393213:UOG393214 UYB393213:UYC393214 VHX393213:VHY393214 VRT393213:VRU393214 WBP393213:WBQ393214 WLL393213:WLM393214 WVH393213:WVI393214 IV458749:IW458750 SR458749:SS458750 ACN458749:ACO458750 AMJ458749:AMK458750 AWF458749:AWG458750 BGB458749:BGC458750 BPX458749:BPY458750 BZT458749:BZU458750 CJP458749:CJQ458750 CTL458749:CTM458750 DDH458749:DDI458750 DND458749:DNE458750 DWZ458749:DXA458750 EGV458749:EGW458750 EQR458749:EQS458750 FAN458749:FAO458750 FKJ458749:FKK458750 FUF458749:FUG458750 GEB458749:GEC458750 GNX458749:GNY458750 GXT458749:GXU458750 HHP458749:HHQ458750 HRL458749:HRM458750 IBH458749:IBI458750 ILD458749:ILE458750 IUZ458749:IVA458750 JEV458749:JEW458750 JOR458749:JOS458750 JYN458749:JYO458750 KIJ458749:KIK458750 KSF458749:KSG458750 LCB458749:LCC458750 LLX458749:LLY458750 LVT458749:LVU458750 MFP458749:MFQ458750 MPL458749:MPM458750 MZH458749:MZI458750 NJD458749:NJE458750 NSZ458749:NTA458750 OCV458749:OCW458750 OMR458749:OMS458750 OWN458749:OWO458750 PGJ458749:PGK458750 PQF458749:PQG458750 QAB458749:QAC458750 QJX458749:QJY458750 QTT458749:QTU458750 RDP458749:RDQ458750 RNL458749:RNM458750 RXH458749:RXI458750 SHD458749:SHE458750 SQZ458749:SRA458750 TAV458749:TAW458750 TKR458749:TKS458750 TUN458749:TUO458750 UEJ458749:UEK458750 UOF458749:UOG458750 UYB458749:UYC458750 VHX458749:VHY458750 VRT458749:VRU458750 WBP458749:WBQ458750 WLL458749:WLM458750 WVH458749:WVI458750 IV524285:IW524286 SR524285:SS524286 ACN524285:ACO524286 AMJ524285:AMK524286 AWF524285:AWG524286 BGB524285:BGC524286 BPX524285:BPY524286 BZT524285:BZU524286 CJP524285:CJQ524286 CTL524285:CTM524286 DDH524285:DDI524286 DND524285:DNE524286 DWZ524285:DXA524286 EGV524285:EGW524286 EQR524285:EQS524286 FAN524285:FAO524286 FKJ524285:FKK524286 FUF524285:FUG524286 GEB524285:GEC524286 GNX524285:GNY524286 GXT524285:GXU524286 HHP524285:HHQ524286 HRL524285:HRM524286 IBH524285:IBI524286 ILD524285:ILE524286 IUZ524285:IVA524286 JEV524285:JEW524286 JOR524285:JOS524286 JYN524285:JYO524286 KIJ524285:KIK524286 KSF524285:KSG524286 LCB524285:LCC524286 LLX524285:LLY524286 LVT524285:LVU524286 MFP524285:MFQ524286 MPL524285:MPM524286 MZH524285:MZI524286 NJD524285:NJE524286 NSZ524285:NTA524286 OCV524285:OCW524286 OMR524285:OMS524286 OWN524285:OWO524286 PGJ524285:PGK524286 PQF524285:PQG524286 QAB524285:QAC524286 QJX524285:QJY524286 QTT524285:QTU524286 RDP524285:RDQ524286 RNL524285:RNM524286 RXH524285:RXI524286 SHD524285:SHE524286 SQZ524285:SRA524286 TAV524285:TAW524286 TKR524285:TKS524286 TUN524285:TUO524286 UEJ524285:UEK524286 UOF524285:UOG524286 UYB524285:UYC524286 VHX524285:VHY524286 VRT524285:VRU524286 WBP524285:WBQ524286 WLL524285:WLM524286 WVH524285:WVI524286 IV589821:IW589822 SR589821:SS589822 ACN589821:ACO589822 AMJ589821:AMK589822 AWF589821:AWG589822 BGB589821:BGC589822 BPX589821:BPY589822 BZT589821:BZU589822 CJP589821:CJQ589822 CTL589821:CTM589822 DDH589821:DDI589822 DND589821:DNE589822 DWZ589821:DXA589822 EGV589821:EGW589822 EQR589821:EQS589822 FAN589821:FAO589822 FKJ589821:FKK589822 FUF589821:FUG589822 GEB589821:GEC589822 GNX589821:GNY589822 GXT589821:GXU589822 HHP589821:HHQ589822 HRL589821:HRM589822 IBH589821:IBI589822 ILD589821:ILE589822 IUZ589821:IVA589822 JEV589821:JEW589822 JOR589821:JOS589822 JYN589821:JYO589822 KIJ589821:KIK589822 KSF589821:KSG589822 LCB589821:LCC589822 LLX589821:LLY589822 LVT589821:LVU589822 MFP589821:MFQ589822 MPL589821:MPM589822 MZH589821:MZI589822 NJD589821:NJE589822 NSZ589821:NTA589822 OCV589821:OCW589822 OMR589821:OMS589822 OWN589821:OWO589822 PGJ589821:PGK589822 PQF589821:PQG589822 QAB589821:QAC589822 QJX589821:QJY589822 QTT589821:QTU589822 RDP589821:RDQ589822 RNL589821:RNM589822 RXH589821:RXI589822 SHD589821:SHE589822 SQZ589821:SRA589822 TAV589821:TAW589822 TKR589821:TKS589822 TUN589821:TUO589822 UEJ589821:UEK589822 UOF589821:UOG589822 UYB589821:UYC589822 VHX589821:VHY589822 VRT589821:VRU589822 WBP589821:WBQ589822 WLL589821:WLM589822 WVH589821:WVI589822 IV655357:IW655358 SR655357:SS655358 ACN655357:ACO655358 AMJ655357:AMK655358 AWF655357:AWG655358 BGB655357:BGC655358 BPX655357:BPY655358 BZT655357:BZU655358 CJP655357:CJQ655358 CTL655357:CTM655358 DDH655357:DDI655358 DND655357:DNE655358 DWZ655357:DXA655358 EGV655357:EGW655358 EQR655357:EQS655358 FAN655357:FAO655358 FKJ655357:FKK655358 FUF655357:FUG655358 GEB655357:GEC655358 GNX655357:GNY655358 GXT655357:GXU655358 HHP655357:HHQ655358 HRL655357:HRM655358 IBH655357:IBI655358 ILD655357:ILE655358 IUZ655357:IVA655358 JEV655357:JEW655358 JOR655357:JOS655358 JYN655357:JYO655358 KIJ655357:KIK655358 KSF655357:KSG655358 LCB655357:LCC655358 LLX655357:LLY655358 LVT655357:LVU655358 MFP655357:MFQ655358 MPL655357:MPM655358 MZH655357:MZI655358 NJD655357:NJE655358 NSZ655357:NTA655358 OCV655357:OCW655358 OMR655357:OMS655358 OWN655357:OWO655358 PGJ655357:PGK655358 PQF655357:PQG655358 QAB655357:QAC655358 QJX655357:QJY655358 QTT655357:QTU655358 RDP655357:RDQ655358 RNL655357:RNM655358 RXH655357:RXI655358 SHD655357:SHE655358 SQZ655357:SRA655358 TAV655357:TAW655358 TKR655357:TKS655358 TUN655357:TUO655358 UEJ655357:UEK655358 UOF655357:UOG655358 UYB655357:UYC655358 VHX655357:VHY655358 VRT655357:VRU655358 WBP655357:WBQ655358 WLL655357:WLM655358 WVH655357:WVI655358 IV720893:IW720894 SR720893:SS720894 ACN720893:ACO720894 AMJ720893:AMK720894 AWF720893:AWG720894 BGB720893:BGC720894 BPX720893:BPY720894 BZT720893:BZU720894 CJP720893:CJQ720894 CTL720893:CTM720894 DDH720893:DDI720894 DND720893:DNE720894 DWZ720893:DXA720894 EGV720893:EGW720894 EQR720893:EQS720894 FAN720893:FAO720894 FKJ720893:FKK720894 FUF720893:FUG720894 GEB720893:GEC720894 GNX720893:GNY720894 GXT720893:GXU720894 HHP720893:HHQ720894 HRL720893:HRM720894 IBH720893:IBI720894 ILD720893:ILE720894 IUZ720893:IVA720894 JEV720893:JEW720894 JOR720893:JOS720894 JYN720893:JYO720894 KIJ720893:KIK720894 KSF720893:KSG720894 LCB720893:LCC720894 LLX720893:LLY720894 LVT720893:LVU720894 MFP720893:MFQ720894 MPL720893:MPM720894 MZH720893:MZI720894 NJD720893:NJE720894 NSZ720893:NTA720894 OCV720893:OCW720894 OMR720893:OMS720894 OWN720893:OWO720894 PGJ720893:PGK720894 PQF720893:PQG720894 QAB720893:QAC720894 QJX720893:QJY720894 QTT720893:QTU720894 RDP720893:RDQ720894 RNL720893:RNM720894 RXH720893:RXI720894 SHD720893:SHE720894 SQZ720893:SRA720894 TAV720893:TAW720894 TKR720893:TKS720894 TUN720893:TUO720894 UEJ720893:UEK720894 UOF720893:UOG720894 UYB720893:UYC720894 VHX720893:VHY720894 VRT720893:VRU720894 WBP720893:WBQ720894 WLL720893:WLM720894 WVH720893:WVI720894 IV786429:IW786430 SR786429:SS786430 ACN786429:ACO786430 AMJ786429:AMK786430 AWF786429:AWG786430 BGB786429:BGC786430 BPX786429:BPY786430 BZT786429:BZU786430 CJP786429:CJQ786430 CTL786429:CTM786430 DDH786429:DDI786430 DND786429:DNE786430 DWZ786429:DXA786430 EGV786429:EGW786430 EQR786429:EQS786430 FAN786429:FAO786430 FKJ786429:FKK786430 FUF786429:FUG786430 GEB786429:GEC786430 GNX786429:GNY786430 GXT786429:GXU786430 HHP786429:HHQ786430 HRL786429:HRM786430 IBH786429:IBI786430 ILD786429:ILE786430 IUZ786429:IVA786430 JEV786429:JEW786430 JOR786429:JOS786430 JYN786429:JYO786430 KIJ786429:KIK786430 KSF786429:KSG786430 LCB786429:LCC786430 LLX786429:LLY786430 LVT786429:LVU786430 MFP786429:MFQ786430 MPL786429:MPM786430 MZH786429:MZI786430 NJD786429:NJE786430 NSZ786429:NTA786430 OCV786429:OCW786430 OMR786429:OMS786430 OWN786429:OWO786430 PGJ786429:PGK786430 PQF786429:PQG786430 QAB786429:QAC786430 QJX786429:QJY786430 QTT786429:QTU786430 RDP786429:RDQ786430 RNL786429:RNM786430 RXH786429:RXI786430 SHD786429:SHE786430 SQZ786429:SRA786430 TAV786429:TAW786430 TKR786429:TKS786430 TUN786429:TUO786430 UEJ786429:UEK786430 UOF786429:UOG786430 UYB786429:UYC786430 VHX786429:VHY786430 VRT786429:VRU786430 WBP786429:WBQ786430 WLL786429:WLM786430 WVH786429:WVI786430 IV851965:IW851966 SR851965:SS851966 ACN851965:ACO851966 AMJ851965:AMK851966 AWF851965:AWG851966 BGB851965:BGC851966 BPX851965:BPY851966 BZT851965:BZU851966 CJP851965:CJQ851966 CTL851965:CTM851966 DDH851965:DDI851966 DND851965:DNE851966 DWZ851965:DXA851966 EGV851965:EGW851966 EQR851965:EQS851966 FAN851965:FAO851966 FKJ851965:FKK851966 FUF851965:FUG851966 GEB851965:GEC851966 GNX851965:GNY851966 GXT851965:GXU851966 HHP851965:HHQ851966 HRL851965:HRM851966 IBH851965:IBI851966 ILD851965:ILE851966 IUZ851965:IVA851966 JEV851965:JEW851966 JOR851965:JOS851966 JYN851965:JYO851966 KIJ851965:KIK851966 KSF851965:KSG851966 LCB851965:LCC851966 LLX851965:LLY851966 LVT851965:LVU851966 MFP851965:MFQ851966 MPL851965:MPM851966 MZH851965:MZI851966 NJD851965:NJE851966 NSZ851965:NTA851966 OCV851965:OCW851966 OMR851965:OMS851966 OWN851965:OWO851966 PGJ851965:PGK851966 PQF851965:PQG851966 QAB851965:QAC851966 QJX851965:QJY851966 QTT851965:QTU851966 RDP851965:RDQ851966 RNL851965:RNM851966 RXH851965:RXI851966 SHD851965:SHE851966 SQZ851965:SRA851966 TAV851965:TAW851966 TKR851965:TKS851966 TUN851965:TUO851966 UEJ851965:UEK851966 UOF851965:UOG851966 UYB851965:UYC851966 VHX851965:VHY851966 VRT851965:VRU851966 WBP851965:WBQ851966 WLL851965:WLM851966 WVH851965:WVI851966 IV917501:IW917502 SR917501:SS917502 ACN917501:ACO917502 AMJ917501:AMK917502 AWF917501:AWG917502 BGB917501:BGC917502 BPX917501:BPY917502 BZT917501:BZU917502 CJP917501:CJQ917502 CTL917501:CTM917502 DDH917501:DDI917502 DND917501:DNE917502 DWZ917501:DXA917502 EGV917501:EGW917502 EQR917501:EQS917502 FAN917501:FAO917502 FKJ917501:FKK917502 FUF917501:FUG917502 GEB917501:GEC917502 GNX917501:GNY917502 GXT917501:GXU917502 HHP917501:HHQ917502 HRL917501:HRM917502 IBH917501:IBI917502 ILD917501:ILE917502 IUZ917501:IVA917502 JEV917501:JEW917502 JOR917501:JOS917502 JYN917501:JYO917502 KIJ917501:KIK917502 KSF917501:KSG917502 LCB917501:LCC917502 LLX917501:LLY917502 LVT917501:LVU917502 MFP917501:MFQ917502 MPL917501:MPM917502 MZH917501:MZI917502 NJD917501:NJE917502 NSZ917501:NTA917502 OCV917501:OCW917502 OMR917501:OMS917502 OWN917501:OWO917502 PGJ917501:PGK917502 PQF917501:PQG917502 QAB917501:QAC917502 QJX917501:QJY917502 QTT917501:QTU917502 RDP917501:RDQ917502 RNL917501:RNM917502 RXH917501:RXI917502 SHD917501:SHE917502 SQZ917501:SRA917502 TAV917501:TAW917502 TKR917501:TKS917502 TUN917501:TUO917502 UEJ917501:UEK917502 UOF917501:UOG917502 UYB917501:UYC917502 VHX917501:VHY917502 VRT917501:VRU917502 WBP917501:WBQ917502 WLL917501:WLM917502 WVH917501:WVI917502 IV983037:IW983038 SR983037:SS983038 ACN983037:ACO983038 AMJ983037:AMK983038 AWF983037:AWG983038 BGB983037:BGC983038 BPX983037:BPY983038 BZT983037:BZU983038 CJP983037:CJQ983038 CTL983037:CTM983038 DDH983037:DDI983038 DND983037:DNE983038 DWZ983037:DXA983038 EGV983037:EGW983038 EQR983037:EQS983038 FAN983037:FAO983038 FKJ983037:FKK983038 FUF983037:FUG983038 GEB983037:GEC983038 GNX983037:GNY983038 GXT983037:GXU983038 HHP983037:HHQ983038 HRL983037:HRM983038 IBH983037:IBI983038 ILD983037:ILE983038 IUZ983037:IVA983038 JEV983037:JEW983038 JOR983037:JOS983038 JYN983037:JYO983038 KIJ983037:KIK983038 KSF983037:KSG983038 LCB983037:LCC983038 LLX983037:LLY983038 LVT983037:LVU983038 MFP983037:MFQ983038 MPL983037:MPM983038 MZH983037:MZI983038 NJD983037:NJE983038 NSZ983037:NTA983038 OCV983037:OCW983038 OMR983037:OMS983038 OWN983037:OWO983038 PGJ983037:PGK983038 PQF983037:PQG983038 QAB983037:QAC983038 QJX983037:QJY983038 QTT983037:QTU983038 RDP983037:RDQ983038 RNL983037:RNM983038 RXH983037:RXI983038 SHD983037:SHE983038 SQZ983037:SRA983038 TAV983037:TAW983038 TKR983037:TKS983038 TUN983037:TUO983038 UEJ983037:UEK983038 UOF983037:UOG983038 UYB983037:UYC983038 VHX983037:VHY983038 VRT983037:VRU983038 WBP983037:WBQ983038 WLL983037:WLM983038 WVH983037:WVI983038 WBS983043:WBT983044 JB65539:JC65540 SX65539:SY65540 ACT65539:ACU65540 AMP65539:AMQ65540 AWL65539:AWM65540 BGH65539:BGI65540 BQD65539:BQE65540 BZZ65539:CAA65540 CJV65539:CJW65540 CTR65539:CTS65540 DDN65539:DDO65540 DNJ65539:DNK65540 DXF65539:DXG65540 EHB65539:EHC65540 EQX65539:EQY65540 FAT65539:FAU65540 FKP65539:FKQ65540 FUL65539:FUM65540 GEH65539:GEI65540 GOD65539:GOE65540 GXZ65539:GYA65540 HHV65539:HHW65540 HRR65539:HRS65540 IBN65539:IBO65540 ILJ65539:ILK65540 IVF65539:IVG65540 JFB65539:JFC65540 JOX65539:JOY65540 JYT65539:JYU65540 KIP65539:KIQ65540 KSL65539:KSM65540 LCH65539:LCI65540 LMD65539:LME65540 LVZ65539:LWA65540 MFV65539:MFW65540 MPR65539:MPS65540 MZN65539:MZO65540 NJJ65539:NJK65540 NTF65539:NTG65540 ODB65539:ODC65540 OMX65539:OMY65540 OWT65539:OWU65540 PGP65539:PGQ65540 PQL65539:PQM65540 QAH65539:QAI65540 QKD65539:QKE65540 QTZ65539:QUA65540 RDV65539:RDW65540 RNR65539:RNS65540 RXN65539:RXO65540 SHJ65539:SHK65540 SRF65539:SRG65540 TBB65539:TBC65540 TKX65539:TKY65540 TUT65539:TUU65540 UEP65539:UEQ65540 UOL65539:UOM65540 UYH65539:UYI65540 VID65539:VIE65540 VRZ65539:VSA65540 WBV65539:WBW65540 WLR65539:WLS65540 WVN65539:WVO65540 JB131075:JC131076 SX131075:SY131076 ACT131075:ACU131076 AMP131075:AMQ131076 AWL131075:AWM131076 BGH131075:BGI131076 BQD131075:BQE131076 BZZ131075:CAA131076 CJV131075:CJW131076 CTR131075:CTS131076 DDN131075:DDO131076 DNJ131075:DNK131076 DXF131075:DXG131076 EHB131075:EHC131076 EQX131075:EQY131076 FAT131075:FAU131076 FKP131075:FKQ131076 FUL131075:FUM131076 GEH131075:GEI131076 GOD131075:GOE131076 GXZ131075:GYA131076 HHV131075:HHW131076 HRR131075:HRS131076 IBN131075:IBO131076 ILJ131075:ILK131076 IVF131075:IVG131076 JFB131075:JFC131076 JOX131075:JOY131076 JYT131075:JYU131076 KIP131075:KIQ131076 KSL131075:KSM131076 LCH131075:LCI131076 LMD131075:LME131076 LVZ131075:LWA131076 MFV131075:MFW131076 MPR131075:MPS131076 MZN131075:MZO131076 NJJ131075:NJK131076 NTF131075:NTG131076 ODB131075:ODC131076 OMX131075:OMY131076 OWT131075:OWU131076 PGP131075:PGQ131076 PQL131075:PQM131076 QAH131075:QAI131076 QKD131075:QKE131076 QTZ131075:QUA131076 RDV131075:RDW131076 RNR131075:RNS131076 RXN131075:RXO131076 SHJ131075:SHK131076 SRF131075:SRG131076 TBB131075:TBC131076 TKX131075:TKY131076 TUT131075:TUU131076 UEP131075:UEQ131076 UOL131075:UOM131076 UYH131075:UYI131076 VID131075:VIE131076 VRZ131075:VSA131076 WBV131075:WBW131076 WLR131075:WLS131076 WVN131075:WVO131076 JB196611:JC196612 SX196611:SY196612 ACT196611:ACU196612 AMP196611:AMQ196612 AWL196611:AWM196612 BGH196611:BGI196612 BQD196611:BQE196612 BZZ196611:CAA196612 CJV196611:CJW196612 CTR196611:CTS196612 DDN196611:DDO196612 DNJ196611:DNK196612 DXF196611:DXG196612 EHB196611:EHC196612 EQX196611:EQY196612 FAT196611:FAU196612 FKP196611:FKQ196612 FUL196611:FUM196612 GEH196611:GEI196612 GOD196611:GOE196612 GXZ196611:GYA196612 HHV196611:HHW196612 HRR196611:HRS196612 IBN196611:IBO196612 ILJ196611:ILK196612 IVF196611:IVG196612 JFB196611:JFC196612 JOX196611:JOY196612 JYT196611:JYU196612 KIP196611:KIQ196612 KSL196611:KSM196612 LCH196611:LCI196612 LMD196611:LME196612 LVZ196611:LWA196612 MFV196611:MFW196612 MPR196611:MPS196612 MZN196611:MZO196612 NJJ196611:NJK196612 NTF196611:NTG196612 ODB196611:ODC196612 OMX196611:OMY196612 OWT196611:OWU196612 PGP196611:PGQ196612 PQL196611:PQM196612 QAH196611:QAI196612 QKD196611:QKE196612 QTZ196611:QUA196612 RDV196611:RDW196612 RNR196611:RNS196612 RXN196611:RXO196612 SHJ196611:SHK196612 SRF196611:SRG196612 TBB196611:TBC196612 TKX196611:TKY196612 TUT196611:TUU196612 UEP196611:UEQ196612 UOL196611:UOM196612 UYH196611:UYI196612 VID196611:VIE196612 VRZ196611:VSA196612 WBV196611:WBW196612 WLR196611:WLS196612 WVN196611:WVO196612 JB262147:JC262148 SX262147:SY262148 ACT262147:ACU262148 AMP262147:AMQ262148 AWL262147:AWM262148 BGH262147:BGI262148 BQD262147:BQE262148 BZZ262147:CAA262148 CJV262147:CJW262148 CTR262147:CTS262148 DDN262147:DDO262148 DNJ262147:DNK262148 DXF262147:DXG262148 EHB262147:EHC262148 EQX262147:EQY262148 FAT262147:FAU262148 FKP262147:FKQ262148 FUL262147:FUM262148 GEH262147:GEI262148 GOD262147:GOE262148 GXZ262147:GYA262148 HHV262147:HHW262148 HRR262147:HRS262148 IBN262147:IBO262148 ILJ262147:ILK262148 IVF262147:IVG262148 JFB262147:JFC262148 JOX262147:JOY262148 JYT262147:JYU262148 KIP262147:KIQ262148 KSL262147:KSM262148 LCH262147:LCI262148 LMD262147:LME262148 LVZ262147:LWA262148 MFV262147:MFW262148 MPR262147:MPS262148 MZN262147:MZO262148 NJJ262147:NJK262148 NTF262147:NTG262148 ODB262147:ODC262148 OMX262147:OMY262148 OWT262147:OWU262148 PGP262147:PGQ262148 PQL262147:PQM262148 QAH262147:QAI262148 QKD262147:QKE262148 QTZ262147:QUA262148 RDV262147:RDW262148 RNR262147:RNS262148 RXN262147:RXO262148 SHJ262147:SHK262148 SRF262147:SRG262148 TBB262147:TBC262148 TKX262147:TKY262148 TUT262147:TUU262148 UEP262147:UEQ262148 UOL262147:UOM262148 UYH262147:UYI262148 VID262147:VIE262148 VRZ262147:VSA262148 WBV262147:WBW262148 WLR262147:WLS262148 WVN262147:WVO262148 JB327683:JC327684 SX327683:SY327684 ACT327683:ACU327684 AMP327683:AMQ327684 AWL327683:AWM327684 BGH327683:BGI327684 BQD327683:BQE327684 BZZ327683:CAA327684 CJV327683:CJW327684 CTR327683:CTS327684 DDN327683:DDO327684 DNJ327683:DNK327684 DXF327683:DXG327684 EHB327683:EHC327684 EQX327683:EQY327684 FAT327683:FAU327684 FKP327683:FKQ327684 FUL327683:FUM327684 GEH327683:GEI327684 GOD327683:GOE327684 GXZ327683:GYA327684 HHV327683:HHW327684 HRR327683:HRS327684 IBN327683:IBO327684 ILJ327683:ILK327684 IVF327683:IVG327684 JFB327683:JFC327684 JOX327683:JOY327684 JYT327683:JYU327684 KIP327683:KIQ327684 KSL327683:KSM327684 LCH327683:LCI327684 LMD327683:LME327684 LVZ327683:LWA327684 MFV327683:MFW327684 MPR327683:MPS327684 MZN327683:MZO327684 NJJ327683:NJK327684 NTF327683:NTG327684 ODB327683:ODC327684 OMX327683:OMY327684 OWT327683:OWU327684 PGP327683:PGQ327684 PQL327683:PQM327684 QAH327683:QAI327684 QKD327683:QKE327684 QTZ327683:QUA327684 RDV327683:RDW327684 RNR327683:RNS327684 RXN327683:RXO327684 SHJ327683:SHK327684 SRF327683:SRG327684 TBB327683:TBC327684 TKX327683:TKY327684 TUT327683:TUU327684 UEP327683:UEQ327684 UOL327683:UOM327684 UYH327683:UYI327684 VID327683:VIE327684 VRZ327683:VSA327684 WBV327683:WBW327684 WLR327683:WLS327684 WVN327683:WVO327684 JB393219:JC393220 SX393219:SY393220 ACT393219:ACU393220 AMP393219:AMQ393220 AWL393219:AWM393220 BGH393219:BGI393220 BQD393219:BQE393220 BZZ393219:CAA393220 CJV393219:CJW393220 CTR393219:CTS393220 DDN393219:DDO393220 DNJ393219:DNK393220 DXF393219:DXG393220 EHB393219:EHC393220 EQX393219:EQY393220 FAT393219:FAU393220 FKP393219:FKQ393220 FUL393219:FUM393220 GEH393219:GEI393220 GOD393219:GOE393220 GXZ393219:GYA393220 HHV393219:HHW393220 HRR393219:HRS393220 IBN393219:IBO393220 ILJ393219:ILK393220 IVF393219:IVG393220 JFB393219:JFC393220 JOX393219:JOY393220 JYT393219:JYU393220 KIP393219:KIQ393220 KSL393219:KSM393220 LCH393219:LCI393220 LMD393219:LME393220 LVZ393219:LWA393220 MFV393219:MFW393220 MPR393219:MPS393220 MZN393219:MZO393220 NJJ393219:NJK393220 NTF393219:NTG393220 ODB393219:ODC393220 OMX393219:OMY393220 OWT393219:OWU393220 PGP393219:PGQ393220 PQL393219:PQM393220 QAH393219:QAI393220 QKD393219:QKE393220 QTZ393219:QUA393220 RDV393219:RDW393220 RNR393219:RNS393220 RXN393219:RXO393220 SHJ393219:SHK393220 SRF393219:SRG393220 TBB393219:TBC393220 TKX393219:TKY393220 TUT393219:TUU393220 UEP393219:UEQ393220 UOL393219:UOM393220 UYH393219:UYI393220 VID393219:VIE393220 VRZ393219:VSA393220 WBV393219:WBW393220 WLR393219:WLS393220 WVN393219:WVO393220 JB458755:JC458756 SX458755:SY458756 ACT458755:ACU458756 AMP458755:AMQ458756 AWL458755:AWM458756 BGH458755:BGI458756 BQD458755:BQE458756 BZZ458755:CAA458756 CJV458755:CJW458756 CTR458755:CTS458756 DDN458755:DDO458756 DNJ458755:DNK458756 DXF458755:DXG458756 EHB458755:EHC458756 EQX458755:EQY458756 FAT458755:FAU458756 FKP458755:FKQ458756 FUL458755:FUM458756 GEH458755:GEI458756 GOD458755:GOE458756 GXZ458755:GYA458756 HHV458755:HHW458756 HRR458755:HRS458756 IBN458755:IBO458756 ILJ458755:ILK458756 IVF458755:IVG458756 JFB458755:JFC458756 JOX458755:JOY458756 JYT458755:JYU458756 KIP458755:KIQ458756 KSL458755:KSM458756 LCH458755:LCI458756 LMD458755:LME458756 LVZ458755:LWA458756 MFV458755:MFW458756 MPR458755:MPS458756 MZN458755:MZO458756 NJJ458755:NJK458756 NTF458755:NTG458756 ODB458755:ODC458756 OMX458755:OMY458756 OWT458755:OWU458756 PGP458755:PGQ458756 PQL458755:PQM458756 QAH458755:QAI458756 QKD458755:QKE458756 QTZ458755:QUA458756 RDV458755:RDW458756 RNR458755:RNS458756 RXN458755:RXO458756 SHJ458755:SHK458756 SRF458755:SRG458756 TBB458755:TBC458756 TKX458755:TKY458756 TUT458755:TUU458756 UEP458755:UEQ458756 UOL458755:UOM458756 UYH458755:UYI458756 VID458755:VIE458756 VRZ458755:VSA458756 WBV458755:WBW458756 WLR458755:WLS458756 WVN458755:WVO458756 JB524291:JC524292 SX524291:SY524292 ACT524291:ACU524292 AMP524291:AMQ524292 AWL524291:AWM524292 BGH524291:BGI524292 BQD524291:BQE524292 BZZ524291:CAA524292 CJV524291:CJW524292 CTR524291:CTS524292 DDN524291:DDO524292 DNJ524291:DNK524292 DXF524291:DXG524292 EHB524291:EHC524292 EQX524291:EQY524292 FAT524291:FAU524292 FKP524291:FKQ524292 FUL524291:FUM524292 GEH524291:GEI524292 GOD524291:GOE524292 GXZ524291:GYA524292 HHV524291:HHW524292 HRR524291:HRS524292 IBN524291:IBO524292 ILJ524291:ILK524292 IVF524291:IVG524292 JFB524291:JFC524292 JOX524291:JOY524292 JYT524291:JYU524292 KIP524291:KIQ524292 KSL524291:KSM524292 LCH524291:LCI524292 LMD524291:LME524292 LVZ524291:LWA524292 MFV524291:MFW524292 MPR524291:MPS524292 MZN524291:MZO524292 NJJ524291:NJK524292 NTF524291:NTG524292 ODB524291:ODC524292 OMX524291:OMY524292 OWT524291:OWU524292 PGP524291:PGQ524292 PQL524291:PQM524292 QAH524291:QAI524292 QKD524291:QKE524292 QTZ524291:QUA524292 RDV524291:RDW524292 RNR524291:RNS524292 RXN524291:RXO524292 SHJ524291:SHK524292 SRF524291:SRG524292 TBB524291:TBC524292 TKX524291:TKY524292 TUT524291:TUU524292 UEP524291:UEQ524292 UOL524291:UOM524292 UYH524291:UYI524292 VID524291:VIE524292 VRZ524291:VSA524292 WBV524291:WBW524292 WLR524291:WLS524292 WVN524291:WVO524292 JB589827:JC589828 SX589827:SY589828 ACT589827:ACU589828 AMP589827:AMQ589828 AWL589827:AWM589828 BGH589827:BGI589828 BQD589827:BQE589828 BZZ589827:CAA589828 CJV589827:CJW589828 CTR589827:CTS589828 DDN589827:DDO589828 DNJ589827:DNK589828 DXF589827:DXG589828 EHB589827:EHC589828 EQX589827:EQY589828 FAT589827:FAU589828 FKP589827:FKQ589828 FUL589827:FUM589828 GEH589827:GEI589828 GOD589827:GOE589828 GXZ589827:GYA589828 HHV589827:HHW589828 HRR589827:HRS589828 IBN589827:IBO589828 ILJ589827:ILK589828 IVF589827:IVG589828 JFB589827:JFC589828 JOX589827:JOY589828 JYT589827:JYU589828 KIP589827:KIQ589828 KSL589827:KSM589828 LCH589827:LCI589828 LMD589827:LME589828 LVZ589827:LWA589828 MFV589827:MFW589828 MPR589827:MPS589828 MZN589827:MZO589828 NJJ589827:NJK589828 NTF589827:NTG589828 ODB589827:ODC589828 OMX589827:OMY589828 OWT589827:OWU589828 PGP589827:PGQ589828 PQL589827:PQM589828 QAH589827:QAI589828 QKD589827:QKE589828 QTZ589827:QUA589828 RDV589827:RDW589828 RNR589827:RNS589828 RXN589827:RXO589828 SHJ589827:SHK589828 SRF589827:SRG589828 TBB589827:TBC589828 TKX589827:TKY589828 TUT589827:TUU589828 UEP589827:UEQ589828 UOL589827:UOM589828 UYH589827:UYI589828 VID589827:VIE589828 VRZ589827:VSA589828 WBV589827:WBW589828 WLR589827:WLS589828 WVN589827:WVO589828 JB655363:JC655364 SX655363:SY655364 ACT655363:ACU655364 AMP655363:AMQ655364 AWL655363:AWM655364 BGH655363:BGI655364 BQD655363:BQE655364 BZZ655363:CAA655364 CJV655363:CJW655364 CTR655363:CTS655364 DDN655363:DDO655364 DNJ655363:DNK655364 DXF655363:DXG655364 EHB655363:EHC655364 EQX655363:EQY655364 FAT655363:FAU655364 FKP655363:FKQ655364 FUL655363:FUM655364 GEH655363:GEI655364 GOD655363:GOE655364 GXZ655363:GYA655364 HHV655363:HHW655364 HRR655363:HRS655364 IBN655363:IBO655364 ILJ655363:ILK655364 IVF655363:IVG655364 JFB655363:JFC655364 JOX655363:JOY655364 JYT655363:JYU655364 KIP655363:KIQ655364 KSL655363:KSM655364 LCH655363:LCI655364 LMD655363:LME655364 LVZ655363:LWA655364 MFV655363:MFW655364 MPR655363:MPS655364 MZN655363:MZO655364 NJJ655363:NJK655364 NTF655363:NTG655364 ODB655363:ODC655364 OMX655363:OMY655364 OWT655363:OWU655364 PGP655363:PGQ655364 PQL655363:PQM655364 QAH655363:QAI655364 QKD655363:QKE655364 QTZ655363:QUA655364 RDV655363:RDW655364 RNR655363:RNS655364 RXN655363:RXO655364 SHJ655363:SHK655364 SRF655363:SRG655364 TBB655363:TBC655364 TKX655363:TKY655364 TUT655363:TUU655364 UEP655363:UEQ655364 UOL655363:UOM655364 UYH655363:UYI655364 VID655363:VIE655364 VRZ655363:VSA655364 WBV655363:WBW655364 WLR655363:WLS655364 WVN655363:WVO655364 JB720899:JC720900 SX720899:SY720900 ACT720899:ACU720900 AMP720899:AMQ720900 AWL720899:AWM720900 BGH720899:BGI720900 BQD720899:BQE720900 BZZ720899:CAA720900 CJV720899:CJW720900 CTR720899:CTS720900 DDN720899:DDO720900 DNJ720899:DNK720900 DXF720899:DXG720900 EHB720899:EHC720900 EQX720899:EQY720900 FAT720899:FAU720900 FKP720899:FKQ720900 FUL720899:FUM720900 GEH720899:GEI720900 GOD720899:GOE720900 GXZ720899:GYA720900 HHV720899:HHW720900 HRR720899:HRS720900 IBN720899:IBO720900 ILJ720899:ILK720900 IVF720899:IVG720900 JFB720899:JFC720900 JOX720899:JOY720900 JYT720899:JYU720900 KIP720899:KIQ720900 KSL720899:KSM720900 LCH720899:LCI720900 LMD720899:LME720900 LVZ720899:LWA720900 MFV720899:MFW720900 MPR720899:MPS720900 MZN720899:MZO720900 NJJ720899:NJK720900 NTF720899:NTG720900 ODB720899:ODC720900 OMX720899:OMY720900 OWT720899:OWU720900 PGP720899:PGQ720900 PQL720899:PQM720900 QAH720899:QAI720900 QKD720899:QKE720900 QTZ720899:QUA720900 RDV720899:RDW720900 RNR720899:RNS720900 RXN720899:RXO720900 SHJ720899:SHK720900 SRF720899:SRG720900 TBB720899:TBC720900 TKX720899:TKY720900 TUT720899:TUU720900 UEP720899:UEQ720900 UOL720899:UOM720900 UYH720899:UYI720900 VID720899:VIE720900 VRZ720899:VSA720900 WBV720899:WBW720900 WLR720899:WLS720900 WVN720899:WVO720900 JB786435:JC786436 SX786435:SY786436 ACT786435:ACU786436 AMP786435:AMQ786436 AWL786435:AWM786436 BGH786435:BGI786436 BQD786435:BQE786436 BZZ786435:CAA786436 CJV786435:CJW786436 CTR786435:CTS786436 DDN786435:DDO786436 DNJ786435:DNK786436 DXF786435:DXG786436 EHB786435:EHC786436 EQX786435:EQY786436 FAT786435:FAU786436 FKP786435:FKQ786436 FUL786435:FUM786436 GEH786435:GEI786436 GOD786435:GOE786436 GXZ786435:GYA786436 HHV786435:HHW786436 HRR786435:HRS786436 IBN786435:IBO786436 ILJ786435:ILK786436 IVF786435:IVG786436 JFB786435:JFC786436 JOX786435:JOY786436 JYT786435:JYU786436 KIP786435:KIQ786436 KSL786435:KSM786436 LCH786435:LCI786436 LMD786435:LME786436 LVZ786435:LWA786436 MFV786435:MFW786436 MPR786435:MPS786436 MZN786435:MZO786436 NJJ786435:NJK786436 NTF786435:NTG786436 ODB786435:ODC786436 OMX786435:OMY786436 OWT786435:OWU786436 PGP786435:PGQ786436 PQL786435:PQM786436 QAH786435:QAI786436 QKD786435:QKE786436 QTZ786435:QUA786436 RDV786435:RDW786436 RNR786435:RNS786436 RXN786435:RXO786436 SHJ786435:SHK786436 SRF786435:SRG786436 TBB786435:TBC786436 TKX786435:TKY786436 TUT786435:TUU786436 UEP786435:UEQ786436 UOL786435:UOM786436 UYH786435:UYI786436 VID786435:VIE786436 VRZ786435:VSA786436 WBV786435:WBW786436 WLR786435:WLS786436 WVN786435:WVO786436 JB851971:JC851972 SX851971:SY851972 ACT851971:ACU851972 AMP851971:AMQ851972 AWL851971:AWM851972 BGH851971:BGI851972 BQD851971:BQE851972 BZZ851971:CAA851972 CJV851971:CJW851972 CTR851971:CTS851972 DDN851971:DDO851972 DNJ851971:DNK851972 DXF851971:DXG851972 EHB851971:EHC851972 EQX851971:EQY851972 FAT851971:FAU851972 FKP851971:FKQ851972 FUL851971:FUM851972 GEH851971:GEI851972 GOD851971:GOE851972 GXZ851971:GYA851972 HHV851971:HHW851972 HRR851971:HRS851972 IBN851971:IBO851972 ILJ851971:ILK851972 IVF851971:IVG851972 JFB851971:JFC851972 JOX851971:JOY851972 JYT851971:JYU851972 KIP851971:KIQ851972 KSL851971:KSM851972 LCH851971:LCI851972 LMD851971:LME851972 LVZ851971:LWA851972 MFV851971:MFW851972 MPR851971:MPS851972 MZN851971:MZO851972 NJJ851971:NJK851972 NTF851971:NTG851972 ODB851971:ODC851972 OMX851971:OMY851972 OWT851971:OWU851972 PGP851971:PGQ851972 PQL851971:PQM851972 QAH851971:QAI851972 QKD851971:QKE851972 QTZ851971:QUA851972 RDV851971:RDW851972 RNR851971:RNS851972 RXN851971:RXO851972 SHJ851971:SHK851972 SRF851971:SRG851972 TBB851971:TBC851972 TKX851971:TKY851972 TUT851971:TUU851972 UEP851971:UEQ851972 UOL851971:UOM851972 UYH851971:UYI851972 VID851971:VIE851972 VRZ851971:VSA851972 WBV851971:WBW851972 WLR851971:WLS851972 WVN851971:WVO851972 JB917507:JC917508 SX917507:SY917508 ACT917507:ACU917508 AMP917507:AMQ917508 AWL917507:AWM917508 BGH917507:BGI917508 BQD917507:BQE917508 BZZ917507:CAA917508 CJV917507:CJW917508 CTR917507:CTS917508 DDN917507:DDO917508 DNJ917507:DNK917508 DXF917507:DXG917508 EHB917507:EHC917508 EQX917507:EQY917508 FAT917507:FAU917508 FKP917507:FKQ917508 FUL917507:FUM917508 GEH917507:GEI917508 GOD917507:GOE917508 GXZ917507:GYA917508 HHV917507:HHW917508 HRR917507:HRS917508 IBN917507:IBO917508 ILJ917507:ILK917508 IVF917507:IVG917508 JFB917507:JFC917508 JOX917507:JOY917508 JYT917507:JYU917508 KIP917507:KIQ917508 KSL917507:KSM917508 LCH917507:LCI917508 LMD917507:LME917508 LVZ917507:LWA917508 MFV917507:MFW917508 MPR917507:MPS917508 MZN917507:MZO917508 NJJ917507:NJK917508 NTF917507:NTG917508 ODB917507:ODC917508 OMX917507:OMY917508 OWT917507:OWU917508 PGP917507:PGQ917508 PQL917507:PQM917508 QAH917507:QAI917508 QKD917507:QKE917508 QTZ917507:QUA917508 RDV917507:RDW917508 RNR917507:RNS917508 RXN917507:RXO917508 SHJ917507:SHK917508 SRF917507:SRG917508 TBB917507:TBC917508 TKX917507:TKY917508 TUT917507:TUU917508 UEP917507:UEQ917508 UOL917507:UOM917508 UYH917507:UYI917508 VID917507:VIE917508 VRZ917507:VSA917508 WBV917507:WBW917508 WLR917507:WLS917508 WVN917507:WVO917508 JB983043:JC983044 SX983043:SY983044 ACT983043:ACU983044 AMP983043:AMQ983044 AWL983043:AWM983044 BGH983043:BGI983044 BQD983043:BQE983044 BZZ983043:CAA983044 CJV983043:CJW983044 CTR983043:CTS983044 DDN983043:DDO983044 DNJ983043:DNK983044 DXF983043:DXG983044 EHB983043:EHC983044 EQX983043:EQY983044 FAT983043:FAU983044 FKP983043:FKQ983044 FUL983043:FUM983044 GEH983043:GEI983044 GOD983043:GOE983044 GXZ983043:GYA983044 HHV983043:HHW983044 HRR983043:HRS983044 IBN983043:IBO983044 ILJ983043:ILK983044 IVF983043:IVG983044 JFB983043:JFC983044 JOX983043:JOY983044 JYT983043:JYU983044 KIP983043:KIQ983044 KSL983043:KSM983044 LCH983043:LCI983044 LMD983043:LME983044 LVZ983043:LWA983044 MFV983043:MFW983044 MPR983043:MPS983044 MZN983043:MZO983044 NJJ983043:NJK983044 NTF983043:NTG983044 ODB983043:ODC983044 OMX983043:OMY983044 OWT983043:OWU983044 PGP983043:PGQ983044 PQL983043:PQM983044 QAH983043:QAI983044 QKD983043:QKE983044 QTZ983043:QUA983044 RDV983043:RDW983044 RNR983043:RNS983044 RXN983043:RXO983044 SHJ983043:SHK983044 SRF983043:SRG983044 TBB983043:TBC983044 TKX983043:TKY983044 TUT983043:TUU983044 UEP983043:UEQ983044 UOL983043:UOM983044 UYH983043:UYI983044 VID983043:VIE983044 VRZ983043:VSA983044 WBV983043:WBW983044 WLR983043:WLS983044 WVN983043:WVO983044 WVK983043:WVL983044 IY65533:IZ65534 SU65533:SV65534 ACQ65533:ACR65534 AMM65533:AMN65534 AWI65533:AWJ65534 BGE65533:BGF65534 BQA65533:BQB65534 BZW65533:BZX65534 CJS65533:CJT65534 CTO65533:CTP65534 DDK65533:DDL65534 DNG65533:DNH65534 DXC65533:DXD65534 EGY65533:EGZ65534 EQU65533:EQV65534 FAQ65533:FAR65534 FKM65533:FKN65534 FUI65533:FUJ65534 GEE65533:GEF65534 GOA65533:GOB65534 GXW65533:GXX65534 HHS65533:HHT65534 HRO65533:HRP65534 IBK65533:IBL65534 ILG65533:ILH65534 IVC65533:IVD65534 JEY65533:JEZ65534 JOU65533:JOV65534 JYQ65533:JYR65534 KIM65533:KIN65534 KSI65533:KSJ65534 LCE65533:LCF65534 LMA65533:LMB65534 LVW65533:LVX65534 MFS65533:MFT65534 MPO65533:MPP65534 MZK65533:MZL65534 NJG65533:NJH65534 NTC65533:NTD65534 OCY65533:OCZ65534 OMU65533:OMV65534 OWQ65533:OWR65534 PGM65533:PGN65534 PQI65533:PQJ65534 QAE65533:QAF65534 QKA65533:QKB65534 QTW65533:QTX65534 RDS65533:RDT65534 RNO65533:RNP65534 RXK65533:RXL65534 SHG65533:SHH65534 SRC65533:SRD65534 TAY65533:TAZ65534 TKU65533:TKV65534 TUQ65533:TUR65534 UEM65533:UEN65534 UOI65533:UOJ65534 UYE65533:UYF65534 VIA65533:VIB65534 VRW65533:VRX65534 WBS65533:WBT65534 WLO65533:WLP65534 WVK65533:WVL65534 IY131069:IZ131070 SU131069:SV131070 ACQ131069:ACR131070 AMM131069:AMN131070 AWI131069:AWJ131070 BGE131069:BGF131070 BQA131069:BQB131070 BZW131069:BZX131070 CJS131069:CJT131070 CTO131069:CTP131070 DDK131069:DDL131070 DNG131069:DNH131070 DXC131069:DXD131070 EGY131069:EGZ131070 EQU131069:EQV131070 FAQ131069:FAR131070 FKM131069:FKN131070 FUI131069:FUJ131070 GEE131069:GEF131070 GOA131069:GOB131070 GXW131069:GXX131070 HHS131069:HHT131070 HRO131069:HRP131070 IBK131069:IBL131070 ILG131069:ILH131070 IVC131069:IVD131070 JEY131069:JEZ131070 JOU131069:JOV131070 JYQ131069:JYR131070 KIM131069:KIN131070 KSI131069:KSJ131070 LCE131069:LCF131070 LMA131069:LMB131070 LVW131069:LVX131070 MFS131069:MFT131070 MPO131069:MPP131070 MZK131069:MZL131070 NJG131069:NJH131070 NTC131069:NTD131070 OCY131069:OCZ131070 OMU131069:OMV131070 OWQ131069:OWR131070 PGM131069:PGN131070 PQI131069:PQJ131070 QAE131069:QAF131070 QKA131069:QKB131070 QTW131069:QTX131070 RDS131069:RDT131070 RNO131069:RNP131070 RXK131069:RXL131070 SHG131069:SHH131070 SRC131069:SRD131070 TAY131069:TAZ131070 TKU131069:TKV131070 TUQ131069:TUR131070 UEM131069:UEN131070 UOI131069:UOJ131070 UYE131069:UYF131070 VIA131069:VIB131070 VRW131069:VRX131070 WBS131069:WBT131070 WLO131069:WLP131070 WVK131069:WVL131070 IY196605:IZ196606 SU196605:SV196606 ACQ196605:ACR196606 AMM196605:AMN196606 AWI196605:AWJ196606 BGE196605:BGF196606 BQA196605:BQB196606 BZW196605:BZX196606 CJS196605:CJT196606 CTO196605:CTP196606 DDK196605:DDL196606 DNG196605:DNH196606 DXC196605:DXD196606 EGY196605:EGZ196606 EQU196605:EQV196606 FAQ196605:FAR196606 FKM196605:FKN196606 FUI196605:FUJ196606 GEE196605:GEF196606 GOA196605:GOB196606 GXW196605:GXX196606 HHS196605:HHT196606 HRO196605:HRP196606 IBK196605:IBL196606 ILG196605:ILH196606 IVC196605:IVD196606 JEY196605:JEZ196606 JOU196605:JOV196606 JYQ196605:JYR196606 KIM196605:KIN196606 KSI196605:KSJ196606 LCE196605:LCF196606 LMA196605:LMB196606 LVW196605:LVX196606 MFS196605:MFT196606 MPO196605:MPP196606 MZK196605:MZL196606 NJG196605:NJH196606 NTC196605:NTD196606 OCY196605:OCZ196606 OMU196605:OMV196606 OWQ196605:OWR196606 PGM196605:PGN196606 PQI196605:PQJ196606 QAE196605:QAF196606 QKA196605:QKB196606 QTW196605:QTX196606 RDS196605:RDT196606 RNO196605:RNP196606 RXK196605:RXL196606 SHG196605:SHH196606 SRC196605:SRD196606 TAY196605:TAZ196606 TKU196605:TKV196606 TUQ196605:TUR196606 UEM196605:UEN196606 UOI196605:UOJ196606 UYE196605:UYF196606 VIA196605:VIB196606 VRW196605:VRX196606 WBS196605:WBT196606 WLO196605:WLP196606 WVK196605:WVL196606 IY262141:IZ262142 SU262141:SV262142 ACQ262141:ACR262142 AMM262141:AMN262142 AWI262141:AWJ262142 BGE262141:BGF262142 BQA262141:BQB262142 BZW262141:BZX262142 CJS262141:CJT262142 CTO262141:CTP262142 DDK262141:DDL262142 DNG262141:DNH262142 DXC262141:DXD262142 EGY262141:EGZ262142 EQU262141:EQV262142 FAQ262141:FAR262142 FKM262141:FKN262142 FUI262141:FUJ262142 GEE262141:GEF262142 GOA262141:GOB262142 GXW262141:GXX262142 HHS262141:HHT262142 HRO262141:HRP262142 IBK262141:IBL262142 ILG262141:ILH262142 IVC262141:IVD262142 JEY262141:JEZ262142 JOU262141:JOV262142 JYQ262141:JYR262142 KIM262141:KIN262142 KSI262141:KSJ262142 LCE262141:LCF262142 LMA262141:LMB262142 LVW262141:LVX262142 MFS262141:MFT262142 MPO262141:MPP262142 MZK262141:MZL262142 NJG262141:NJH262142 NTC262141:NTD262142 OCY262141:OCZ262142 OMU262141:OMV262142 OWQ262141:OWR262142 PGM262141:PGN262142 PQI262141:PQJ262142 QAE262141:QAF262142 QKA262141:QKB262142 QTW262141:QTX262142 RDS262141:RDT262142 RNO262141:RNP262142 RXK262141:RXL262142 SHG262141:SHH262142 SRC262141:SRD262142 TAY262141:TAZ262142 TKU262141:TKV262142 TUQ262141:TUR262142 UEM262141:UEN262142 UOI262141:UOJ262142 UYE262141:UYF262142 VIA262141:VIB262142 VRW262141:VRX262142 WBS262141:WBT262142 WLO262141:WLP262142 WVK262141:WVL262142 IY327677:IZ327678 SU327677:SV327678 ACQ327677:ACR327678 AMM327677:AMN327678 AWI327677:AWJ327678 BGE327677:BGF327678 BQA327677:BQB327678 BZW327677:BZX327678 CJS327677:CJT327678 CTO327677:CTP327678 DDK327677:DDL327678 DNG327677:DNH327678 DXC327677:DXD327678 EGY327677:EGZ327678 EQU327677:EQV327678 FAQ327677:FAR327678 FKM327677:FKN327678 FUI327677:FUJ327678 GEE327677:GEF327678 GOA327677:GOB327678 GXW327677:GXX327678 HHS327677:HHT327678 HRO327677:HRP327678 IBK327677:IBL327678 ILG327677:ILH327678 IVC327677:IVD327678 JEY327677:JEZ327678 JOU327677:JOV327678 JYQ327677:JYR327678 KIM327677:KIN327678 KSI327677:KSJ327678 LCE327677:LCF327678 LMA327677:LMB327678 LVW327677:LVX327678 MFS327677:MFT327678 MPO327677:MPP327678 MZK327677:MZL327678 NJG327677:NJH327678 NTC327677:NTD327678 OCY327677:OCZ327678 OMU327677:OMV327678 OWQ327677:OWR327678 PGM327677:PGN327678 PQI327677:PQJ327678 QAE327677:QAF327678 QKA327677:QKB327678 QTW327677:QTX327678 RDS327677:RDT327678 RNO327677:RNP327678 RXK327677:RXL327678 SHG327677:SHH327678 SRC327677:SRD327678 TAY327677:TAZ327678 TKU327677:TKV327678 TUQ327677:TUR327678 UEM327677:UEN327678 UOI327677:UOJ327678 UYE327677:UYF327678 VIA327677:VIB327678 VRW327677:VRX327678 WBS327677:WBT327678 WLO327677:WLP327678 WVK327677:WVL327678 IY393213:IZ393214 SU393213:SV393214 ACQ393213:ACR393214 AMM393213:AMN393214 AWI393213:AWJ393214 BGE393213:BGF393214 BQA393213:BQB393214 BZW393213:BZX393214 CJS393213:CJT393214 CTO393213:CTP393214 DDK393213:DDL393214 DNG393213:DNH393214 DXC393213:DXD393214 EGY393213:EGZ393214 EQU393213:EQV393214 FAQ393213:FAR393214 FKM393213:FKN393214 FUI393213:FUJ393214 GEE393213:GEF393214 GOA393213:GOB393214 GXW393213:GXX393214 HHS393213:HHT393214 HRO393213:HRP393214 IBK393213:IBL393214 ILG393213:ILH393214 IVC393213:IVD393214 JEY393213:JEZ393214 JOU393213:JOV393214 JYQ393213:JYR393214 KIM393213:KIN393214 KSI393213:KSJ393214 LCE393213:LCF393214 LMA393213:LMB393214 LVW393213:LVX393214 MFS393213:MFT393214 MPO393213:MPP393214 MZK393213:MZL393214 NJG393213:NJH393214 NTC393213:NTD393214 OCY393213:OCZ393214 OMU393213:OMV393214 OWQ393213:OWR393214 PGM393213:PGN393214 PQI393213:PQJ393214 QAE393213:QAF393214 QKA393213:QKB393214 QTW393213:QTX393214 RDS393213:RDT393214 RNO393213:RNP393214 RXK393213:RXL393214 SHG393213:SHH393214 SRC393213:SRD393214 TAY393213:TAZ393214 TKU393213:TKV393214 TUQ393213:TUR393214 UEM393213:UEN393214 UOI393213:UOJ393214 UYE393213:UYF393214 VIA393213:VIB393214 VRW393213:VRX393214 WBS393213:WBT393214 WLO393213:WLP393214 WVK393213:WVL393214 IY458749:IZ458750 SU458749:SV458750 ACQ458749:ACR458750 AMM458749:AMN458750 AWI458749:AWJ458750 BGE458749:BGF458750 BQA458749:BQB458750 BZW458749:BZX458750 CJS458749:CJT458750 CTO458749:CTP458750 DDK458749:DDL458750 DNG458749:DNH458750 DXC458749:DXD458750 EGY458749:EGZ458750 EQU458749:EQV458750 FAQ458749:FAR458750 FKM458749:FKN458750 FUI458749:FUJ458750 GEE458749:GEF458750 GOA458749:GOB458750 GXW458749:GXX458750 HHS458749:HHT458750 HRO458749:HRP458750 IBK458749:IBL458750 ILG458749:ILH458750 IVC458749:IVD458750 JEY458749:JEZ458750 JOU458749:JOV458750 JYQ458749:JYR458750 KIM458749:KIN458750 KSI458749:KSJ458750 LCE458749:LCF458750 LMA458749:LMB458750 LVW458749:LVX458750 MFS458749:MFT458750 MPO458749:MPP458750 MZK458749:MZL458750 NJG458749:NJH458750 NTC458749:NTD458750 OCY458749:OCZ458750 OMU458749:OMV458750 OWQ458749:OWR458750 PGM458749:PGN458750 PQI458749:PQJ458750 QAE458749:QAF458750 QKA458749:QKB458750 QTW458749:QTX458750 RDS458749:RDT458750 RNO458749:RNP458750 RXK458749:RXL458750 SHG458749:SHH458750 SRC458749:SRD458750 TAY458749:TAZ458750 TKU458749:TKV458750 TUQ458749:TUR458750 UEM458749:UEN458750 UOI458749:UOJ458750 UYE458749:UYF458750 VIA458749:VIB458750 VRW458749:VRX458750 WBS458749:WBT458750 WLO458749:WLP458750 WVK458749:WVL458750 IY524285:IZ524286 SU524285:SV524286 ACQ524285:ACR524286 AMM524285:AMN524286 AWI524285:AWJ524286 BGE524285:BGF524286 BQA524285:BQB524286 BZW524285:BZX524286 CJS524285:CJT524286 CTO524285:CTP524286 DDK524285:DDL524286 DNG524285:DNH524286 DXC524285:DXD524286 EGY524285:EGZ524286 EQU524285:EQV524286 FAQ524285:FAR524286 FKM524285:FKN524286 FUI524285:FUJ524286 GEE524285:GEF524286 GOA524285:GOB524286 GXW524285:GXX524286 HHS524285:HHT524286 HRO524285:HRP524286 IBK524285:IBL524286 ILG524285:ILH524286 IVC524285:IVD524286 JEY524285:JEZ524286 JOU524285:JOV524286 JYQ524285:JYR524286 KIM524285:KIN524286 KSI524285:KSJ524286 LCE524285:LCF524286 LMA524285:LMB524286 LVW524285:LVX524286 MFS524285:MFT524286 MPO524285:MPP524286 MZK524285:MZL524286 NJG524285:NJH524286 NTC524285:NTD524286 OCY524285:OCZ524286 OMU524285:OMV524286 OWQ524285:OWR524286 PGM524285:PGN524286 PQI524285:PQJ524286 QAE524285:QAF524286 QKA524285:QKB524286 QTW524285:QTX524286 RDS524285:RDT524286 RNO524285:RNP524286 RXK524285:RXL524286 SHG524285:SHH524286 SRC524285:SRD524286 TAY524285:TAZ524286 TKU524285:TKV524286 TUQ524285:TUR524286 UEM524285:UEN524286 UOI524285:UOJ524286 UYE524285:UYF524286 VIA524285:VIB524286 VRW524285:VRX524286 WBS524285:WBT524286 WLO524285:WLP524286 WVK524285:WVL524286 IY589821:IZ589822 SU589821:SV589822 ACQ589821:ACR589822 AMM589821:AMN589822 AWI589821:AWJ589822 BGE589821:BGF589822 BQA589821:BQB589822 BZW589821:BZX589822 CJS589821:CJT589822 CTO589821:CTP589822 DDK589821:DDL589822 DNG589821:DNH589822 DXC589821:DXD589822 EGY589821:EGZ589822 EQU589821:EQV589822 FAQ589821:FAR589822 FKM589821:FKN589822 FUI589821:FUJ589822 GEE589821:GEF589822 GOA589821:GOB589822 GXW589821:GXX589822 HHS589821:HHT589822 HRO589821:HRP589822 IBK589821:IBL589822 ILG589821:ILH589822 IVC589821:IVD589822 JEY589821:JEZ589822 JOU589821:JOV589822 JYQ589821:JYR589822 KIM589821:KIN589822 KSI589821:KSJ589822 LCE589821:LCF589822 LMA589821:LMB589822 LVW589821:LVX589822 MFS589821:MFT589822 MPO589821:MPP589822 MZK589821:MZL589822 NJG589821:NJH589822 NTC589821:NTD589822 OCY589821:OCZ589822 OMU589821:OMV589822 OWQ589821:OWR589822 PGM589821:PGN589822 PQI589821:PQJ589822 QAE589821:QAF589822 QKA589821:QKB589822 QTW589821:QTX589822 RDS589821:RDT589822 RNO589821:RNP589822 RXK589821:RXL589822 SHG589821:SHH589822 SRC589821:SRD589822 TAY589821:TAZ589822 TKU589821:TKV589822 TUQ589821:TUR589822 UEM589821:UEN589822 UOI589821:UOJ589822 UYE589821:UYF589822 VIA589821:VIB589822 VRW589821:VRX589822 WBS589821:WBT589822 WLO589821:WLP589822 WVK589821:WVL589822 IY655357:IZ655358 SU655357:SV655358 ACQ655357:ACR655358 AMM655357:AMN655358 AWI655357:AWJ655358 BGE655357:BGF655358 BQA655357:BQB655358 BZW655357:BZX655358 CJS655357:CJT655358 CTO655357:CTP655358 DDK655357:DDL655358 DNG655357:DNH655358 DXC655357:DXD655358 EGY655357:EGZ655358 EQU655357:EQV655358 FAQ655357:FAR655358 FKM655357:FKN655358 FUI655357:FUJ655358 GEE655357:GEF655358 GOA655357:GOB655358 GXW655357:GXX655358 HHS655357:HHT655358 HRO655357:HRP655358 IBK655357:IBL655358 ILG655357:ILH655358 IVC655357:IVD655358 JEY655357:JEZ655358 JOU655357:JOV655358 JYQ655357:JYR655358 KIM655357:KIN655358 KSI655357:KSJ655358 LCE655357:LCF655358 LMA655357:LMB655358 LVW655357:LVX655358 MFS655357:MFT655358 MPO655357:MPP655358 MZK655357:MZL655358 NJG655357:NJH655358 NTC655357:NTD655358 OCY655357:OCZ655358 OMU655357:OMV655358 OWQ655357:OWR655358 PGM655357:PGN655358 PQI655357:PQJ655358 QAE655357:QAF655358 QKA655357:QKB655358 QTW655357:QTX655358 RDS655357:RDT655358 RNO655357:RNP655358 RXK655357:RXL655358 SHG655357:SHH655358 SRC655357:SRD655358 TAY655357:TAZ655358 TKU655357:TKV655358 TUQ655357:TUR655358 UEM655357:UEN655358 UOI655357:UOJ655358 UYE655357:UYF655358 VIA655357:VIB655358 VRW655357:VRX655358 WBS655357:WBT655358 WLO655357:WLP655358 WVK655357:WVL655358 IY720893:IZ720894 SU720893:SV720894 ACQ720893:ACR720894 AMM720893:AMN720894 AWI720893:AWJ720894 BGE720893:BGF720894 BQA720893:BQB720894 BZW720893:BZX720894 CJS720893:CJT720894 CTO720893:CTP720894 DDK720893:DDL720894 DNG720893:DNH720894 DXC720893:DXD720894 EGY720893:EGZ720894 EQU720893:EQV720894 FAQ720893:FAR720894 FKM720893:FKN720894 FUI720893:FUJ720894 GEE720893:GEF720894 GOA720893:GOB720894 GXW720893:GXX720894 HHS720893:HHT720894 HRO720893:HRP720894 IBK720893:IBL720894 ILG720893:ILH720894 IVC720893:IVD720894 JEY720893:JEZ720894 JOU720893:JOV720894 JYQ720893:JYR720894 KIM720893:KIN720894 KSI720893:KSJ720894 LCE720893:LCF720894 LMA720893:LMB720894 LVW720893:LVX720894 MFS720893:MFT720894 MPO720893:MPP720894 MZK720893:MZL720894 NJG720893:NJH720894 NTC720893:NTD720894 OCY720893:OCZ720894 OMU720893:OMV720894 OWQ720893:OWR720894 PGM720893:PGN720894 PQI720893:PQJ720894 QAE720893:QAF720894 QKA720893:QKB720894 QTW720893:QTX720894 RDS720893:RDT720894 RNO720893:RNP720894 RXK720893:RXL720894 SHG720893:SHH720894 SRC720893:SRD720894 TAY720893:TAZ720894 TKU720893:TKV720894 TUQ720893:TUR720894 UEM720893:UEN720894 UOI720893:UOJ720894 UYE720893:UYF720894 VIA720893:VIB720894 VRW720893:VRX720894 WBS720893:WBT720894 WLO720893:WLP720894 WVK720893:WVL720894 IY786429:IZ786430 SU786429:SV786430 ACQ786429:ACR786430 AMM786429:AMN786430 AWI786429:AWJ786430 BGE786429:BGF786430 BQA786429:BQB786430 BZW786429:BZX786430 CJS786429:CJT786430 CTO786429:CTP786430 DDK786429:DDL786430 DNG786429:DNH786430 DXC786429:DXD786430 EGY786429:EGZ786430 EQU786429:EQV786430 FAQ786429:FAR786430 FKM786429:FKN786430 FUI786429:FUJ786430 GEE786429:GEF786430 GOA786429:GOB786430 GXW786429:GXX786430 HHS786429:HHT786430 HRO786429:HRP786430 IBK786429:IBL786430 ILG786429:ILH786430 IVC786429:IVD786430 JEY786429:JEZ786430 JOU786429:JOV786430 JYQ786429:JYR786430 KIM786429:KIN786430 KSI786429:KSJ786430 LCE786429:LCF786430 LMA786429:LMB786430 LVW786429:LVX786430 MFS786429:MFT786430 MPO786429:MPP786430 MZK786429:MZL786430 NJG786429:NJH786430 NTC786429:NTD786430 OCY786429:OCZ786430 OMU786429:OMV786430 OWQ786429:OWR786430 PGM786429:PGN786430 PQI786429:PQJ786430 QAE786429:QAF786430 QKA786429:QKB786430 QTW786429:QTX786430 RDS786429:RDT786430 RNO786429:RNP786430 RXK786429:RXL786430 SHG786429:SHH786430 SRC786429:SRD786430 TAY786429:TAZ786430 TKU786429:TKV786430 TUQ786429:TUR786430 UEM786429:UEN786430 UOI786429:UOJ786430 UYE786429:UYF786430 VIA786429:VIB786430 VRW786429:VRX786430 WBS786429:WBT786430 WLO786429:WLP786430 WVK786429:WVL786430 IY851965:IZ851966 SU851965:SV851966 ACQ851965:ACR851966 AMM851965:AMN851966 AWI851965:AWJ851966 BGE851965:BGF851966 BQA851965:BQB851966 BZW851965:BZX851966 CJS851965:CJT851966 CTO851965:CTP851966 DDK851965:DDL851966 DNG851965:DNH851966 DXC851965:DXD851966 EGY851965:EGZ851966 EQU851965:EQV851966 FAQ851965:FAR851966 FKM851965:FKN851966 FUI851965:FUJ851966 GEE851965:GEF851966 GOA851965:GOB851966 GXW851965:GXX851966 HHS851965:HHT851966 HRO851965:HRP851966 IBK851965:IBL851966 ILG851965:ILH851966 IVC851965:IVD851966 JEY851965:JEZ851966 JOU851965:JOV851966 JYQ851965:JYR851966 KIM851965:KIN851966 KSI851965:KSJ851966 LCE851965:LCF851966 LMA851965:LMB851966 LVW851965:LVX851966 MFS851965:MFT851966 MPO851965:MPP851966 MZK851965:MZL851966 NJG851965:NJH851966 NTC851965:NTD851966 OCY851965:OCZ851966 OMU851965:OMV851966 OWQ851965:OWR851966 PGM851965:PGN851966 PQI851965:PQJ851966 QAE851965:QAF851966 QKA851965:QKB851966 QTW851965:QTX851966 RDS851965:RDT851966 RNO851965:RNP851966 RXK851965:RXL851966 SHG851965:SHH851966 SRC851965:SRD851966 TAY851965:TAZ851966 TKU851965:TKV851966 TUQ851965:TUR851966 UEM851965:UEN851966 UOI851965:UOJ851966 UYE851965:UYF851966 VIA851965:VIB851966 VRW851965:VRX851966 WBS851965:WBT851966 WLO851965:WLP851966 WVK851965:WVL851966 IY917501:IZ917502 SU917501:SV917502 ACQ917501:ACR917502 AMM917501:AMN917502 AWI917501:AWJ917502 BGE917501:BGF917502 BQA917501:BQB917502 BZW917501:BZX917502 CJS917501:CJT917502 CTO917501:CTP917502 DDK917501:DDL917502 DNG917501:DNH917502 DXC917501:DXD917502 EGY917501:EGZ917502 EQU917501:EQV917502 FAQ917501:FAR917502 FKM917501:FKN917502 FUI917501:FUJ917502 GEE917501:GEF917502 GOA917501:GOB917502 GXW917501:GXX917502 HHS917501:HHT917502 HRO917501:HRP917502 IBK917501:IBL917502 ILG917501:ILH917502 IVC917501:IVD917502 JEY917501:JEZ917502 JOU917501:JOV917502 JYQ917501:JYR917502 KIM917501:KIN917502 KSI917501:KSJ917502 LCE917501:LCF917502 LMA917501:LMB917502 LVW917501:LVX917502 MFS917501:MFT917502 MPO917501:MPP917502 MZK917501:MZL917502 NJG917501:NJH917502 NTC917501:NTD917502 OCY917501:OCZ917502 OMU917501:OMV917502 OWQ917501:OWR917502 PGM917501:PGN917502 PQI917501:PQJ917502 QAE917501:QAF917502 QKA917501:QKB917502 QTW917501:QTX917502 RDS917501:RDT917502 RNO917501:RNP917502 RXK917501:RXL917502 SHG917501:SHH917502 SRC917501:SRD917502 TAY917501:TAZ917502 TKU917501:TKV917502 TUQ917501:TUR917502 UEM917501:UEN917502 UOI917501:UOJ917502 UYE917501:UYF917502 VIA917501:VIB917502 VRW917501:VRX917502 WBS917501:WBT917502 WLO917501:WLP917502 WVK917501:WVL917502 IY983037:IZ983038 SU983037:SV983038 ACQ983037:ACR983038 AMM983037:AMN983038 AWI983037:AWJ983038 BGE983037:BGF983038 BQA983037:BQB983038 BZW983037:BZX983038 CJS983037:CJT983038 CTO983037:CTP983038 DDK983037:DDL983038 DNG983037:DNH983038 DXC983037:DXD983038 EGY983037:EGZ983038 EQU983037:EQV983038 FAQ983037:FAR983038 FKM983037:FKN983038 FUI983037:FUJ983038 GEE983037:GEF983038 GOA983037:GOB983038 GXW983037:GXX983038 HHS983037:HHT983038 HRO983037:HRP983038 IBK983037:IBL983038 ILG983037:ILH983038 IVC983037:IVD983038 JEY983037:JEZ983038 JOU983037:JOV983038 JYQ983037:JYR983038 KIM983037:KIN983038 KSI983037:KSJ983038 LCE983037:LCF983038 LMA983037:LMB983038 LVW983037:LVX983038 MFS983037:MFT983038 MPO983037:MPP983038 MZK983037:MZL983038 NJG983037:NJH983038 NTC983037:NTD983038 OCY983037:OCZ983038 OMU983037:OMV983038 OWQ983037:OWR983038 PGM983037:PGN983038 PQI983037:PQJ983038 QAE983037:QAF983038 QKA983037:QKB983038 QTW983037:QTX983038 RDS983037:RDT983038 RNO983037:RNP983038 RXK983037:RXL983038 SHG983037:SHH983038 SRC983037:SRD983038 TAY983037:TAZ983038 TKU983037:TKV983038 TUQ983037:TUR983038 UEM983037:UEN983038 UOI983037:UOJ983038 UYE983037:UYF983038 VIA983037:VIB983038 VRW983037:VRX983038 WBS983037:WBT983038 WLO983037:WLP983038 WVK983037:WVL983038 JB65533:JC65534 SX65533:SY65534 ACT65533:ACU65534 AMP65533:AMQ65534 AWL65533:AWM65534 BGH65533:BGI65534 BQD65533:BQE65534 BZZ65533:CAA65534 CJV65533:CJW65534 CTR65533:CTS65534 DDN65533:DDO65534 DNJ65533:DNK65534 DXF65533:DXG65534 EHB65533:EHC65534 EQX65533:EQY65534 FAT65533:FAU65534 FKP65533:FKQ65534 FUL65533:FUM65534 GEH65533:GEI65534 GOD65533:GOE65534 GXZ65533:GYA65534 HHV65533:HHW65534 HRR65533:HRS65534 IBN65533:IBO65534 ILJ65533:ILK65534 IVF65533:IVG65534 JFB65533:JFC65534 JOX65533:JOY65534 JYT65533:JYU65534 KIP65533:KIQ65534 KSL65533:KSM65534 LCH65533:LCI65534 LMD65533:LME65534 LVZ65533:LWA65534 MFV65533:MFW65534 MPR65533:MPS65534 MZN65533:MZO65534 NJJ65533:NJK65534 NTF65533:NTG65534 ODB65533:ODC65534 OMX65533:OMY65534 OWT65533:OWU65534 PGP65533:PGQ65534 PQL65533:PQM65534 QAH65533:QAI65534 QKD65533:QKE65534 QTZ65533:QUA65534 RDV65533:RDW65534 RNR65533:RNS65534 RXN65533:RXO65534 SHJ65533:SHK65534 SRF65533:SRG65534 TBB65533:TBC65534 TKX65533:TKY65534 TUT65533:TUU65534 UEP65533:UEQ65534 UOL65533:UOM65534 UYH65533:UYI65534 VID65533:VIE65534 VRZ65533:VSA65534 WBV65533:WBW65534 WLR65533:WLS65534 WVN65533:WVO65534 JB131069:JC131070 SX131069:SY131070 ACT131069:ACU131070 AMP131069:AMQ131070 AWL131069:AWM131070 BGH131069:BGI131070 BQD131069:BQE131070 BZZ131069:CAA131070 CJV131069:CJW131070 CTR131069:CTS131070 DDN131069:DDO131070 DNJ131069:DNK131070 DXF131069:DXG131070 EHB131069:EHC131070 EQX131069:EQY131070 FAT131069:FAU131070 FKP131069:FKQ131070 FUL131069:FUM131070 GEH131069:GEI131070 GOD131069:GOE131070 GXZ131069:GYA131070 HHV131069:HHW131070 HRR131069:HRS131070 IBN131069:IBO131070 ILJ131069:ILK131070 IVF131069:IVG131070 JFB131069:JFC131070 JOX131069:JOY131070 JYT131069:JYU131070 KIP131069:KIQ131070 KSL131069:KSM131070 LCH131069:LCI131070 LMD131069:LME131070 LVZ131069:LWA131070 MFV131069:MFW131070 MPR131069:MPS131070 MZN131069:MZO131070 NJJ131069:NJK131070 NTF131069:NTG131070 ODB131069:ODC131070 OMX131069:OMY131070 OWT131069:OWU131070 PGP131069:PGQ131070 PQL131069:PQM131070 QAH131069:QAI131070 QKD131069:QKE131070 QTZ131069:QUA131070 RDV131069:RDW131070 RNR131069:RNS131070 RXN131069:RXO131070 SHJ131069:SHK131070 SRF131069:SRG131070 TBB131069:TBC131070 TKX131069:TKY131070 TUT131069:TUU131070 UEP131069:UEQ131070 UOL131069:UOM131070 UYH131069:UYI131070 VID131069:VIE131070 VRZ131069:VSA131070 WBV131069:WBW131070 WLR131069:WLS131070 WVN131069:WVO131070 JB196605:JC196606 SX196605:SY196606 ACT196605:ACU196606 AMP196605:AMQ196606 AWL196605:AWM196606 BGH196605:BGI196606 BQD196605:BQE196606 BZZ196605:CAA196606 CJV196605:CJW196606 CTR196605:CTS196606 DDN196605:DDO196606 DNJ196605:DNK196606 DXF196605:DXG196606 EHB196605:EHC196606 EQX196605:EQY196606 FAT196605:FAU196606 FKP196605:FKQ196606 FUL196605:FUM196606 GEH196605:GEI196606 GOD196605:GOE196606 GXZ196605:GYA196606 HHV196605:HHW196606 HRR196605:HRS196606 IBN196605:IBO196606 ILJ196605:ILK196606 IVF196605:IVG196606 JFB196605:JFC196606 JOX196605:JOY196606 JYT196605:JYU196606 KIP196605:KIQ196606 KSL196605:KSM196606 LCH196605:LCI196606 LMD196605:LME196606 LVZ196605:LWA196606 MFV196605:MFW196606 MPR196605:MPS196606 MZN196605:MZO196606 NJJ196605:NJK196606 NTF196605:NTG196606 ODB196605:ODC196606 OMX196605:OMY196606 OWT196605:OWU196606 PGP196605:PGQ196606 PQL196605:PQM196606 QAH196605:QAI196606 QKD196605:QKE196606 QTZ196605:QUA196606 RDV196605:RDW196606 RNR196605:RNS196606 RXN196605:RXO196606 SHJ196605:SHK196606 SRF196605:SRG196606 TBB196605:TBC196606 TKX196605:TKY196606 TUT196605:TUU196606 UEP196605:UEQ196606 UOL196605:UOM196606 UYH196605:UYI196606 VID196605:VIE196606 VRZ196605:VSA196606 WBV196605:WBW196606 WLR196605:WLS196606 WVN196605:WVO196606 JB262141:JC262142 SX262141:SY262142 ACT262141:ACU262142 AMP262141:AMQ262142 AWL262141:AWM262142 BGH262141:BGI262142 BQD262141:BQE262142 BZZ262141:CAA262142 CJV262141:CJW262142 CTR262141:CTS262142 DDN262141:DDO262142 DNJ262141:DNK262142 DXF262141:DXG262142 EHB262141:EHC262142 EQX262141:EQY262142 FAT262141:FAU262142 FKP262141:FKQ262142 FUL262141:FUM262142 GEH262141:GEI262142 GOD262141:GOE262142 GXZ262141:GYA262142 HHV262141:HHW262142 HRR262141:HRS262142 IBN262141:IBO262142 ILJ262141:ILK262142 IVF262141:IVG262142 JFB262141:JFC262142 JOX262141:JOY262142 JYT262141:JYU262142 KIP262141:KIQ262142 KSL262141:KSM262142 LCH262141:LCI262142 LMD262141:LME262142 LVZ262141:LWA262142 MFV262141:MFW262142 MPR262141:MPS262142 MZN262141:MZO262142 NJJ262141:NJK262142 NTF262141:NTG262142 ODB262141:ODC262142 OMX262141:OMY262142 OWT262141:OWU262142 PGP262141:PGQ262142 PQL262141:PQM262142 QAH262141:QAI262142 QKD262141:QKE262142 QTZ262141:QUA262142 RDV262141:RDW262142 RNR262141:RNS262142 RXN262141:RXO262142 SHJ262141:SHK262142 SRF262141:SRG262142 TBB262141:TBC262142 TKX262141:TKY262142 TUT262141:TUU262142 UEP262141:UEQ262142 UOL262141:UOM262142 UYH262141:UYI262142 VID262141:VIE262142 VRZ262141:VSA262142 WBV262141:WBW262142 WLR262141:WLS262142 WVN262141:WVO262142 JB327677:JC327678 SX327677:SY327678 ACT327677:ACU327678 AMP327677:AMQ327678 AWL327677:AWM327678 BGH327677:BGI327678 BQD327677:BQE327678 BZZ327677:CAA327678 CJV327677:CJW327678 CTR327677:CTS327678 DDN327677:DDO327678 DNJ327677:DNK327678 DXF327677:DXG327678 EHB327677:EHC327678 EQX327677:EQY327678 FAT327677:FAU327678 FKP327677:FKQ327678 FUL327677:FUM327678 GEH327677:GEI327678 GOD327677:GOE327678 GXZ327677:GYA327678 HHV327677:HHW327678 HRR327677:HRS327678 IBN327677:IBO327678 ILJ327677:ILK327678 IVF327677:IVG327678 JFB327677:JFC327678 JOX327677:JOY327678 JYT327677:JYU327678 KIP327677:KIQ327678 KSL327677:KSM327678 LCH327677:LCI327678 LMD327677:LME327678 LVZ327677:LWA327678 MFV327677:MFW327678 MPR327677:MPS327678 MZN327677:MZO327678 NJJ327677:NJK327678 NTF327677:NTG327678 ODB327677:ODC327678 OMX327677:OMY327678 OWT327677:OWU327678 PGP327677:PGQ327678 PQL327677:PQM327678 QAH327677:QAI327678 QKD327677:QKE327678 QTZ327677:QUA327678 RDV327677:RDW327678 RNR327677:RNS327678 RXN327677:RXO327678 SHJ327677:SHK327678 SRF327677:SRG327678 TBB327677:TBC327678 TKX327677:TKY327678 TUT327677:TUU327678 UEP327677:UEQ327678 UOL327677:UOM327678 UYH327677:UYI327678 VID327677:VIE327678 VRZ327677:VSA327678 WBV327677:WBW327678 WLR327677:WLS327678 WVN327677:WVO327678 JB393213:JC393214 SX393213:SY393214 ACT393213:ACU393214 AMP393213:AMQ393214 AWL393213:AWM393214 BGH393213:BGI393214 BQD393213:BQE393214 BZZ393213:CAA393214 CJV393213:CJW393214 CTR393213:CTS393214 DDN393213:DDO393214 DNJ393213:DNK393214 DXF393213:DXG393214 EHB393213:EHC393214 EQX393213:EQY393214 FAT393213:FAU393214 FKP393213:FKQ393214 FUL393213:FUM393214 GEH393213:GEI393214 GOD393213:GOE393214 GXZ393213:GYA393214 HHV393213:HHW393214 HRR393213:HRS393214 IBN393213:IBO393214 ILJ393213:ILK393214 IVF393213:IVG393214 JFB393213:JFC393214 JOX393213:JOY393214 JYT393213:JYU393214 KIP393213:KIQ393214 KSL393213:KSM393214 LCH393213:LCI393214 LMD393213:LME393214 LVZ393213:LWA393214 MFV393213:MFW393214 MPR393213:MPS393214 MZN393213:MZO393214 NJJ393213:NJK393214 NTF393213:NTG393214 ODB393213:ODC393214 OMX393213:OMY393214 OWT393213:OWU393214 PGP393213:PGQ393214 PQL393213:PQM393214 QAH393213:QAI393214 QKD393213:QKE393214 QTZ393213:QUA393214 RDV393213:RDW393214 RNR393213:RNS393214 RXN393213:RXO393214 SHJ393213:SHK393214 SRF393213:SRG393214 TBB393213:TBC393214 TKX393213:TKY393214 TUT393213:TUU393214 UEP393213:UEQ393214 UOL393213:UOM393214 UYH393213:UYI393214 VID393213:VIE393214 VRZ393213:VSA393214 WBV393213:WBW393214 WLR393213:WLS393214 WVN393213:WVO393214 JB458749:JC458750 SX458749:SY458750 ACT458749:ACU458750 AMP458749:AMQ458750 AWL458749:AWM458750 BGH458749:BGI458750 BQD458749:BQE458750 BZZ458749:CAA458750 CJV458749:CJW458750 CTR458749:CTS458750 DDN458749:DDO458750 DNJ458749:DNK458750 DXF458749:DXG458750 EHB458749:EHC458750 EQX458749:EQY458750 FAT458749:FAU458750 FKP458749:FKQ458750 FUL458749:FUM458750 GEH458749:GEI458750 GOD458749:GOE458750 GXZ458749:GYA458750 HHV458749:HHW458750 HRR458749:HRS458750 IBN458749:IBO458750 ILJ458749:ILK458750 IVF458749:IVG458750 JFB458749:JFC458750 JOX458749:JOY458750 JYT458749:JYU458750 KIP458749:KIQ458750 KSL458749:KSM458750 LCH458749:LCI458750 LMD458749:LME458750 LVZ458749:LWA458750 MFV458749:MFW458750 MPR458749:MPS458750 MZN458749:MZO458750 NJJ458749:NJK458750 NTF458749:NTG458750 ODB458749:ODC458750 OMX458749:OMY458750 OWT458749:OWU458750 PGP458749:PGQ458750 PQL458749:PQM458750 QAH458749:QAI458750 QKD458749:QKE458750 QTZ458749:QUA458750 RDV458749:RDW458750 RNR458749:RNS458750 RXN458749:RXO458750 SHJ458749:SHK458750 SRF458749:SRG458750 TBB458749:TBC458750 TKX458749:TKY458750 TUT458749:TUU458750 UEP458749:UEQ458750 UOL458749:UOM458750 UYH458749:UYI458750 VID458749:VIE458750 VRZ458749:VSA458750 WBV458749:WBW458750 WLR458749:WLS458750 WVN458749:WVO458750 JB524285:JC524286 SX524285:SY524286 ACT524285:ACU524286 AMP524285:AMQ524286 AWL524285:AWM524286 BGH524285:BGI524286 BQD524285:BQE524286 BZZ524285:CAA524286 CJV524285:CJW524286 CTR524285:CTS524286 DDN524285:DDO524286 DNJ524285:DNK524286 DXF524285:DXG524286 EHB524285:EHC524286 EQX524285:EQY524286 FAT524285:FAU524286 FKP524285:FKQ524286 FUL524285:FUM524286 GEH524285:GEI524286 GOD524285:GOE524286 GXZ524285:GYA524286 HHV524285:HHW524286 HRR524285:HRS524286 IBN524285:IBO524286 ILJ524285:ILK524286 IVF524285:IVG524286 JFB524285:JFC524286 JOX524285:JOY524286 JYT524285:JYU524286 KIP524285:KIQ524286 KSL524285:KSM524286 LCH524285:LCI524286 LMD524285:LME524286 LVZ524285:LWA524286 MFV524285:MFW524286 MPR524285:MPS524286 MZN524285:MZO524286 NJJ524285:NJK524286 NTF524285:NTG524286 ODB524285:ODC524286 OMX524285:OMY524286 OWT524285:OWU524286 PGP524285:PGQ524286 PQL524285:PQM524286 QAH524285:QAI524286 QKD524285:QKE524286 QTZ524285:QUA524286 RDV524285:RDW524286 RNR524285:RNS524286 RXN524285:RXO524286 SHJ524285:SHK524286 SRF524285:SRG524286 TBB524285:TBC524286 TKX524285:TKY524286 TUT524285:TUU524286 UEP524285:UEQ524286 UOL524285:UOM524286 UYH524285:UYI524286 VID524285:VIE524286 VRZ524285:VSA524286 WBV524285:WBW524286 WLR524285:WLS524286 WVN524285:WVO524286 JB589821:JC589822 SX589821:SY589822 ACT589821:ACU589822 AMP589821:AMQ589822 AWL589821:AWM589822 BGH589821:BGI589822 BQD589821:BQE589822 BZZ589821:CAA589822 CJV589821:CJW589822 CTR589821:CTS589822 DDN589821:DDO589822 DNJ589821:DNK589822 DXF589821:DXG589822 EHB589821:EHC589822 EQX589821:EQY589822 FAT589821:FAU589822 FKP589821:FKQ589822 FUL589821:FUM589822 GEH589821:GEI589822 GOD589821:GOE589822 GXZ589821:GYA589822 HHV589821:HHW589822 HRR589821:HRS589822 IBN589821:IBO589822 ILJ589821:ILK589822 IVF589821:IVG589822 JFB589821:JFC589822 JOX589821:JOY589822 JYT589821:JYU589822 KIP589821:KIQ589822 KSL589821:KSM589822 LCH589821:LCI589822 LMD589821:LME589822 LVZ589821:LWA589822 MFV589821:MFW589822 MPR589821:MPS589822 MZN589821:MZO589822 NJJ589821:NJK589822 NTF589821:NTG589822 ODB589821:ODC589822 OMX589821:OMY589822 OWT589821:OWU589822 PGP589821:PGQ589822 PQL589821:PQM589822 QAH589821:QAI589822 QKD589821:QKE589822 QTZ589821:QUA589822 RDV589821:RDW589822 RNR589821:RNS589822 RXN589821:RXO589822 SHJ589821:SHK589822 SRF589821:SRG589822 TBB589821:TBC589822 TKX589821:TKY589822 TUT589821:TUU589822 UEP589821:UEQ589822 UOL589821:UOM589822 UYH589821:UYI589822 VID589821:VIE589822 VRZ589821:VSA589822 WBV589821:WBW589822 WLR589821:WLS589822 WVN589821:WVO589822 JB655357:JC655358 SX655357:SY655358 ACT655357:ACU655358 AMP655357:AMQ655358 AWL655357:AWM655358 BGH655357:BGI655358 BQD655357:BQE655358 BZZ655357:CAA655358 CJV655357:CJW655358 CTR655357:CTS655358 DDN655357:DDO655358 DNJ655357:DNK655358 DXF655357:DXG655358 EHB655357:EHC655358 EQX655357:EQY655358 FAT655357:FAU655358 FKP655357:FKQ655358 FUL655357:FUM655358 GEH655357:GEI655358 GOD655357:GOE655358 GXZ655357:GYA655358 HHV655357:HHW655358 HRR655357:HRS655358 IBN655357:IBO655358 ILJ655357:ILK655358 IVF655357:IVG655358 JFB655357:JFC655358 JOX655357:JOY655358 JYT655357:JYU655358 KIP655357:KIQ655358 KSL655357:KSM655358 LCH655357:LCI655358 LMD655357:LME655358 LVZ655357:LWA655358 MFV655357:MFW655358 MPR655357:MPS655358 MZN655357:MZO655358 NJJ655357:NJK655358 NTF655357:NTG655358 ODB655357:ODC655358 OMX655357:OMY655358 OWT655357:OWU655358 PGP655357:PGQ655358 PQL655357:PQM655358 QAH655357:QAI655358 QKD655357:QKE655358 QTZ655357:QUA655358 RDV655357:RDW655358 RNR655357:RNS655358 RXN655357:RXO655358 SHJ655357:SHK655358 SRF655357:SRG655358 TBB655357:TBC655358 TKX655357:TKY655358 TUT655357:TUU655358 UEP655357:UEQ655358 UOL655357:UOM655358 UYH655357:UYI655358 VID655357:VIE655358 VRZ655357:VSA655358 WBV655357:WBW655358 WLR655357:WLS655358 WVN655357:WVO655358 JB720893:JC720894 SX720893:SY720894 ACT720893:ACU720894 AMP720893:AMQ720894 AWL720893:AWM720894 BGH720893:BGI720894 BQD720893:BQE720894 BZZ720893:CAA720894 CJV720893:CJW720894 CTR720893:CTS720894 DDN720893:DDO720894 DNJ720893:DNK720894 DXF720893:DXG720894 EHB720893:EHC720894 EQX720893:EQY720894 FAT720893:FAU720894 FKP720893:FKQ720894 FUL720893:FUM720894 GEH720893:GEI720894 GOD720893:GOE720894 GXZ720893:GYA720894 HHV720893:HHW720894 HRR720893:HRS720894 IBN720893:IBO720894 ILJ720893:ILK720894 IVF720893:IVG720894 JFB720893:JFC720894 JOX720893:JOY720894 JYT720893:JYU720894 KIP720893:KIQ720894 KSL720893:KSM720894 LCH720893:LCI720894 LMD720893:LME720894 LVZ720893:LWA720894 MFV720893:MFW720894 MPR720893:MPS720894 MZN720893:MZO720894 NJJ720893:NJK720894 NTF720893:NTG720894 ODB720893:ODC720894 OMX720893:OMY720894 OWT720893:OWU720894 PGP720893:PGQ720894 PQL720893:PQM720894 QAH720893:QAI720894 QKD720893:QKE720894 QTZ720893:QUA720894 RDV720893:RDW720894 RNR720893:RNS720894 RXN720893:RXO720894 SHJ720893:SHK720894 SRF720893:SRG720894 TBB720893:TBC720894 TKX720893:TKY720894 TUT720893:TUU720894 UEP720893:UEQ720894 UOL720893:UOM720894 UYH720893:UYI720894 VID720893:VIE720894 VRZ720893:VSA720894 WBV720893:WBW720894 WLR720893:WLS720894 WVN720893:WVO720894 JB786429:JC786430 SX786429:SY786430 ACT786429:ACU786430 AMP786429:AMQ786430 AWL786429:AWM786430 BGH786429:BGI786430 BQD786429:BQE786430 BZZ786429:CAA786430 CJV786429:CJW786430 CTR786429:CTS786430 DDN786429:DDO786430 DNJ786429:DNK786430 DXF786429:DXG786430 EHB786429:EHC786430 EQX786429:EQY786430 FAT786429:FAU786430 FKP786429:FKQ786430 FUL786429:FUM786430 GEH786429:GEI786430 GOD786429:GOE786430 GXZ786429:GYA786430 HHV786429:HHW786430 HRR786429:HRS786430 IBN786429:IBO786430 ILJ786429:ILK786430 IVF786429:IVG786430 JFB786429:JFC786430 JOX786429:JOY786430 JYT786429:JYU786430 KIP786429:KIQ786430 KSL786429:KSM786430 LCH786429:LCI786430 LMD786429:LME786430 LVZ786429:LWA786430 MFV786429:MFW786430 MPR786429:MPS786430 MZN786429:MZO786430 NJJ786429:NJK786430 NTF786429:NTG786430 ODB786429:ODC786430 OMX786429:OMY786430 OWT786429:OWU786430 PGP786429:PGQ786430 PQL786429:PQM786430 QAH786429:QAI786430 QKD786429:QKE786430 QTZ786429:QUA786430 RDV786429:RDW786430 RNR786429:RNS786430 RXN786429:RXO786430 SHJ786429:SHK786430 SRF786429:SRG786430 TBB786429:TBC786430 TKX786429:TKY786430 TUT786429:TUU786430 UEP786429:UEQ786430 UOL786429:UOM786430 UYH786429:UYI786430 VID786429:VIE786430 VRZ786429:VSA786430 WBV786429:WBW786430 WLR786429:WLS786430 WVN786429:WVO786430 JB851965:JC851966 SX851965:SY851966 ACT851965:ACU851966 AMP851965:AMQ851966 AWL851965:AWM851966 BGH851965:BGI851966 BQD851965:BQE851966 BZZ851965:CAA851966 CJV851965:CJW851966 CTR851965:CTS851966 DDN851965:DDO851966 DNJ851965:DNK851966 DXF851965:DXG851966 EHB851965:EHC851966 EQX851965:EQY851966 FAT851965:FAU851966 FKP851965:FKQ851966 FUL851965:FUM851966 GEH851965:GEI851966 GOD851965:GOE851966 GXZ851965:GYA851966 HHV851965:HHW851966 HRR851965:HRS851966 IBN851965:IBO851966 ILJ851965:ILK851966 IVF851965:IVG851966 JFB851965:JFC851966 JOX851965:JOY851966 JYT851965:JYU851966 KIP851965:KIQ851966 KSL851965:KSM851966 LCH851965:LCI851966 LMD851965:LME851966 LVZ851965:LWA851966 MFV851965:MFW851966 MPR851965:MPS851966 MZN851965:MZO851966 NJJ851965:NJK851966 NTF851965:NTG851966 ODB851965:ODC851966 OMX851965:OMY851966 OWT851965:OWU851966 PGP851965:PGQ851966 PQL851965:PQM851966 QAH851965:QAI851966 QKD851965:QKE851966 QTZ851965:QUA851966 RDV851965:RDW851966 RNR851965:RNS851966 RXN851965:RXO851966 SHJ851965:SHK851966 SRF851965:SRG851966 TBB851965:TBC851966 TKX851965:TKY851966 TUT851965:TUU851966 UEP851965:UEQ851966 UOL851965:UOM851966 UYH851965:UYI851966 VID851965:VIE851966 VRZ851965:VSA851966 WBV851965:WBW851966 WLR851965:WLS851966 WVN851965:WVO851966 JB917501:JC917502 SX917501:SY917502 ACT917501:ACU917502 AMP917501:AMQ917502 AWL917501:AWM917502 BGH917501:BGI917502 BQD917501:BQE917502 BZZ917501:CAA917502 CJV917501:CJW917502 CTR917501:CTS917502 DDN917501:DDO917502 DNJ917501:DNK917502 DXF917501:DXG917502 EHB917501:EHC917502 EQX917501:EQY917502 FAT917501:FAU917502 FKP917501:FKQ917502 FUL917501:FUM917502 GEH917501:GEI917502 GOD917501:GOE917502 GXZ917501:GYA917502 HHV917501:HHW917502 HRR917501:HRS917502 IBN917501:IBO917502 ILJ917501:ILK917502 IVF917501:IVG917502 JFB917501:JFC917502 JOX917501:JOY917502 JYT917501:JYU917502 KIP917501:KIQ917502 KSL917501:KSM917502 LCH917501:LCI917502 LMD917501:LME917502 LVZ917501:LWA917502 MFV917501:MFW917502 MPR917501:MPS917502 MZN917501:MZO917502 NJJ917501:NJK917502 NTF917501:NTG917502 ODB917501:ODC917502 OMX917501:OMY917502 OWT917501:OWU917502 PGP917501:PGQ917502 PQL917501:PQM917502 QAH917501:QAI917502 QKD917501:QKE917502 QTZ917501:QUA917502 RDV917501:RDW917502 RNR917501:RNS917502 RXN917501:RXO917502 SHJ917501:SHK917502 SRF917501:SRG917502 TBB917501:TBC917502 TKX917501:TKY917502 TUT917501:TUU917502 UEP917501:UEQ917502 UOL917501:UOM917502 UYH917501:UYI917502 VID917501:VIE917502 VRZ917501:VSA917502 WBV917501:WBW917502 WLR917501:WLS917502 WVN917501:WVO917502 JB983037:JC983038 SX983037:SY983038 ACT983037:ACU983038 AMP983037:AMQ983038 AWL983037:AWM983038 BGH983037:BGI983038 BQD983037:BQE983038 BZZ983037:CAA983038 CJV983037:CJW983038 CTR983037:CTS983038 DDN983037:DDO983038 DNJ983037:DNK983038 DXF983037:DXG983038 EHB983037:EHC983038 EQX983037:EQY983038 FAT983037:FAU983038 FKP983037:FKQ983038 FUL983037:FUM983038 GEH983037:GEI983038 GOD983037:GOE983038 GXZ983037:GYA983038 HHV983037:HHW983038 HRR983037:HRS983038 IBN983037:IBO983038 ILJ983037:ILK983038 IVF983037:IVG983038 JFB983037:JFC983038 JOX983037:JOY983038 JYT983037:JYU983038 KIP983037:KIQ983038 KSL983037:KSM983038 LCH983037:LCI983038 LMD983037:LME983038 LVZ983037:LWA983038 MFV983037:MFW983038 MPR983037:MPS983038 MZN983037:MZO983038 NJJ983037:NJK983038 NTF983037:NTG983038 ODB983037:ODC983038 OMX983037:OMY983038 OWT983037:OWU983038 PGP983037:PGQ983038 PQL983037:PQM983038 QAH983037:QAI983038 QKD983037:QKE983038 QTZ983037:QUA983038 RDV983037:RDW983038 RNR983037:RNS983038 RXN983037:RXO983038 SHJ983037:SHK983038 SRF983037:SRG983038 TBB983037:TBC983038 TKX983037:TKY983038 TUT983037:TUU983038 UEP983037:UEQ983038 UOL983037:UOM983038 UYH983037:UYI983038 VID983037:VIE983038 VRZ983037:VSA983038 WBV983037:WBW983038 WLR983037:WLS983038 WVN983037:WVO983038 WLO983043:WLP983044 IV65539:IW65540 SR65539:SS65540 ACN65539:ACO65540 AMJ65539:AMK65540 AWF65539:AWG65540 BGB65539:BGC65540 BPX65539:BPY65540 BZT65539:BZU65540 CJP65539:CJQ65540 CTL65539:CTM65540 DDH65539:DDI65540 DND65539:DNE65540 DWZ65539:DXA65540 EGV65539:EGW65540 EQR65539:EQS65540 FAN65539:FAO65540 FKJ65539:FKK65540 FUF65539:FUG65540 GEB65539:GEC65540 GNX65539:GNY65540 GXT65539:GXU65540 HHP65539:HHQ65540 HRL65539:HRM65540 IBH65539:IBI65540 ILD65539:ILE65540 IUZ65539:IVA65540 JEV65539:JEW65540 JOR65539:JOS65540 JYN65539:JYO65540 KIJ65539:KIK65540 KSF65539:KSG65540 LCB65539:LCC65540 LLX65539:LLY65540 LVT65539:LVU65540 MFP65539:MFQ65540 MPL65539:MPM65540 MZH65539:MZI65540 NJD65539:NJE65540 NSZ65539:NTA65540 OCV65539:OCW65540 OMR65539:OMS65540 OWN65539:OWO65540 PGJ65539:PGK65540 PQF65539:PQG65540 QAB65539:QAC65540 QJX65539:QJY65540 QTT65539:QTU65540 RDP65539:RDQ65540 RNL65539:RNM65540 RXH65539:RXI65540 SHD65539:SHE65540 SQZ65539:SRA65540 TAV65539:TAW65540 TKR65539:TKS65540 TUN65539:TUO65540 UEJ65539:UEK65540 UOF65539:UOG65540 UYB65539:UYC65540 VHX65539:VHY65540 VRT65539:VRU65540 WBP65539:WBQ65540 WLL65539:WLM65540 WVH65539:WVI65540 IV131075:IW131076 SR131075:SS131076 ACN131075:ACO131076 AMJ131075:AMK131076 AWF131075:AWG131076 BGB131075:BGC131076 BPX131075:BPY131076 BZT131075:BZU131076 CJP131075:CJQ131076 CTL131075:CTM131076 DDH131075:DDI131076 DND131075:DNE131076 DWZ131075:DXA131076 EGV131075:EGW131076 EQR131075:EQS131076 FAN131075:FAO131076 FKJ131075:FKK131076 FUF131075:FUG131076 GEB131075:GEC131076 GNX131075:GNY131076 GXT131075:GXU131076 HHP131075:HHQ131076 HRL131075:HRM131076 IBH131075:IBI131076 ILD131075:ILE131076 IUZ131075:IVA131076 JEV131075:JEW131076 JOR131075:JOS131076 JYN131075:JYO131076 KIJ131075:KIK131076 KSF131075:KSG131076 LCB131075:LCC131076 LLX131075:LLY131076 LVT131075:LVU131076 MFP131075:MFQ131076 MPL131075:MPM131076 MZH131075:MZI131076 NJD131075:NJE131076 NSZ131075:NTA131076 OCV131075:OCW131076 OMR131075:OMS131076 OWN131075:OWO131076 PGJ131075:PGK131076 PQF131075:PQG131076 QAB131075:QAC131076 QJX131075:QJY131076 QTT131075:QTU131076 RDP131075:RDQ131076 RNL131075:RNM131076 RXH131075:RXI131076 SHD131075:SHE131076 SQZ131075:SRA131076 TAV131075:TAW131076 TKR131075:TKS131076 TUN131075:TUO131076 UEJ131075:UEK131076 UOF131075:UOG131076 UYB131075:UYC131076 VHX131075:VHY131076 VRT131075:VRU131076 WBP131075:WBQ131076 WLL131075:WLM131076 WVH131075:WVI131076 IV196611:IW196612 SR196611:SS196612 ACN196611:ACO196612 AMJ196611:AMK196612 AWF196611:AWG196612 BGB196611:BGC196612 BPX196611:BPY196612 BZT196611:BZU196612 CJP196611:CJQ196612 CTL196611:CTM196612 DDH196611:DDI196612 DND196611:DNE196612 DWZ196611:DXA196612 EGV196611:EGW196612 EQR196611:EQS196612 FAN196611:FAO196612 FKJ196611:FKK196612 FUF196611:FUG196612 GEB196611:GEC196612 GNX196611:GNY196612 GXT196611:GXU196612 HHP196611:HHQ196612 HRL196611:HRM196612 IBH196611:IBI196612 ILD196611:ILE196612 IUZ196611:IVA196612 JEV196611:JEW196612 JOR196611:JOS196612 JYN196611:JYO196612 KIJ196611:KIK196612 KSF196611:KSG196612 LCB196611:LCC196612 LLX196611:LLY196612 LVT196611:LVU196612 MFP196611:MFQ196612 MPL196611:MPM196612 MZH196611:MZI196612 NJD196611:NJE196612 NSZ196611:NTA196612 OCV196611:OCW196612 OMR196611:OMS196612 OWN196611:OWO196612 PGJ196611:PGK196612 PQF196611:PQG196612 QAB196611:QAC196612 QJX196611:QJY196612 QTT196611:QTU196612 RDP196611:RDQ196612 RNL196611:RNM196612 RXH196611:RXI196612 SHD196611:SHE196612 SQZ196611:SRA196612 TAV196611:TAW196612 TKR196611:TKS196612 TUN196611:TUO196612 UEJ196611:UEK196612 UOF196611:UOG196612 UYB196611:UYC196612 VHX196611:VHY196612 VRT196611:VRU196612 WBP196611:WBQ196612 WLL196611:WLM196612 WVH196611:WVI196612 IV262147:IW262148 SR262147:SS262148 ACN262147:ACO262148 AMJ262147:AMK262148 AWF262147:AWG262148 BGB262147:BGC262148 BPX262147:BPY262148 BZT262147:BZU262148 CJP262147:CJQ262148 CTL262147:CTM262148 DDH262147:DDI262148 DND262147:DNE262148 DWZ262147:DXA262148 EGV262147:EGW262148 EQR262147:EQS262148 FAN262147:FAO262148 FKJ262147:FKK262148 FUF262147:FUG262148 GEB262147:GEC262148 GNX262147:GNY262148 GXT262147:GXU262148 HHP262147:HHQ262148 HRL262147:HRM262148 IBH262147:IBI262148 ILD262147:ILE262148 IUZ262147:IVA262148 JEV262147:JEW262148 JOR262147:JOS262148 JYN262147:JYO262148 KIJ262147:KIK262148 KSF262147:KSG262148 LCB262147:LCC262148 LLX262147:LLY262148 LVT262147:LVU262148 MFP262147:MFQ262148 MPL262147:MPM262148 MZH262147:MZI262148 NJD262147:NJE262148 NSZ262147:NTA262148 OCV262147:OCW262148 OMR262147:OMS262148 OWN262147:OWO262148 PGJ262147:PGK262148 PQF262147:PQG262148 QAB262147:QAC262148 QJX262147:QJY262148 QTT262147:QTU262148 RDP262147:RDQ262148 RNL262147:RNM262148 RXH262147:RXI262148 SHD262147:SHE262148 SQZ262147:SRA262148 TAV262147:TAW262148 TKR262147:TKS262148 TUN262147:TUO262148 UEJ262147:UEK262148 UOF262147:UOG262148 UYB262147:UYC262148 VHX262147:VHY262148 VRT262147:VRU262148 WBP262147:WBQ262148 WLL262147:WLM262148 WVH262147:WVI262148 IV327683:IW327684 SR327683:SS327684 ACN327683:ACO327684 AMJ327683:AMK327684 AWF327683:AWG327684 BGB327683:BGC327684 BPX327683:BPY327684 BZT327683:BZU327684 CJP327683:CJQ327684 CTL327683:CTM327684 DDH327683:DDI327684 DND327683:DNE327684 DWZ327683:DXA327684 EGV327683:EGW327684 EQR327683:EQS327684 FAN327683:FAO327684 FKJ327683:FKK327684 FUF327683:FUG327684 GEB327683:GEC327684 GNX327683:GNY327684 GXT327683:GXU327684 HHP327683:HHQ327684 HRL327683:HRM327684 IBH327683:IBI327684 ILD327683:ILE327684 IUZ327683:IVA327684 JEV327683:JEW327684 JOR327683:JOS327684 JYN327683:JYO327684 KIJ327683:KIK327684 KSF327683:KSG327684 LCB327683:LCC327684 LLX327683:LLY327684 LVT327683:LVU327684 MFP327683:MFQ327684 MPL327683:MPM327684 MZH327683:MZI327684 NJD327683:NJE327684 NSZ327683:NTA327684 OCV327683:OCW327684 OMR327683:OMS327684 OWN327683:OWO327684 PGJ327683:PGK327684 PQF327683:PQG327684 QAB327683:QAC327684 QJX327683:QJY327684 QTT327683:QTU327684 RDP327683:RDQ327684 RNL327683:RNM327684 RXH327683:RXI327684 SHD327683:SHE327684 SQZ327683:SRA327684 TAV327683:TAW327684 TKR327683:TKS327684 TUN327683:TUO327684 UEJ327683:UEK327684 UOF327683:UOG327684 UYB327683:UYC327684 VHX327683:VHY327684 VRT327683:VRU327684 WBP327683:WBQ327684 WLL327683:WLM327684 WVH327683:WVI327684 IV393219:IW393220 SR393219:SS393220 ACN393219:ACO393220 AMJ393219:AMK393220 AWF393219:AWG393220 BGB393219:BGC393220 BPX393219:BPY393220 BZT393219:BZU393220 CJP393219:CJQ393220 CTL393219:CTM393220 DDH393219:DDI393220 DND393219:DNE393220 DWZ393219:DXA393220 EGV393219:EGW393220 EQR393219:EQS393220 FAN393219:FAO393220 FKJ393219:FKK393220 FUF393219:FUG393220 GEB393219:GEC393220 GNX393219:GNY393220 GXT393219:GXU393220 HHP393219:HHQ393220 HRL393219:HRM393220 IBH393219:IBI393220 ILD393219:ILE393220 IUZ393219:IVA393220 JEV393219:JEW393220 JOR393219:JOS393220 JYN393219:JYO393220 KIJ393219:KIK393220 KSF393219:KSG393220 LCB393219:LCC393220 LLX393219:LLY393220 LVT393219:LVU393220 MFP393219:MFQ393220 MPL393219:MPM393220 MZH393219:MZI393220 NJD393219:NJE393220 NSZ393219:NTA393220 OCV393219:OCW393220 OMR393219:OMS393220 OWN393219:OWO393220 PGJ393219:PGK393220 PQF393219:PQG393220 QAB393219:QAC393220 QJX393219:QJY393220 QTT393219:QTU393220 RDP393219:RDQ393220 RNL393219:RNM393220 RXH393219:RXI393220 SHD393219:SHE393220 SQZ393219:SRA393220 TAV393219:TAW393220 TKR393219:TKS393220 TUN393219:TUO393220 UEJ393219:UEK393220 UOF393219:UOG393220 UYB393219:UYC393220 VHX393219:VHY393220 VRT393219:VRU393220 WBP393219:WBQ393220 WLL393219:WLM393220 WVH393219:WVI393220 IV458755:IW458756 SR458755:SS458756 ACN458755:ACO458756 AMJ458755:AMK458756 AWF458755:AWG458756 BGB458755:BGC458756 BPX458755:BPY458756 BZT458755:BZU458756 CJP458755:CJQ458756 CTL458755:CTM458756 DDH458755:DDI458756 DND458755:DNE458756 DWZ458755:DXA458756 EGV458755:EGW458756 EQR458755:EQS458756 FAN458755:FAO458756 FKJ458755:FKK458756 FUF458755:FUG458756 GEB458755:GEC458756 GNX458755:GNY458756 GXT458755:GXU458756 HHP458755:HHQ458756 HRL458755:HRM458756 IBH458755:IBI458756 ILD458755:ILE458756 IUZ458755:IVA458756 JEV458755:JEW458756 JOR458755:JOS458756 JYN458755:JYO458756 KIJ458755:KIK458756 KSF458755:KSG458756 LCB458755:LCC458756 LLX458755:LLY458756 LVT458755:LVU458756 MFP458755:MFQ458756 MPL458755:MPM458756 MZH458755:MZI458756 NJD458755:NJE458756 NSZ458755:NTA458756 OCV458755:OCW458756 OMR458755:OMS458756 OWN458755:OWO458756 PGJ458755:PGK458756 PQF458755:PQG458756 QAB458755:QAC458756 QJX458755:QJY458756 QTT458755:QTU458756 RDP458755:RDQ458756 RNL458755:RNM458756 RXH458755:RXI458756 SHD458755:SHE458756 SQZ458755:SRA458756 TAV458755:TAW458756 TKR458755:TKS458756 TUN458755:TUO458756 UEJ458755:UEK458756 UOF458755:UOG458756 UYB458755:UYC458756 VHX458755:VHY458756 VRT458755:VRU458756 WBP458755:WBQ458756 WLL458755:WLM458756 WVH458755:WVI458756 IV524291:IW524292 SR524291:SS524292 ACN524291:ACO524292 AMJ524291:AMK524292 AWF524291:AWG524292 BGB524291:BGC524292 BPX524291:BPY524292 BZT524291:BZU524292 CJP524291:CJQ524292 CTL524291:CTM524292 DDH524291:DDI524292 DND524291:DNE524292 DWZ524291:DXA524292 EGV524291:EGW524292 EQR524291:EQS524292 FAN524291:FAO524292 FKJ524291:FKK524292 FUF524291:FUG524292 GEB524291:GEC524292 GNX524291:GNY524292 GXT524291:GXU524292 HHP524291:HHQ524292 HRL524291:HRM524292 IBH524291:IBI524292 ILD524291:ILE524292 IUZ524291:IVA524292 JEV524291:JEW524292 JOR524291:JOS524292 JYN524291:JYO524292 KIJ524291:KIK524292 KSF524291:KSG524292 LCB524291:LCC524292 LLX524291:LLY524292 LVT524291:LVU524292 MFP524291:MFQ524292 MPL524291:MPM524292 MZH524291:MZI524292 NJD524291:NJE524292 NSZ524291:NTA524292 OCV524291:OCW524292 OMR524291:OMS524292 OWN524291:OWO524292 PGJ524291:PGK524292 PQF524291:PQG524292 QAB524291:QAC524292 QJX524291:QJY524292 QTT524291:QTU524292 RDP524291:RDQ524292 RNL524291:RNM524292 RXH524291:RXI524292 SHD524291:SHE524292 SQZ524291:SRA524292 TAV524291:TAW524292 TKR524291:TKS524292 TUN524291:TUO524292 UEJ524291:UEK524292 UOF524291:UOG524292 UYB524291:UYC524292 VHX524291:VHY524292 VRT524291:VRU524292 WBP524291:WBQ524292 WLL524291:WLM524292 WVH524291:WVI524292 IV589827:IW589828 SR589827:SS589828 ACN589827:ACO589828 AMJ589827:AMK589828 AWF589827:AWG589828 BGB589827:BGC589828 BPX589827:BPY589828 BZT589827:BZU589828 CJP589827:CJQ589828 CTL589827:CTM589828 DDH589827:DDI589828 DND589827:DNE589828 DWZ589827:DXA589828 EGV589827:EGW589828 EQR589827:EQS589828 FAN589827:FAO589828 FKJ589827:FKK589828 FUF589827:FUG589828 GEB589827:GEC589828 GNX589827:GNY589828 GXT589827:GXU589828 HHP589827:HHQ589828 HRL589827:HRM589828 IBH589827:IBI589828 ILD589827:ILE589828 IUZ589827:IVA589828 JEV589827:JEW589828 JOR589827:JOS589828 JYN589827:JYO589828 KIJ589827:KIK589828 KSF589827:KSG589828 LCB589827:LCC589828 LLX589827:LLY589828 LVT589827:LVU589828 MFP589827:MFQ589828 MPL589827:MPM589828 MZH589827:MZI589828 NJD589827:NJE589828 NSZ589827:NTA589828 OCV589827:OCW589828 OMR589827:OMS589828 OWN589827:OWO589828 PGJ589827:PGK589828 PQF589827:PQG589828 QAB589827:QAC589828 QJX589827:QJY589828 QTT589827:QTU589828 RDP589827:RDQ589828 RNL589827:RNM589828 RXH589827:RXI589828 SHD589827:SHE589828 SQZ589827:SRA589828 TAV589827:TAW589828 TKR589827:TKS589828 TUN589827:TUO589828 UEJ589827:UEK589828 UOF589827:UOG589828 UYB589827:UYC589828 VHX589827:VHY589828 VRT589827:VRU589828 WBP589827:WBQ589828 WLL589827:WLM589828 WVH589827:WVI589828 IV655363:IW655364 SR655363:SS655364 ACN655363:ACO655364 AMJ655363:AMK655364 AWF655363:AWG655364 BGB655363:BGC655364 BPX655363:BPY655364 BZT655363:BZU655364 CJP655363:CJQ655364 CTL655363:CTM655364 DDH655363:DDI655364 DND655363:DNE655364 DWZ655363:DXA655364 EGV655363:EGW655364 EQR655363:EQS655364 FAN655363:FAO655364 FKJ655363:FKK655364 FUF655363:FUG655364 GEB655363:GEC655364 GNX655363:GNY655364 GXT655363:GXU655364 HHP655363:HHQ655364 HRL655363:HRM655364 IBH655363:IBI655364 ILD655363:ILE655364 IUZ655363:IVA655364 JEV655363:JEW655364 JOR655363:JOS655364 JYN655363:JYO655364 KIJ655363:KIK655364 KSF655363:KSG655364 LCB655363:LCC655364 LLX655363:LLY655364 LVT655363:LVU655364 MFP655363:MFQ655364 MPL655363:MPM655364 MZH655363:MZI655364 NJD655363:NJE655364 NSZ655363:NTA655364 OCV655363:OCW655364 OMR655363:OMS655364 OWN655363:OWO655364 PGJ655363:PGK655364 PQF655363:PQG655364 QAB655363:QAC655364 QJX655363:QJY655364 QTT655363:QTU655364 RDP655363:RDQ655364 RNL655363:RNM655364 RXH655363:RXI655364 SHD655363:SHE655364 SQZ655363:SRA655364 TAV655363:TAW655364 TKR655363:TKS655364 TUN655363:TUO655364 UEJ655363:UEK655364 UOF655363:UOG655364 UYB655363:UYC655364 VHX655363:VHY655364 VRT655363:VRU655364 WBP655363:WBQ655364 WLL655363:WLM655364 WVH655363:WVI655364 IV720899:IW720900 SR720899:SS720900 ACN720899:ACO720900 AMJ720899:AMK720900 AWF720899:AWG720900 BGB720899:BGC720900 BPX720899:BPY720900 BZT720899:BZU720900 CJP720899:CJQ720900 CTL720899:CTM720900 DDH720899:DDI720900 DND720899:DNE720900 DWZ720899:DXA720900 EGV720899:EGW720900 EQR720899:EQS720900 FAN720899:FAO720900 FKJ720899:FKK720900 FUF720899:FUG720900 GEB720899:GEC720900 GNX720899:GNY720900 GXT720899:GXU720900 HHP720899:HHQ720900 HRL720899:HRM720900 IBH720899:IBI720900 ILD720899:ILE720900 IUZ720899:IVA720900 JEV720899:JEW720900 JOR720899:JOS720900 JYN720899:JYO720900 KIJ720899:KIK720900 KSF720899:KSG720900 LCB720899:LCC720900 LLX720899:LLY720900 LVT720899:LVU720900 MFP720899:MFQ720900 MPL720899:MPM720900 MZH720899:MZI720900 NJD720899:NJE720900 NSZ720899:NTA720900 OCV720899:OCW720900 OMR720899:OMS720900 OWN720899:OWO720900 PGJ720899:PGK720900 PQF720899:PQG720900 QAB720899:QAC720900 QJX720899:QJY720900 QTT720899:QTU720900 RDP720899:RDQ720900 RNL720899:RNM720900 RXH720899:RXI720900 SHD720899:SHE720900 SQZ720899:SRA720900 TAV720899:TAW720900 TKR720899:TKS720900 TUN720899:TUO720900 UEJ720899:UEK720900 UOF720899:UOG720900 UYB720899:UYC720900 VHX720899:VHY720900 VRT720899:VRU720900 WBP720899:WBQ720900 WLL720899:WLM720900 WVH720899:WVI720900 IV786435:IW786436 SR786435:SS786436 ACN786435:ACO786436 AMJ786435:AMK786436 AWF786435:AWG786436 BGB786435:BGC786436 BPX786435:BPY786436 BZT786435:BZU786436 CJP786435:CJQ786436 CTL786435:CTM786436 DDH786435:DDI786436 DND786435:DNE786436 DWZ786435:DXA786436 EGV786435:EGW786436 EQR786435:EQS786436 FAN786435:FAO786436 FKJ786435:FKK786436 FUF786435:FUG786436 GEB786435:GEC786436 GNX786435:GNY786436 GXT786435:GXU786436 HHP786435:HHQ786436 HRL786435:HRM786436 IBH786435:IBI786436 ILD786435:ILE786436 IUZ786435:IVA786436 JEV786435:JEW786436 JOR786435:JOS786436 JYN786435:JYO786436 KIJ786435:KIK786436 KSF786435:KSG786436 LCB786435:LCC786436 LLX786435:LLY786436 LVT786435:LVU786436 MFP786435:MFQ786436 MPL786435:MPM786436 MZH786435:MZI786436 NJD786435:NJE786436 NSZ786435:NTA786436 OCV786435:OCW786436 OMR786435:OMS786436 OWN786435:OWO786436 PGJ786435:PGK786436 PQF786435:PQG786436 QAB786435:QAC786436 QJX786435:QJY786436 QTT786435:QTU786436 RDP786435:RDQ786436 RNL786435:RNM786436 RXH786435:RXI786436 SHD786435:SHE786436 SQZ786435:SRA786436 TAV786435:TAW786436 TKR786435:TKS786436 TUN786435:TUO786436 UEJ786435:UEK786436 UOF786435:UOG786436 UYB786435:UYC786436 VHX786435:VHY786436 VRT786435:VRU786436 WBP786435:WBQ786436 WLL786435:WLM786436 WVH786435:WVI786436 IV851971:IW851972 SR851971:SS851972 ACN851971:ACO851972 AMJ851971:AMK851972 AWF851971:AWG851972 BGB851971:BGC851972 BPX851971:BPY851972 BZT851971:BZU851972 CJP851971:CJQ851972 CTL851971:CTM851972 DDH851971:DDI851972 DND851971:DNE851972 DWZ851971:DXA851972 EGV851971:EGW851972 EQR851971:EQS851972 FAN851971:FAO851972 FKJ851971:FKK851972 FUF851971:FUG851972 GEB851971:GEC851972 GNX851971:GNY851972 GXT851971:GXU851972 HHP851971:HHQ851972 HRL851971:HRM851972 IBH851971:IBI851972 ILD851971:ILE851972 IUZ851971:IVA851972 JEV851971:JEW851972 JOR851971:JOS851972 JYN851971:JYO851972 KIJ851971:KIK851972 KSF851971:KSG851972 LCB851971:LCC851972 LLX851971:LLY851972 LVT851971:LVU851972 MFP851971:MFQ851972 MPL851971:MPM851972 MZH851971:MZI851972 NJD851971:NJE851972 NSZ851971:NTA851972 OCV851971:OCW851972 OMR851971:OMS851972 OWN851971:OWO851972 PGJ851971:PGK851972 PQF851971:PQG851972 QAB851971:QAC851972 QJX851971:QJY851972 QTT851971:QTU851972 RDP851971:RDQ851972 RNL851971:RNM851972 RXH851971:RXI851972 SHD851971:SHE851972 SQZ851971:SRA851972 TAV851971:TAW851972 TKR851971:TKS851972 TUN851971:TUO851972 UEJ851971:UEK851972 UOF851971:UOG851972 UYB851971:UYC851972 VHX851971:VHY851972 VRT851971:VRU851972 WBP851971:WBQ851972 WLL851971:WLM851972 WVH851971:WVI851972 IV917507:IW917508 SR917507:SS917508 ACN917507:ACO917508 AMJ917507:AMK917508 AWF917507:AWG917508 BGB917507:BGC917508 BPX917507:BPY917508 BZT917507:BZU917508 CJP917507:CJQ917508 CTL917507:CTM917508 DDH917507:DDI917508 DND917507:DNE917508 DWZ917507:DXA917508 EGV917507:EGW917508 EQR917507:EQS917508 FAN917507:FAO917508 FKJ917507:FKK917508 FUF917507:FUG917508 GEB917507:GEC917508 GNX917507:GNY917508 GXT917507:GXU917508 HHP917507:HHQ917508 HRL917507:HRM917508 IBH917507:IBI917508 ILD917507:ILE917508 IUZ917507:IVA917508 JEV917507:JEW917508 JOR917507:JOS917508 JYN917507:JYO917508 KIJ917507:KIK917508 KSF917507:KSG917508 LCB917507:LCC917508 LLX917507:LLY917508 LVT917507:LVU917508 MFP917507:MFQ917508 MPL917507:MPM917508 MZH917507:MZI917508 NJD917507:NJE917508 NSZ917507:NTA917508 OCV917507:OCW917508 OMR917507:OMS917508 OWN917507:OWO917508 PGJ917507:PGK917508 PQF917507:PQG917508 QAB917507:QAC917508 QJX917507:QJY917508 QTT917507:QTU917508 RDP917507:RDQ917508 RNL917507:RNM917508 RXH917507:RXI917508 SHD917507:SHE917508 SQZ917507:SRA917508 TAV917507:TAW917508 TKR917507:TKS917508 TUN917507:TUO917508 UEJ917507:UEK917508 UOF917507:UOG917508 UYB917507:UYC917508 VHX917507:VHY917508 VRT917507:VRU917508 WBP917507:WBQ917508 WLL917507:WLM917508 WVH917507:WVI917508 IV983043:IW983044 SR983043:SS983044 ACN983043:ACO983044 AMJ983043:AMK983044 AWF983043:AWG983044 BGB983043:BGC983044 BPX983043:BPY983044 BZT983043:BZU983044 CJP983043:CJQ983044 CTL983043:CTM983044 DDH983043:DDI983044 DND983043:DNE983044 DWZ983043:DXA983044 EGV983043:EGW983044 EQR983043:EQS983044 FAN983043:FAO983044 FKJ983043:FKK983044 FUF983043:FUG983044 GEB983043:GEC983044 GNX983043:GNY983044 GXT983043:GXU983044 HHP983043:HHQ983044 HRL983043:HRM983044 IBH983043:IBI983044 ILD983043:ILE983044 IUZ983043:IVA983044 JEV983043:JEW983044 JOR983043:JOS983044 JYN983043:JYO983044 KIJ983043:KIK983044 KSF983043:KSG983044 LCB983043:LCC983044 LLX983043:LLY983044 LVT983043:LVU983044 MFP983043:MFQ983044 MPL983043:MPM983044 MZH983043:MZI983044 NJD983043:NJE983044 NSZ983043:NTA983044 OCV983043:OCW983044 OMR983043:OMS983044 OWN983043:OWO983044 PGJ983043:PGK983044 PQF983043:PQG983044 QAB983043:QAC983044 QJX983043:QJY983044 QTT983043:QTU983044 RDP983043:RDQ983044 RNL983043:RNM983044 RXH983043:RXI983044 SHD983043:SHE983044 SQZ983043:SRA983044 TAV983043:TAW983044 TKR983043:TKS983044 TUN983043:TUO983044 UEJ983043:UEK983044 UOF983043:UOG983044 UYB983043:UYC983044 VHX983043:VHY983044 VRT983043:VRU983044 WBP983043:WBQ983044 WLL983043:WLM983044 WVH983043:WVI983044 IY65539:IZ65540 SU65539:SV65540 ACQ65539:ACR65540 AMM65539:AMN65540 AWI65539:AWJ65540 BGE65539:BGF65540 BQA65539:BQB65540 BZW65539:BZX65540 CJS65539:CJT65540 CTO65539:CTP65540 DDK65539:DDL65540 DNG65539:DNH65540 DXC65539:DXD65540 EGY65539:EGZ65540 EQU65539:EQV65540 FAQ65539:FAR65540 FKM65539:FKN65540 FUI65539:FUJ65540 GEE65539:GEF65540 GOA65539:GOB65540 GXW65539:GXX65540 HHS65539:HHT65540 HRO65539:HRP65540 IBK65539:IBL65540 ILG65539:ILH65540 IVC65539:IVD65540 JEY65539:JEZ65540 JOU65539:JOV65540 JYQ65539:JYR65540 KIM65539:KIN65540 KSI65539:KSJ65540 LCE65539:LCF65540 LMA65539:LMB65540 LVW65539:LVX65540 MFS65539:MFT65540 MPO65539:MPP65540 MZK65539:MZL65540 NJG65539:NJH65540 NTC65539:NTD65540 OCY65539:OCZ65540 OMU65539:OMV65540 OWQ65539:OWR65540 PGM65539:PGN65540 PQI65539:PQJ65540 QAE65539:QAF65540 QKA65539:QKB65540 QTW65539:QTX65540 RDS65539:RDT65540 RNO65539:RNP65540 RXK65539:RXL65540 SHG65539:SHH65540 SRC65539:SRD65540 TAY65539:TAZ65540 TKU65539:TKV65540 TUQ65539:TUR65540 UEM65539:UEN65540 UOI65539:UOJ65540 UYE65539:UYF65540 VIA65539:VIB65540 VRW65539:VRX65540 WBS65539:WBT65540 WLO65539:WLP65540 WVK65539:WVL65540 IY131075:IZ131076 SU131075:SV131076 ACQ131075:ACR131076 AMM131075:AMN131076 AWI131075:AWJ131076 BGE131075:BGF131076 BQA131075:BQB131076 BZW131075:BZX131076 CJS131075:CJT131076 CTO131075:CTP131076 DDK131075:DDL131076 DNG131075:DNH131076 DXC131075:DXD131076 EGY131075:EGZ131076 EQU131075:EQV131076 FAQ131075:FAR131076 FKM131075:FKN131076 FUI131075:FUJ131076 GEE131075:GEF131076 GOA131075:GOB131076 GXW131075:GXX131076 HHS131075:HHT131076 HRO131075:HRP131076 IBK131075:IBL131076 ILG131075:ILH131076 IVC131075:IVD131076 JEY131075:JEZ131076 JOU131075:JOV131076 JYQ131075:JYR131076 KIM131075:KIN131076 KSI131075:KSJ131076 LCE131075:LCF131076 LMA131075:LMB131076 LVW131075:LVX131076 MFS131075:MFT131076 MPO131075:MPP131076 MZK131075:MZL131076 NJG131075:NJH131076 NTC131075:NTD131076 OCY131075:OCZ131076 OMU131075:OMV131076 OWQ131075:OWR131076 PGM131075:PGN131076 PQI131075:PQJ131076 QAE131075:QAF131076 QKA131075:QKB131076 QTW131075:QTX131076 RDS131075:RDT131076 RNO131075:RNP131076 RXK131075:RXL131076 SHG131075:SHH131076 SRC131075:SRD131076 TAY131075:TAZ131076 TKU131075:TKV131076 TUQ131075:TUR131076 UEM131075:UEN131076 UOI131075:UOJ131076 UYE131075:UYF131076 VIA131075:VIB131076 VRW131075:VRX131076 WBS131075:WBT131076 WLO131075:WLP131076 WVK131075:WVL131076 IY196611:IZ196612 SU196611:SV196612 ACQ196611:ACR196612 AMM196611:AMN196612 AWI196611:AWJ196612 BGE196611:BGF196612 BQA196611:BQB196612 BZW196611:BZX196612 CJS196611:CJT196612 CTO196611:CTP196612 DDK196611:DDL196612 DNG196611:DNH196612 DXC196611:DXD196612 EGY196611:EGZ196612 EQU196611:EQV196612 FAQ196611:FAR196612 FKM196611:FKN196612 FUI196611:FUJ196612 GEE196611:GEF196612 GOA196611:GOB196612 GXW196611:GXX196612 HHS196611:HHT196612 HRO196611:HRP196612 IBK196611:IBL196612 ILG196611:ILH196612 IVC196611:IVD196612 JEY196611:JEZ196612 JOU196611:JOV196612 JYQ196611:JYR196612 KIM196611:KIN196612 KSI196611:KSJ196612 LCE196611:LCF196612 LMA196611:LMB196612 LVW196611:LVX196612 MFS196611:MFT196612 MPO196611:MPP196612 MZK196611:MZL196612 NJG196611:NJH196612 NTC196611:NTD196612 OCY196611:OCZ196612 OMU196611:OMV196612 OWQ196611:OWR196612 PGM196611:PGN196612 PQI196611:PQJ196612 QAE196611:QAF196612 QKA196611:QKB196612 QTW196611:QTX196612 RDS196611:RDT196612 RNO196611:RNP196612 RXK196611:RXL196612 SHG196611:SHH196612 SRC196611:SRD196612 TAY196611:TAZ196612 TKU196611:TKV196612 TUQ196611:TUR196612 UEM196611:UEN196612 UOI196611:UOJ196612 UYE196611:UYF196612 VIA196611:VIB196612 VRW196611:VRX196612 WBS196611:WBT196612 WLO196611:WLP196612 WVK196611:WVL196612 IY262147:IZ262148 SU262147:SV262148 ACQ262147:ACR262148 AMM262147:AMN262148 AWI262147:AWJ262148 BGE262147:BGF262148 BQA262147:BQB262148 BZW262147:BZX262148 CJS262147:CJT262148 CTO262147:CTP262148 DDK262147:DDL262148 DNG262147:DNH262148 DXC262147:DXD262148 EGY262147:EGZ262148 EQU262147:EQV262148 FAQ262147:FAR262148 FKM262147:FKN262148 FUI262147:FUJ262148 GEE262147:GEF262148 GOA262147:GOB262148 GXW262147:GXX262148 HHS262147:HHT262148 HRO262147:HRP262148 IBK262147:IBL262148 ILG262147:ILH262148 IVC262147:IVD262148 JEY262147:JEZ262148 JOU262147:JOV262148 JYQ262147:JYR262148 KIM262147:KIN262148 KSI262147:KSJ262148 LCE262147:LCF262148 LMA262147:LMB262148 LVW262147:LVX262148 MFS262147:MFT262148 MPO262147:MPP262148 MZK262147:MZL262148 NJG262147:NJH262148 NTC262147:NTD262148 OCY262147:OCZ262148 OMU262147:OMV262148 OWQ262147:OWR262148 PGM262147:PGN262148 PQI262147:PQJ262148 QAE262147:QAF262148 QKA262147:QKB262148 QTW262147:QTX262148 RDS262147:RDT262148 RNO262147:RNP262148 RXK262147:RXL262148 SHG262147:SHH262148 SRC262147:SRD262148 TAY262147:TAZ262148 TKU262147:TKV262148 TUQ262147:TUR262148 UEM262147:UEN262148 UOI262147:UOJ262148 UYE262147:UYF262148 VIA262147:VIB262148 VRW262147:VRX262148 WBS262147:WBT262148 WLO262147:WLP262148 WVK262147:WVL262148 IY327683:IZ327684 SU327683:SV327684 ACQ327683:ACR327684 AMM327683:AMN327684 AWI327683:AWJ327684 BGE327683:BGF327684 BQA327683:BQB327684 BZW327683:BZX327684 CJS327683:CJT327684 CTO327683:CTP327684 DDK327683:DDL327684 DNG327683:DNH327684 DXC327683:DXD327684 EGY327683:EGZ327684 EQU327683:EQV327684 FAQ327683:FAR327684 FKM327683:FKN327684 FUI327683:FUJ327684 GEE327683:GEF327684 GOA327683:GOB327684 GXW327683:GXX327684 HHS327683:HHT327684 HRO327683:HRP327684 IBK327683:IBL327684 ILG327683:ILH327684 IVC327683:IVD327684 JEY327683:JEZ327684 JOU327683:JOV327684 JYQ327683:JYR327684 KIM327683:KIN327684 KSI327683:KSJ327684 LCE327683:LCF327684 LMA327683:LMB327684 LVW327683:LVX327684 MFS327683:MFT327684 MPO327683:MPP327684 MZK327683:MZL327684 NJG327683:NJH327684 NTC327683:NTD327684 OCY327683:OCZ327684 OMU327683:OMV327684 OWQ327683:OWR327684 PGM327683:PGN327684 PQI327683:PQJ327684 QAE327683:QAF327684 QKA327683:QKB327684 QTW327683:QTX327684 RDS327683:RDT327684 RNO327683:RNP327684 RXK327683:RXL327684 SHG327683:SHH327684 SRC327683:SRD327684 TAY327683:TAZ327684 TKU327683:TKV327684 TUQ327683:TUR327684 UEM327683:UEN327684 UOI327683:UOJ327684 UYE327683:UYF327684 VIA327683:VIB327684 VRW327683:VRX327684 WBS327683:WBT327684 WLO327683:WLP327684 WVK327683:WVL327684 IY393219:IZ393220 SU393219:SV393220 ACQ393219:ACR393220 AMM393219:AMN393220 AWI393219:AWJ393220 BGE393219:BGF393220 BQA393219:BQB393220 BZW393219:BZX393220 CJS393219:CJT393220 CTO393219:CTP393220 DDK393219:DDL393220 DNG393219:DNH393220 DXC393219:DXD393220 EGY393219:EGZ393220 EQU393219:EQV393220 FAQ393219:FAR393220 FKM393219:FKN393220 FUI393219:FUJ393220 GEE393219:GEF393220 GOA393219:GOB393220 GXW393219:GXX393220 HHS393219:HHT393220 HRO393219:HRP393220 IBK393219:IBL393220 ILG393219:ILH393220 IVC393219:IVD393220 JEY393219:JEZ393220 JOU393219:JOV393220 JYQ393219:JYR393220 KIM393219:KIN393220 KSI393219:KSJ393220 LCE393219:LCF393220 LMA393219:LMB393220 LVW393219:LVX393220 MFS393219:MFT393220 MPO393219:MPP393220 MZK393219:MZL393220 NJG393219:NJH393220 NTC393219:NTD393220 OCY393219:OCZ393220 OMU393219:OMV393220 OWQ393219:OWR393220 PGM393219:PGN393220 PQI393219:PQJ393220 QAE393219:QAF393220 QKA393219:QKB393220 QTW393219:QTX393220 RDS393219:RDT393220 RNO393219:RNP393220 RXK393219:RXL393220 SHG393219:SHH393220 SRC393219:SRD393220 TAY393219:TAZ393220 TKU393219:TKV393220 TUQ393219:TUR393220 UEM393219:UEN393220 UOI393219:UOJ393220 UYE393219:UYF393220 VIA393219:VIB393220 VRW393219:VRX393220 WBS393219:WBT393220 WLO393219:WLP393220 WVK393219:WVL393220 IY458755:IZ458756 SU458755:SV458756 ACQ458755:ACR458756 AMM458755:AMN458756 AWI458755:AWJ458756 BGE458755:BGF458756 BQA458755:BQB458756 BZW458755:BZX458756 CJS458755:CJT458756 CTO458755:CTP458756 DDK458755:DDL458756 DNG458755:DNH458756 DXC458755:DXD458756 EGY458755:EGZ458756 EQU458755:EQV458756 FAQ458755:FAR458756 FKM458755:FKN458756 FUI458755:FUJ458756 GEE458755:GEF458756 GOA458755:GOB458756 GXW458755:GXX458756 HHS458755:HHT458756 HRO458755:HRP458756 IBK458755:IBL458756 ILG458755:ILH458756 IVC458755:IVD458756 JEY458755:JEZ458756 JOU458755:JOV458756 JYQ458755:JYR458756 KIM458755:KIN458756 KSI458755:KSJ458756 LCE458755:LCF458756 LMA458755:LMB458756 LVW458755:LVX458756 MFS458755:MFT458756 MPO458755:MPP458756 MZK458755:MZL458756 NJG458755:NJH458756 NTC458755:NTD458756 OCY458755:OCZ458756 OMU458755:OMV458756 OWQ458755:OWR458756 PGM458755:PGN458756 PQI458755:PQJ458756 QAE458755:QAF458756 QKA458755:QKB458756 QTW458755:QTX458756 RDS458755:RDT458756 RNO458755:RNP458756 RXK458755:RXL458756 SHG458755:SHH458756 SRC458755:SRD458756 TAY458755:TAZ458756 TKU458755:TKV458756 TUQ458755:TUR458756 UEM458755:UEN458756 UOI458755:UOJ458756 UYE458755:UYF458756 VIA458755:VIB458756 VRW458755:VRX458756 WBS458755:WBT458756 WLO458755:WLP458756 WVK458755:WVL458756 IY524291:IZ524292 SU524291:SV524292 ACQ524291:ACR524292 AMM524291:AMN524292 AWI524291:AWJ524292 BGE524291:BGF524292 BQA524291:BQB524292 BZW524291:BZX524292 CJS524291:CJT524292 CTO524291:CTP524292 DDK524291:DDL524292 DNG524291:DNH524292 DXC524291:DXD524292 EGY524291:EGZ524292 EQU524291:EQV524292 FAQ524291:FAR524292 FKM524291:FKN524292 FUI524291:FUJ524292 GEE524291:GEF524292 GOA524291:GOB524292 GXW524291:GXX524292 HHS524291:HHT524292 HRO524291:HRP524292 IBK524291:IBL524292 ILG524291:ILH524292 IVC524291:IVD524292 JEY524291:JEZ524292 JOU524291:JOV524292 JYQ524291:JYR524292 KIM524291:KIN524292 KSI524291:KSJ524292 LCE524291:LCF524292 LMA524291:LMB524292 LVW524291:LVX524292 MFS524291:MFT524292 MPO524291:MPP524292 MZK524291:MZL524292 NJG524291:NJH524292 NTC524291:NTD524292 OCY524291:OCZ524292 OMU524291:OMV524292 OWQ524291:OWR524292 PGM524291:PGN524292 PQI524291:PQJ524292 QAE524291:QAF524292 QKA524291:QKB524292 QTW524291:QTX524292 RDS524291:RDT524292 RNO524291:RNP524292 RXK524291:RXL524292 SHG524291:SHH524292 SRC524291:SRD524292 TAY524291:TAZ524292 TKU524291:TKV524292 TUQ524291:TUR524292 UEM524291:UEN524292 UOI524291:UOJ524292 UYE524291:UYF524292 VIA524291:VIB524292 VRW524291:VRX524292 WBS524291:WBT524292 WLO524291:WLP524292 WVK524291:WVL524292 IY589827:IZ589828 SU589827:SV589828 ACQ589827:ACR589828 AMM589827:AMN589828 AWI589827:AWJ589828 BGE589827:BGF589828 BQA589827:BQB589828 BZW589827:BZX589828 CJS589827:CJT589828 CTO589827:CTP589828 DDK589827:DDL589828 DNG589827:DNH589828 DXC589827:DXD589828 EGY589827:EGZ589828 EQU589827:EQV589828 FAQ589827:FAR589828 FKM589827:FKN589828 FUI589827:FUJ589828 GEE589827:GEF589828 GOA589827:GOB589828 GXW589827:GXX589828 HHS589827:HHT589828 HRO589827:HRP589828 IBK589827:IBL589828 ILG589827:ILH589828 IVC589827:IVD589828 JEY589827:JEZ589828 JOU589827:JOV589828 JYQ589827:JYR589828 KIM589827:KIN589828 KSI589827:KSJ589828 LCE589827:LCF589828 LMA589827:LMB589828 LVW589827:LVX589828 MFS589827:MFT589828 MPO589827:MPP589828 MZK589827:MZL589828 NJG589827:NJH589828 NTC589827:NTD589828 OCY589827:OCZ589828 OMU589827:OMV589828 OWQ589827:OWR589828 PGM589827:PGN589828 PQI589827:PQJ589828 QAE589827:QAF589828 QKA589827:QKB589828 QTW589827:QTX589828 RDS589827:RDT589828 RNO589827:RNP589828 RXK589827:RXL589828 SHG589827:SHH589828 SRC589827:SRD589828 TAY589827:TAZ589828 TKU589827:TKV589828 TUQ589827:TUR589828 UEM589827:UEN589828 UOI589827:UOJ589828 UYE589827:UYF589828 VIA589827:VIB589828 VRW589827:VRX589828 WBS589827:WBT589828 WLO589827:WLP589828 WVK589827:WVL589828 IY655363:IZ655364 SU655363:SV655364 ACQ655363:ACR655364 AMM655363:AMN655364 AWI655363:AWJ655364 BGE655363:BGF655364 BQA655363:BQB655364 BZW655363:BZX655364 CJS655363:CJT655364 CTO655363:CTP655364 DDK655363:DDL655364 DNG655363:DNH655364 DXC655363:DXD655364 EGY655363:EGZ655364 EQU655363:EQV655364 FAQ655363:FAR655364 FKM655363:FKN655364 FUI655363:FUJ655364 GEE655363:GEF655364 GOA655363:GOB655364 GXW655363:GXX655364 HHS655363:HHT655364 HRO655363:HRP655364 IBK655363:IBL655364 ILG655363:ILH655364 IVC655363:IVD655364 JEY655363:JEZ655364 JOU655363:JOV655364 JYQ655363:JYR655364 KIM655363:KIN655364 KSI655363:KSJ655364 LCE655363:LCF655364 LMA655363:LMB655364 LVW655363:LVX655364 MFS655363:MFT655364 MPO655363:MPP655364 MZK655363:MZL655364 NJG655363:NJH655364 NTC655363:NTD655364 OCY655363:OCZ655364 OMU655363:OMV655364 OWQ655363:OWR655364 PGM655363:PGN655364 PQI655363:PQJ655364 QAE655363:QAF655364 QKA655363:QKB655364 QTW655363:QTX655364 RDS655363:RDT655364 RNO655363:RNP655364 RXK655363:RXL655364 SHG655363:SHH655364 SRC655363:SRD655364 TAY655363:TAZ655364 TKU655363:TKV655364 TUQ655363:TUR655364 UEM655363:UEN655364 UOI655363:UOJ655364 UYE655363:UYF655364 VIA655363:VIB655364 VRW655363:VRX655364 WBS655363:WBT655364 WLO655363:WLP655364 WVK655363:WVL655364 IY720899:IZ720900 SU720899:SV720900 ACQ720899:ACR720900 AMM720899:AMN720900 AWI720899:AWJ720900 BGE720899:BGF720900 BQA720899:BQB720900 BZW720899:BZX720900 CJS720899:CJT720900 CTO720899:CTP720900 DDK720899:DDL720900 DNG720899:DNH720900 DXC720899:DXD720900 EGY720899:EGZ720900 EQU720899:EQV720900 FAQ720899:FAR720900 FKM720899:FKN720900 FUI720899:FUJ720900 GEE720899:GEF720900 GOA720899:GOB720900 GXW720899:GXX720900 HHS720899:HHT720900 HRO720899:HRP720900 IBK720899:IBL720900 ILG720899:ILH720900 IVC720899:IVD720900 JEY720899:JEZ720900 JOU720899:JOV720900 JYQ720899:JYR720900 KIM720899:KIN720900 KSI720899:KSJ720900 LCE720899:LCF720900 LMA720899:LMB720900 LVW720899:LVX720900 MFS720899:MFT720900 MPO720899:MPP720900 MZK720899:MZL720900 NJG720899:NJH720900 NTC720899:NTD720900 OCY720899:OCZ720900 OMU720899:OMV720900 OWQ720899:OWR720900 PGM720899:PGN720900 PQI720899:PQJ720900 QAE720899:QAF720900 QKA720899:QKB720900 QTW720899:QTX720900 RDS720899:RDT720900 RNO720899:RNP720900 RXK720899:RXL720900 SHG720899:SHH720900 SRC720899:SRD720900 TAY720899:TAZ720900 TKU720899:TKV720900 TUQ720899:TUR720900 UEM720899:UEN720900 UOI720899:UOJ720900 UYE720899:UYF720900 VIA720899:VIB720900 VRW720899:VRX720900 WBS720899:WBT720900 WLO720899:WLP720900 WVK720899:WVL720900 IY786435:IZ786436 SU786435:SV786436 ACQ786435:ACR786436 AMM786435:AMN786436 AWI786435:AWJ786436 BGE786435:BGF786436 BQA786435:BQB786436 BZW786435:BZX786436 CJS786435:CJT786436 CTO786435:CTP786436 DDK786435:DDL786436 DNG786435:DNH786436 DXC786435:DXD786436 EGY786435:EGZ786436 EQU786435:EQV786436 FAQ786435:FAR786436 FKM786435:FKN786436 FUI786435:FUJ786436 GEE786435:GEF786436 GOA786435:GOB786436 GXW786435:GXX786436 HHS786435:HHT786436 HRO786435:HRP786436 IBK786435:IBL786436 ILG786435:ILH786436 IVC786435:IVD786436 JEY786435:JEZ786436 JOU786435:JOV786436 JYQ786435:JYR786436 KIM786435:KIN786436 KSI786435:KSJ786436 LCE786435:LCF786436 LMA786435:LMB786436 LVW786435:LVX786436 MFS786435:MFT786436 MPO786435:MPP786436 MZK786435:MZL786436 NJG786435:NJH786436 NTC786435:NTD786436 OCY786435:OCZ786436 OMU786435:OMV786436 OWQ786435:OWR786436 PGM786435:PGN786436 PQI786435:PQJ786436 QAE786435:QAF786436 QKA786435:QKB786436 QTW786435:QTX786436 RDS786435:RDT786436 RNO786435:RNP786436 RXK786435:RXL786436 SHG786435:SHH786436 SRC786435:SRD786436 TAY786435:TAZ786436 TKU786435:TKV786436 TUQ786435:TUR786436 UEM786435:UEN786436 UOI786435:UOJ786436 UYE786435:UYF786436 VIA786435:VIB786436 VRW786435:VRX786436 WBS786435:WBT786436 WLO786435:WLP786436 WVK786435:WVL786436 IY851971:IZ851972 SU851971:SV851972 ACQ851971:ACR851972 AMM851971:AMN851972 AWI851971:AWJ851972 BGE851971:BGF851972 BQA851971:BQB851972 BZW851971:BZX851972 CJS851971:CJT851972 CTO851971:CTP851972 DDK851971:DDL851972 DNG851971:DNH851972 DXC851971:DXD851972 EGY851971:EGZ851972 EQU851971:EQV851972 FAQ851971:FAR851972 FKM851971:FKN851972 FUI851971:FUJ851972 GEE851971:GEF851972 GOA851971:GOB851972 GXW851971:GXX851972 HHS851971:HHT851972 HRO851971:HRP851972 IBK851971:IBL851972 ILG851971:ILH851972 IVC851971:IVD851972 JEY851971:JEZ851972 JOU851971:JOV851972 JYQ851971:JYR851972 KIM851971:KIN851972 KSI851971:KSJ851972 LCE851971:LCF851972 LMA851971:LMB851972 LVW851971:LVX851972 MFS851971:MFT851972 MPO851971:MPP851972 MZK851971:MZL851972 NJG851971:NJH851972 NTC851971:NTD851972 OCY851971:OCZ851972 OMU851971:OMV851972 OWQ851971:OWR851972 PGM851971:PGN851972 PQI851971:PQJ851972 QAE851971:QAF851972 QKA851971:QKB851972 QTW851971:QTX851972 RDS851971:RDT851972 RNO851971:RNP851972 RXK851971:RXL851972 SHG851971:SHH851972 SRC851971:SRD851972 TAY851971:TAZ851972 TKU851971:TKV851972 TUQ851971:TUR851972 UEM851971:UEN851972 UOI851971:UOJ851972 UYE851971:UYF851972 VIA851971:VIB851972 VRW851971:VRX851972 WBS851971:WBT851972 WLO851971:WLP851972 WVK851971:WVL851972 IY917507:IZ917508 SU917507:SV917508 ACQ917507:ACR917508 AMM917507:AMN917508 AWI917507:AWJ917508 BGE917507:BGF917508 BQA917507:BQB917508 BZW917507:BZX917508 CJS917507:CJT917508 CTO917507:CTP917508 DDK917507:DDL917508 DNG917507:DNH917508 DXC917507:DXD917508 EGY917507:EGZ917508 EQU917507:EQV917508 FAQ917507:FAR917508 FKM917507:FKN917508 FUI917507:FUJ917508 GEE917507:GEF917508 GOA917507:GOB917508 GXW917507:GXX917508 HHS917507:HHT917508 HRO917507:HRP917508 IBK917507:IBL917508 ILG917507:ILH917508 IVC917507:IVD917508 JEY917507:JEZ917508 JOU917507:JOV917508 JYQ917507:JYR917508 KIM917507:KIN917508 KSI917507:KSJ917508 LCE917507:LCF917508 LMA917507:LMB917508 LVW917507:LVX917508 MFS917507:MFT917508 MPO917507:MPP917508 MZK917507:MZL917508 NJG917507:NJH917508 NTC917507:NTD917508 OCY917507:OCZ917508 OMU917507:OMV917508 OWQ917507:OWR917508 PGM917507:PGN917508 PQI917507:PQJ917508 QAE917507:QAF917508 QKA917507:QKB917508 QTW917507:QTX917508 RDS917507:RDT917508 RNO917507:RNP917508 RXK917507:RXL917508 SHG917507:SHH917508 SRC917507:SRD917508 TAY917507:TAZ917508 TKU917507:TKV917508 TUQ917507:TUR917508 UEM917507:UEN917508 UOI917507:UOJ917508 UYE917507:UYF917508 VIA917507:VIB917508 VRW917507:VRX917508 WBS917507:WBT917508 WLO917507:WLP917508 WVK917507:WVL917508 IY983043:IZ983044 SU983043:SV983044 ACQ983043:ACR983044 AMM983043:AMN983044 AWI983043:AWJ983044 BGE983043:BGF983044 BQA983043:BQB983044 BZW983043:BZX983044 CJS983043:CJT983044 CTO983043:CTP983044 DDK983043:DDL983044 DNG983043:DNH983044 DXC983043:DXD983044 EGY983043:EGZ983044 EQU983043:EQV983044 FAQ983043:FAR983044 FKM983043:FKN983044 FUI983043:FUJ983044 GEE983043:GEF983044 GOA983043:GOB983044 GXW983043:GXX983044 HHS983043:HHT983044 HRO983043:HRP983044 IBK983043:IBL983044 ILG983043:ILH983044 IVC983043:IVD983044 JEY983043:JEZ983044 JOU983043:JOV983044 JYQ983043:JYR983044 KIM983043:KIN983044 KSI983043:KSJ983044 LCE983043:LCF983044 LMA983043:LMB983044 LVW983043:LVX983044 MFS983043:MFT983044 MPO983043:MPP983044 MZK983043:MZL983044 NJG983043:NJH983044 NTC983043:NTD983044 OCY983043:OCZ983044 OMU983043:OMV983044 OWQ983043:OWR983044 PGM983043:PGN983044 PQI983043:PQJ983044 QAE983043:QAF983044 QKA983043:QKB983044 QTW983043:QTX983044 RDS983043:RDT983044 RNO983043:RNP983044 RXK983043:RXL983044 SHG983043:SHH983044 SRC983043:SRD983044 TAY983043:TAZ983044 TKU983043:TKV983044 TUQ983043:TUR983044 UEM983043:UEN983044 UOI983043:UOJ983044 UYE983043:UYF983044 VIA983043:VIB983044 VRW983043:VRX983044 G196581:H196582 G262117:H262118 G327653:H327654 G393189:H393190 G458725:H458726 G524261:H524262 G589797:H589798 G655333:H655334 G720869:H720870 G786405:H786406 G851941:H851942 G917477:H917478 G983013:H983014 G65503:H65504 G131039:H131040 G196575:H196576 G262111:H262112 G327647:H327648 G393183:H393184 G458719:H458720 G524255:H524256 G589791:H589792 G655327:H655328 G720863:H720864 G786399:H786400 G851935:H851936 G917471:H917472 G983007:H983008 G65509:H65510 M131045:N131046 M196581:N196582 M262117:N262118 M327653:N327654 M393189:N393190 M458725:N458726 M524261:N524262 M589797:N589798 M655333:N655334 M720869:N720870 M786405:N786406 M851941:N851942 M917477:N917478 M983013:N983014 M65503:N65504 M131039:N131040 M196575:N196576 M262111:N262112 M327647:N327648 M393183:N393184 M458719:N458720 M524255:N524256 M589791:N589792 M655327:N655328 M720863:N720864 M786399:N786400 M851935:N851936 M917471:N917472 M983007:N983008 M65509:N65510 G131045:H131046 J196581:K196582 J262117:K262118 J327653:K327654 J393189:K393190 J458725:K458726 J524261:K524262 J589797:K589798 J655333:K655334 J720869:K720870 J786405:K786406 J851941:K851942 J917477:K917478 J983013:K983014 J65503:K65504 J131039:K131040 J196575:K196576 J262111:K262112 J327647:K327648 J393183:K393184 J458719:K458720 J524255:K524256 J589791:K589792 J655327:K655328 J720863:K720864 J786399:K786400 J851935:K851936 J917471:K917472 J983007:K983008 J65509:K65510 J131045:K131046 BGH6:BGI8 JB6:JC8 AWL6:AWM8 AMP6:AMQ8 ACT6:ACU8 SX6:SY8 WVK6:WVL8 WLO6:WLP8 WBS6:WBT8 VRW6:VRX8 VIA6:VIB8 UYE6:UYF8 UOI6:UOJ8 UEM6:UEN8 TUQ6:TUR8 TKU6:TKV8 TAY6:TAZ8 SRC6:SRD8 SHG6:SHH8 RXK6:RXL8 RNO6:RNP8 RDS6:RDT8 QTW6:QTX8 QKA6:QKB8 QAE6:QAF8 PQI6:PQJ8 PGM6:PGN8 OWQ6:OWR8 OMU6:OMV8 OCY6:OCZ8 NTC6:NTD8 NJG6:NJH8 MZK6:MZL8 MPO6:MPP8 MFS6:MFT8 LVW6:LVX8 LMA6:LMB8 LCE6:LCF8 KSI6:KSJ8 KIM6:KIN8 JYQ6:JYR8 JOU6:JOV8 JEY6:JEZ8 IVC6:IVD8 ILG6:ILH8 IBK6:IBL8 HRO6:HRP8 HHS6:HHT8 GXW6:GXX8 GOA6:GOB8 GEE6:GEF8 FUI6:FUJ8 FKM6:FKN8 FAQ6:FAR8 EQU6:EQV8 EGY6:EGZ8 DXC6:DXD8 DNG6:DNH8 DDK6:DDL8 CTO6:CTP8 CJS6:CJT8 BZW6:BZX8 BQA6:BQB8 BGE6:BGF8 AWI6:AWJ8 AMM6:AMN8 ACQ6:ACR8 SU6:SV8 IY6:IZ8 WVH6:WVI8 WLL6:WLM8 WBP6:WBQ8 VRT6:VRU8 VHX6:VHY8 UYB6:UYC8 UOF6:UOG8 UEJ6:UEK8 TUN6:TUO8 TKR6:TKS8 TAV6:TAW8 SQZ6:SRA8 SHD6:SHE8 RXH6:RXI8 RNL6:RNM8 RDP6:RDQ8 QTT6:QTU8 QJX6:QJY8 QAB6:QAC8 PQF6:PQG8 PGJ6:PGK8 OWN6:OWO8 OMR6:OMS8 OCV6:OCW8 NSZ6:NTA8 NJD6:NJE8 MZH6:MZI8 MPL6:MPM8 MFP6:MFQ8 LVT6:LVU8 LLX6:LLY8 LCB6:LCC8 KSF6:KSG8 KIJ6:KIK8 JYN6:JYO8 JOR6:JOS8 JEV6:JEW8 IUZ6:IVA8 ILD6:ILE8 IBH6:IBI8 HRL6:HRM8 HHP6:HHQ8 GXT6:GXU8 GNX6:GNY8 GEB6:GEC8 FUF6:FUG8 FKJ6:FKK8 FAN6:FAO8 EQR6:EQS8 EGV6:EGW8 DWZ6:DXA8 DND6:DNE8 DDH6:DDI8 CTL6:CTM8 CJP6:CJQ8 BZT6:BZU8 BPX6:BPY8 BGB6:BGC8 AWF6:AWG8 AMJ6:AMK8 ACN6:ACO8 SR6:SS8 IV6:IW8 WVN6:WVO8 WLR6:WLS8 WBV6:WBW8 VRZ6:VSA8 VID6:VIE8 UYH6:UYI8 UOL6:UOM8 UEP6:UEQ8 TUT6:TUU8 TKX6:TKY8 TBB6:TBC8 SRF6:SRG8 SHJ6:SHK8 RXN6:RXO8 RNR6:RNS8 RDV6:RDW8 QTZ6:QUA8 QKD6:QKE8 QAH6:QAI8 PQL6:PQM8 PGP6:PGQ8 OWT6:OWU8 OMX6:OMY8 ODB6:ODC8 NTF6:NTG8 NJJ6:NJK8 MZN6:MZO8 MPR6:MPS8 MFV6:MFW8 LVZ6:LWA8 LMD6:LME8 LCH6:LCI8 KSL6:KSM8 KIP6:KIQ8 JYT6:JYU8 JOX6:JOY8 JFB6:JFC8 IVF6:IVG8 ILJ6:ILK8 IBN6:IBO8 HRR6:HRS8 HHV6:HHW8 GXZ6:GYA8 GOD6:GOE8 GEH6:GEI8 FUL6:FUM8 FKP6:FKQ8 FAT6:FAU8 EQX6:EQY8 EHB6:EHC8 DXF6:DXG8 DNJ6:DNK8 DDN6:DDO8 CTR6:CTS8 CJV6:CJW8 BZZ6:CAA8 BQD6:BQE8" xr:uid="{00000000-0002-0000-0E00-000000000000}"/>
    <dataValidation allowBlank="1" showErrorMessage="1" prompt="Sólo para Instituciones PRIVADAS." sqref="F5:N8" xr:uid="{00000000-0002-0000-0E00-000001000000}"/>
  </dataValidations>
  <printOptions horizontalCentered="1"/>
  <pageMargins left="0.19685039370078741" right="0.19685039370078741" top="0.55118110236220474" bottom="0.31496062992125984" header="0.31496062992125984" footer="0.19685039370078741"/>
  <pageSetup orientation="landscape" r:id="rId1"/>
  <headerFooter>
    <oddFooter>&amp;R&amp;"+,Negrita Cursiva"Técnica Nocturna&amp;"+,Cursiva", página 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B1:N20"/>
  <sheetViews>
    <sheetView showGridLines="0" zoomScale="95" zoomScaleNormal="95" workbookViewId="0"/>
  </sheetViews>
  <sheetFormatPr baseColWidth="10" defaultRowHeight="14.25" x14ac:dyDescent="0.25"/>
  <cols>
    <col min="1" max="1" width="4.7109375" style="9" customWidth="1"/>
    <col min="2" max="2" width="34" style="9" customWidth="1"/>
    <col min="3" max="14" width="7" style="9" customWidth="1"/>
    <col min="15" max="242" width="11.42578125" style="9"/>
    <col min="243" max="243" width="32.28515625" style="9" customWidth="1"/>
    <col min="244" max="255" width="8.5703125" style="9" customWidth="1"/>
    <col min="256" max="498" width="11.42578125" style="9"/>
    <col min="499" max="499" width="32.28515625" style="9" customWidth="1"/>
    <col min="500" max="511" width="8.5703125" style="9" customWidth="1"/>
    <col min="512" max="754" width="11.42578125" style="9"/>
    <col min="755" max="755" width="32.28515625" style="9" customWidth="1"/>
    <col min="756" max="767" width="8.5703125" style="9" customWidth="1"/>
    <col min="768" max="1010" width="11.42578125" style="9"/>
    <col min="1011" max="1011" width="32.28515625" style="9" customWidth="1"/>
    <col min="1012" max="1023" width="8.5703125" style="9" customWidth="1"/>
    <col min="1024" max="1266" width="11.42578125" style="9"/>
    <col min="1267" max="1267" width="32.28515625" style="9" customWidth="1"/>
    <col min="1268" max="1279" width="8.5703125" style="9" customWidth="1"/>
    <col min="1280" max="1522" width="11.42578125" style="9"/>
    <col min="1523" max="1523" width="32.28515625" style="9" customWidth="1"/>
    <col min="1524" max="1535" width="8.5703125" style="9" customWidth="1"/>
    <col min="1536" max="1778" width="11.42578125" style="9"/>
    <col min="1779" max="1779" width="32.28515625" style="9" customWidth="1"/>
    <col min="1780" max="1791" width="8.5703125" style="9" customWidth="1"/>
    <col min="1792" max="2034" width="11.42578125" style="9"/>
    <col min="2035" max="2035" width="32.28515625" style="9" customWidth="1"/>
    <col min="2036" max="2047" width="8.5703125" style="9" customWidth="1"/>
    <col min="2048" max="2290" width="11.42578125" style="9"/>
    <col min="2291" max="2291" width="32.28515625" style="9" customWidth="1"/>
    <col min="2292" max="2303" width="8.5703125" style="9" customWidth="1"/>
    <col min="2304" max="2546" width="11.42578125" style="9"/>
    <col min="2547" max="2547" width="32.28515625" style="9" customWidth="1"/>
    <col min="2548" max="2559" width="8.5703125" style="9" customWidth="1"/>
    <col min="2560" max="2802" width="11.42578125" style="9"/>
    <col min="2803" max="2803" width="32.28515625" style="9" customWidth="1"/>
    <col min="2804" max="2815" width="8.5703125" style="9" customWidth="1"/>
    <col min="2816" max="3058" width="11.42578125" style="9"/>
    <col min="3059" max="3059" width="32.28515625" style="9" customWidth="1"/>
    <col min="3060" max="3071" width="8.5703125" style="9" customWidth="1"/>
    <col min="3072" max="3314" width="11.42578125" style="9"/>
    <col min="3315" max="3315" width="32.28515625" style="9" customWidth="1"/>
    <col min="3316" max="3327" width="8.5703125" style="9" customWidth="1"/>
    <col min="3328" max="3570" width="11.42578125" style="9"/>
    <col min="3571" max="3571" width="32.28515625" style="9" customWidth="1"/>
    <col min="3572" max="3583" width="8.5703125" style="9" customWidth="1"/>
    <col min="3584" max="3826" width="11.42578125" style="9"/>
    <col min="3827" max="3827" width="32.28515625" style="9" customWidth="1"/>
    <col min="3828" max="3839" width="8.5703125" style="9" customWidth="1"/>
    <col min="3840" max="4082" width="11.42578125" style="9"/>
    <col min="4083" max="4083" width="32.28515625" style="9" customWidth="1"/>
    <col min="4084" max="4095" width="8.5703125" style="9" customWidth="1"/>
    <col min="4096" max="4338" width="11.42578125" style="9"/>
    <col min="4339" max="4339" width="32.28515625" style="9" customWidth="1"/>
    <col min="4340" max="4351" width="8.5703125" style="9" customWidth="1"/>
    <col min="4352" max="4594" width="11.42578125" style="9"/>
    <col min="4595" max="4595" width="32.28515625" style="9" customWidth="1"/>
    <col min="4596" max="4607" width="8.5703125" style="9" customWidth="1"/>
    <col min="4608" max="4850" width="11.42578125" style="9"/>
    <col min="4851" max="4851" width="32.28515625" style="9" customWidth="1"/>
    <col min="4852" max="4863" width="8.5703125" style="9" customWidth="1"/>
    <col min="4864" max="5106" width="11.42578125" style="9"/>
    <col min="5107" max="5107" width="32.28515625" style="9" customWidth="1"/>
    <col min="5108" max="5119" width="8.5703125" style="9" customWidth="1"/>
    <col min="5120" max="5362" width="11.42578125" style="9"/>
    <col min="5363" max="5363" width="32.28515625" style="9" customWidth="1"/>
    <col min="5364" max="5375" width="8.5703125" style="9" customWidth="1"/>
    <col min="5376" max="5618" width="11.42578125" style="9"/>
    <col min="5619" max="5619" width="32.28515625" style="9" customWidth="1"/>
    <col min="5620" max="5631" width="8.5703125" style="9" customWidth="1"/>
    <col min="5632" max="5874" width="11.42578125" style="9"/>
    <col min="5875" max="5875" width="32.28515625" style="9" customWidth="1"/>
    <col min="5876" max="5887" width="8.5703125" style="9" customWidth="1"/>
    <col min="5888" max="6130" width="11.42578125" style="9"/>
    <col min="6131" max="6131" width="32.28515625" style="9" customWidth="1"/>
    <col min="6132" max="6143" width="8.5703125" style="9" customWidth="1"/>
    <col min="6144" max="6386" width="11.42578125" style="9"/>
    <col min="6387" max="6387" width="32.28515625" style="9" customWidth="1"/>
    <col min="6388" max="6399" width="8.5703125" style="9" customWidth="1"/>
    <col min="6400" max="6642" width="11.42578125" style="9"/>
    <col min="6643" max="6643" width="32.28515625" style="9" customWidth="1"/>
    <col min="6644" max="6655" width="8.5703125" style="9" customWidth="1"/>
    <col min="6656" max="6898" width="11.42578125" style="9"/>
    <col min="6899" max="6899" width="32.28515625" style="9" customWidth="1"/>
    <col min="6900" max="6911" width="8.5703125" style="9" customWidth="1"/>
    <col min="6912" max="7154" width="11.42578125" style="9"/>
    <col min="7155" max="7155" width="32.28515625" style="9" customWidth="1"/>
    <col min="7156" max="7167" width="8.5703125" style="9" customWidth="1"/>
    <col min="7168" max="7410" width="11.42578125" style="9"/>
    <col min="7411" max="7411" width="32.28515625" style="9" customWidth="1"/>
    <col min="7412" max="7423" width="8.5703125" style="9" customWidth="1"/>
    <col min="7424" max="7666" width="11.42578125" style="9"/>
    <col min="7667" max="7667" width="32.28515625" style="9" customWidth="1"/>
    <col min="7668" max="7679" width="8.5703125" style="9" customWidth="1"/>
    <col min="7680" max="7922" width="11.42578125" style="9"/>
    <col min="7923" max="7923" width="32.28515625" style="9" customWidth="1"/>
    <col min="7924" max="7935" width="8.5703125" style="9" customWidth="1"/>
    <col min="7936" max="8178" width="11.42578125" style="9"/>
    <col min="8179" max="8179" width="32.28515625" style="9" customWidth="1"/>
    <col min="8180" max="8191" width="8.5703125" style="9" customWidth="1"/>
    <col min="8192" max="8434" width="11.42578125" style="9"/>
    <col min="8435" max="8435" width="32.28515625" style="9" customWidth="1"/>
    <col min="8436" max="8447" width="8.5703125" style="9" customWidth="1"/>
    <col min="8448" max="8690" width="11.42578125" style="9"/>
    <col min="8691" max="8691" width="32.28515625" style="9" customWidth="1"/>
    <col min="8692" max="8703" width="8.5703125" style="9" customWidth="1"/>
    <col min="8704" max="8946" width="11.42578125" style="9"/>
    <col min="8947" max="8947" width="32.28515625" style="9" customWidth="1"/>
    <col min="8948" max="8959" width="8.5703125" style="9" customWidth="1"/>
    <col min="8960" max="9202" width="11.42578125" style="9"/>
    <col min="9203" max="9203" width="32.28515625" style="9" customWidth="1"/>
    <col min="9204" max="9215" width="8.5703125" style="9" customWidth="1"/>
    <col min="9216" max="9458" width="11.42578125" style="9"/>
    <col min="9459" max="9459" width="32.28515625" style="9" customWidth="1"/>
    <col min="9460" max="9471" width="8.5703125" style="9" customWidth="1"/>
    <col min="9472" max="9714" width="11.42578125" style="9"/>
    <col min="9715" max="9715" width="32.28515625" style="9" customWidth="1"/>
    <col min="9716" max="9727" width="8.5703125" style="9" customWidth="1"/>
    <col min="9728" max="9970" width="11.42578125" style="9"/>
    <col min="9971" max="9971" width="32.28515625" style="9" customWidth="1"/>
    <col min="9972" max="9983" width="8.5703125" style="9" customWidth="1"/>
    <col min="9984" max="10226" width="11.42578125" style="9"/>
    <col min="10227" max="10227" width="32.28515625" style="9" customWidth="1"/>
    <col min="10228" max="10239" width="8.5703125" style="9" customWidth="1"/>
    <col min="10240" max="10482" width="11.42578125" style="9"/>
    <col min="10483" max="10483" width="32.28515625" style="9" customWidth="1"/>
    <col min="10484" max="10495" width="8.5703125" style="9" customWidth="1"/>
    <col min="10496" max="10738" width="11.42578125" style="9"/>
    <col min="10739" max="10739" width="32.28515625" style="9" customWidth="1"/>
    <col min="10740" max="10751" width="8.5703125" style="9" customWidth="1"/>
    <col min="10752" max="10994" width="11.42578125" style="9"/>
    <col min="10995" max="10995" width="32.28515625" style="9" customWidth="1"/>
    <col min="10996" max="11007" width="8.5703125" style="9" customWidth="1"/>
    <col min="11008" max="11250" width="11.42578125" style="9"/>
    <col min="11251" max="11251" width="32.28515625" style="9" customWidth="1"/>
    <col min="11252" max="11263" width="8.5703125" style="9" customWidth="1"/>
    <col min="11264" max="11506" width="11.42578125" style="9"/>
    <col min="11507" max="11507" width="32.28515625" style="9" customWidth="1"/>
    <col min="11508" max="11519" width="8.5703125" style="9" customWidth="1"/>
    <col min="11520" max="11762" width="11.42578125" style="9"/>
    <col min="11763" max="11763" width="32.28515625" style="9" customWidth="1"/>
    <col min="11764" max="11775" width="8.5703125" style="9" customWidth="1"/>
    <col min="11776" max="12018" width="11.42578125" style="9"/>
    <col min="12019" max="12019" width="32.28515625" style="9" customWidth="1"/>
    <col min="12020" max="12031" width="8.5703125" style="9" customWidth="1"/>
    <col min="12032" max="12274" width="11.42578125" style="9"/>
    <col min="12275" max="12275" width="32.28515625" style="9" customWidth="1"/>
    <col min="12276" max="12287" width="8.5703125" style="9" customWidth="1"/>
    <col min="12288" max="12530" width="11.42578125" style="9"/>
    <col min="12531" max="12531" width="32.28515625" style="9" customWidth="1"/>
    <col min="12532" max="12543" width="8.5703125" style="9" customWidth="1"/>
    <col min="12544" max="12786" width="11.42578125" style="9"/>
    <col min="12787" max="12787" width="32.28515625" style="9" customWidth="1"/>
    <col min="12788" max="12799" width="8.5703125" style="9" customWidth="1"/>
    <col min="12800" max="13042" width="11.42578125" style="9"/>
    <col min="13043" max="13043" width="32.28515625" style="9" customWidth="1"/>
    <col min="13044" max="13055" width="8.5703125" style="9" customWidth="1"/>
    <col min="13056" max="13298" width="11.42578125" style="9"/>
    <col min="13299" max="13299" width="32.28515625" style="9" customWidth="1"/>
    <col min="13300" max="13311" width="8.5703125" style="9" customWidth="1"/>
    <col min="13312" max="13554" width="11.42578125" style="9"/>
    <col min="13555" max="13555" width="32.28515625" style="9" customWidth="1"/>
    <col min="13556" max="13567" width="8.5703125" style="9" customWidth="1"/>
    <col min="13568" max="13810" width="11.42578125" style="9"/>
    <col min="13811" max="13811" width="32.28515625" style="9" customWidth="1"/>
    <col min="13812" max="13823" width="8.5703125" style="9" customWidth="1"/>
    <col min="13824" max="14066" width="11.42578125" style="9"/>
    <col min="14067" max="14067" width="32.28515625" style="9" customWidth="1"/>
    <col min="14068" max="14079" width="8.5703125" style="9" customWidth="1"/>
    <col min="14080" max="14322" width="11.42578125" style="9"/>
    <col min="14323" max="14323" width="32.28515625" style="9" customWidth="1"/>
    <col min="14324" max="14335" width="8.5703125" style="9" customWidth="1"/>
    <col min="14336" max="14578" width="11.42578125" style="9"/>
    <col min="14579" max="14579" width="32.28515625" style="9" customWidth="1"/>
    <col min="14580" max="14591" width="8.5703125" style="9" customWidth="1"/>
    <col min="14592" max="14834" width="11.42578125" style="9"/>
    <col min="14835" max="14835" width="32.28515625" style="9" customWidth="1"/>
    <col min="14836" max="14847" width="8.5703125" style="9" customWidth="1"/>
    <col min="14848" max="15090" width="11.42578125" style="9"/>
    <col min="15091" max="15091" width="32.28515625" style="9" customWidth="1"/>
    <col min="15092" max="15103" width="8.5703125" style="9" customWidth="1"/>
    <col min="15104" max="15346" width="11.42578125" style="9"/>
    <col min="15347" max="15347" width="32.28515625" style="9" customWidth="1"/>
    <col min="15348" max="15359" width="8.5703125" style="9" customWidth="1"/>
    <col min="15360" max="15602" width="11.42578125" style="9"/>
    <col min="15603" max="15603" width="32.28515625" style="9" customWidth="1"/>
    <col min="15604" max="15615" width="8.5703125" style="9" customWidth="1"/>
    <col min="15616" max="15858" width="11.42578125" style="9"/>
    <col min="15859" max="15859" width="32.28515625" style="9" customWidth="1"/>
    <col min="15860" max="15871" width="8.5703125" style="9" customWidth="1"/>
    <col min="15872" max="16114" width="11.42578125" style="9"/>
    <col min="16115" max="16115" width="32.28515625" style="9" customWidth="1"/>
    <col min="16116" max="16127" width="8.5703125" style="9" customWidth="1"/>
    <col min="16128" max="16377" width="11.42578125" style="9"/>
    <col min="16378" max="16384" width="11.42578125" style="9" customWidth="1"/>
  </cols>
  <sheetData>
    <row r="1" spans="2:14" ht="18" x14ac:dyDescent="0.25">
      <c r="B1" s="350" t="s">
        <v>1470</v>
      </c>
      <c r="C1" s="383"/>
      <c r="D1" s="383"/>
      <c r="E1" s="383"/>
      <c r="F1" s="383"/>
      <c r="G1" s="351"/>
    </row>
    <row r="2" spans="2:14" ht="26.25" customHeight="1" thickBot="1" x14ac:dyDescent="0.3">
      <c r="B2" s="350" t="s">
        <v>1438</v>
      </c>
      <c r="C2" s="383"/>
      <c r="D2" s="383"/>
      <c r="E2" s="383"/>
      <c r="F2" s="383"/>
      <c r="G2" s="352"/>
      <c r="H2" s="352"/>
      <c r="I2" s="352"/>
      <c r="J2" s="352"/>
      <c r="K2" s="352"/>
      <c r="L2" s="352"/>
      <c r="M2" s="352"/>
      <c r="N2" s="352"/>
    </row>
    <row r="3" spans="2:14" ht="28.5" customHeight="1" thickTop="1" x14ac:dyDescent="0.25">
      <c r="B3" s="678" t="s">
        <v>1430</v>
      </c>
      <c r="C3" s="557" t="s">
        <v>0</v>
      </c>
      <c r="D3" s="557"/>
      <c r="E3" s="557"/>
      <c r="F3" s="557" t="s">
        <v>615</v>
      </c>
      <c r="G3" s="557"/>
      <c r="H3" s="557"/>
      <c r="I3" s="556" t="s">
        <v>616</v>
      </c>
      <c r="J3" s="557"/>
      <c r="K3" s="558"/>
      <c r="L3" s="556" t="s">
        <v>617</v>
      </c>
      <c r="M3" s="557"/>
      <c r="N3" s="557"/>
    </row>
    <row r="4" spans="2:14" ht="27.75" customHeight="1" thickBot="1" x14ac:dyDescent="0.25">
      <c r="B4" s="679"/>
      <c r="C4" s="116" t="s">
        <v>0</v>
      </c>
      <c r="D4" s="31" t="s">
        <v>24</v>
      </c>
      <c r="E4" s="116" t="s">
        <v>1431</v>
      </c>
      <c r="F4" s="220" t="s">
        <v>0</v>
      </c>
      <c r="G4" s="31" t="s">
        <v>24</v>
      </c>
      <c r="H4" s="221" t="s">
        <v>1431</v>
      </c>
      <c r="I4" s="220" t="s">
        <v>0</v>
      </c>
      <c r="J4" s="31" t="s">
        <v>24</v>
      </c>
      <c r="K4" s="221" t="s">
        <v>1431</v>
      </c>
      <c r="L4" s="116" t="s">
        <v>0</v>
      </c>
      <c r="M4" s="31" t="s">
        <v>24</v>
      </c>
      <c r="N4" s="116" t="s">
        <v>1431</v>
      </c>
    </row>
    <row r="5" spans="2:14" ht="30" customHeight="1" thickTop="1" thickBot="1" x14ac:dyDescent="0.3">
      <c r="B5" s="353" t="s">
        <v>1432</v>
      </c>
      <c r="C5" s="354">
        <f>+D5+E5</f>
        <v>0</v>
      </c>
      <c r="D5" s="355">
        <f>SUM(D6:D8)</f>
        <v>0</v>
      </c>
      <c r="E5" s="356">
        <f>SUM(E6:E8)</f>
        <v>0</v>
      </c>
      <c r="F5" s="357">
        <f>+G5+H5</f>
        <v>0</v>
      </c>
      <c r="G5" s="355">
        <f>SUM(G6:G8)</f>
        <v>0</v>
      </c>
      <c r="H5" s="358">
        <f>SUM(H6:H8)</f>
        <v>0</v>
      </c>
      <c r="I5" s="357">
        <f>+J5+K5</f>
        <v>0</v>
      </c>
      <c r="J5" s="355">
        <f>SUM(J6:J8)</f>
        <v>0</v>
      </c>
      <c r="K5" s="358">
        <f>SUM(K6:K8)</f>
        <v>0</v>
      </c>
      <c r="L5" s="356">
        <f>+M5+N5</f>
        <v>0</v>
      </c>
      <c r="M5" s="355">
        <f>SUM(M6:M8)</f>
        <v>0</v>
      </c>
      <c r="N5" s="356">
        <f>SUM(N6:N8)</f>
        <v>0</v>
      </c>
    </row>
    <row r="6" spans="2:14" ht="30" customHeight="1" x14ac:dyDescent="0.25">
      <c r="B6" s="359" t="s">
        <v>1433</v>
      </c>
      <c r="C6" s="360">
        <f>+D6+E6</f>
        <v>0</v>
      </c>
      <c r="D6" s="361">
        <f>G6+J6+M6</f>
        <v>0</v>
      </c>
      <c r="E6" s="362">
        <f>H6+K6+N6</f>
        <v>0</v>
      </c>
      <c r="F6" s="674"/>
      <c r="G6" s="675"/>
      <c r="H6" s="676"/>
      <c r="I6" s="674"/>
      <c r="J6" s="675"/>
      <c r="K6" s="676"/>
      <c r="L6" s="674"/>
      <c r="M6" s="675"/>
      <c r="N6" s="675"/>
    </row>
    <row r="7" spans="2:14" ht="30" customHeight="1" x14ac:dyDescent="0.25">
      <c r="B7" s="359" t="s">
        <v>1434</v>
      </c>
      <c r="C7" s="363">
        <f t="shared" ref="C7:C8" si="0">+D7+E7</f>
        <v>0</v>
      </c>
      <c r="D7" s="364">
        <f t="shared" ref="D7:D8" si="1">G7+J7+M7</f>
        <v>0</v>
      </c>
      <c r="E7" s="365">
        <f t="shared" ref="E7:E8" si="2">H7+K7+N7</f>
        <v>0</v>
      </c>
      <c r="F7" s="366">
        <f t="shared" ref="F7:F8" si="3">+G7+H7</f>
        <v>0</v>
      </c>
      <c r="G7" s="367"/>
      <c r="H7" s="368"/>
      <c r="I7" s="366">
        <f t="shared" ref="I7:I8" si="4">+J7+K7</f>
        <v>0</v>
      </c>
      <c r="J7" s="367"/>
      <c r="K7" s="368"/>
      <c r="L7" s="366">
        <f t="shared" ref="L7:L8" si="5">+M7+N7</f>
        <v>0</v>
      </c>
      <c r="M7" s="367"/>
      <c r="N7" s="369"/>
    </row>
    <row r="8" spans="2:14" ht="30" customHeight="1" thickBot="1" x14ac:dyDescent="0.3">
      <c r="B8" s="370" t="s">
        <v>1435</v>
      </c>
      <c r="C8" s="371">
        <f t="shared" si="0"/>
        <v>0</v>
      </c>
      <c r="D8" s="372">
        <f t="shared" si="1"/>
        <v>0</v>
      </c>
      <c r="E8" s="373">
        <f t="shared" si="2"/>
        <v>0</v>
      </c>
      <c r="F8" s="374">
        <f t="shared" si="3"/>
        <v>0</v>
      </c>
      <c r="G8" s="375"/>
      <c r="H8" s="376"/>
      <c r="I8" s="374">
        <f t="shared" si="4"/>
        <v>0</v>
      </c>
      <c r="J8" s="375"/>
      <c r="K8" s="376"/>
      <c r="L8" s="374">
        <f t="shared" si="5"/>
        <v>0</v>
      </c>
      <c r="M8" s="375"/>
      <c r="N8" s="377"/>
    </row>
    <row r="9" spans="2:14" ht="16.5" customHeight="1" thickTop="1" x14ac:dyDescent="0.25">
      <c r="B9" s="159" t="s">
        <v>97</v>
      </c>
      <c r="C9" s="362"/>
      <c r="D9" s="362"/>
      <c r="E9" s="362"/>
      <c r="F9" s="379"/>
      <c r="G9" s="378" t="str">
        <f>IF(G5&gt;'CUADRO 1'!G16,"**","")</f>
        <v/>
      </c>
      <c r="H9" s="378" t="str">
        <f>IF(H5&gt;'CUADRO 1'!H16,"**","")</f>
        <v/>
      </c>
      <c r="I9" s="379"/>
      <c r="J9" s="378" t="str">
        <f>IF(J5&gt;'CUADRO 1'!J16,"**","")</f>
        <v/>
      </c>
      <c r="K9" s="378" t="str">
        <f>IF(K5&gt;'CUADRO 1'!K16,"**","")</f>
        <v/>
      </c>
      <c r="L9" s="379"/>
      <c r="M9" s="378" t="str">
        <f>IF(M5&gt;'CUADRO 1'!M16,"**","")</f>
        <v/>
      </c>
      <c r="N9" s="378" t="str">
        <f>IF(N5&gt;'CUADRO 1'!N16,"**","")</f>
        <v/>
      </c>
    </row>
    <row r="10" spans="2:14" ht="15.75" customHeight="1" x14ac:dyDescent="0.25">
      <c r="B10" s="677" t="s">
        <v>1439</v>
      </c>
      <c r="C10" s="677"/>
      <c r="D10" s="677"/>
      <c r="E10" s="677"/>
      <c r="F10" s="673" t="str">
        <f>IF(OR(G9="**",H9="**",J9="**",K9="**",M9="**",N9="**"),"** = El total de estudiantes indicado, no puede ser mayor al total de la línea Matrícula Final del Cuadro 1.","")</f>
        <v/>
      </c>
      <c r="G10" s="673"/>
      <c r="H10" s="673"/>
      <c r="I10" s="673"/>
      <c r="J10" s="673"/>
      <c r="K10" s="673"/>
      <c r="L10" s="673"/>
      <c r="M10" s="673"/>
      <c r="N10" s="673"/>
    </row>
    <row r="11" spans="2:14" ht="15.75" customHeight="1" x14ac:dyDescent="0.25">
      <c r="B11" s="677"/>
      <c r="C11" s="677"/>
      <c r="D11" s="677"/>
      <c r="E11" s="677"/>
      <c r="F11" s="673"/>
      <c r="G11" s="673"/>
      <c r="H11" s="673"/>
      <c r="I11" s="673"/>
      <c r="J11" s="673"/>
      <c r="K11" s="673"/>
      <c r="L11" s="673"/>
      <c r="M11" s="673"/>
      <c r="N11" s="673"/>
    </row>
    <row r="12" spans="2:14" ht="15.75" customHeight="1" x14ac:dyDescent="0.25">
      <c r="B12" s="677"/>
      <c r="C12" s="677"/>
      <c r="D12" s="677"/>
      <c r="E12" s="677"/>
      <c r="F12" s="673"/>
      <c r="G12" s="673"/>
      <c r="H12" s="673"/>
      <c r="I12" s="673"/>
      <c r="J12" s="673"/>
      <c r="K12" s="673"/>
      <c r="L12" s="673"/>
      <c r="M12" s="673"/>
      <c r="N12" s="673"/>
    </row>
    <row r="13" spans="2:14" ht="14.25" customHeight="1" x14ac:dyDescent="0.2">
      <c r="B13" s="384"/>
      <c r="C13" s="384"/>
      <c r="D13" s="384"/>
      <c r="E13" s="384"/>
      <c r="F13" s="423"/>
      <c r="G13" s="423"/>
      <c r="H13" s="423"/>
      <c r="I13" s="423"/>
      <c r="J13" s="423"/>
      <c r="K13" s="423"/>
      <c r="L13" s="423"/>
      <c r="M13" s="423"/>
      <c r="N13" s="423"/>
    </row>
    <row r="14" spans="2:14" ht="21.75" customHeight="1" x14ac:dyDescent="0.25">
      <c r="B14" s="381" t="s">
        <v>1437</v>
      </c>
      <c r="C14" s="7"/>
      <c r="D14" s="382"/>
      <c r="E14" s="382"/>
    </row>
    <row r="15" spans="2:14" ht="23.25" customHeight="1" x14ac:dyDescent="0.25">
      <c r="B15" s="664"/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6"/>
    </row>
    <row r="16" spans="2:14" s="1" customFormat="1" ht="23.25" customHeight="1" x14ac:dyDescent="0.2">
      <c r="B16" s="667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9"/>
    </row>
    <row r="17" spans="2:14" s="1" customFormat="1" ht="23.25" customHeight="1" x14ac:dyDescent="0.2">
      <c r="B17" s="667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9"/>
    </row>
    <row r="18" spans="2:14" s="1" customFormat="1" ht="23.25" customHeight="1" x14ac:dyDescent="0.2">
      <c r="B18" s="670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2"/>
    </row>
    <row r="19" spans="2:14" s="1" customFormat="1" ht="18" customHeigh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s="1" customFormat="1" ht="18" customHeigh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</sheetData>
  <sheetProtection algorithmName="SHA-512" hashValue="zBuocLDrAr5R7aBNqP0HLyBn1+CpUy849YQWacMRBp/0I2kzRqa8XTyfhOFhGbkzQ3c12G+OG4lzV/xQID0pyg==" saltValue="X+NS3QGR+s/sYVXIORV4sg==" spinCount="100000" sheet="1" objects="1" scenarios="1"/>
  <protectedRanges>
    <protectedRange sqref="G6:H8 J6:K8 M6:N8" name="Rango1_3"/>
  </protectedRanges>
  <mergeCells count="11">
    <mergeCell ref="B3:B4"/>
    <mergeCell ref="C3:E3"/>
    <mergeCell ref="F3:H3"/>
    <mergeCell ref="I3:K3"/>
    <mergeCell ref="L3:N3"/>
    <mergeCell ref="B15:N18"/>
    <mergeCell ref="F10:N12"/>
    <mergeCell ref="F6:H6"/>
    <mergeCell ref="I6:K6"/>
    <mergeCell ref="L6:N6"/>
    <mergeCell ref="B10:E12"/>
  </mergeCells>
  <conditionalFormatting sqref="C5:E9">
    <cfRule type="cellIs" dxfId="8" priority="20" operator="equal">
      <formula>0</formula>
    </cfRule>
  </conditionalFormatting>
  <conditionalFormatting sqref="F6:F8">
    <cfRule type="cellIs" dxfId="7" priority="5" operator="equal">
      <formula>0</formula>
    </cfRule>
  </conditionalFormatting>
  <conditionalFormatting sqref="F5:N5">
    <cfRule type="cellIs" dxfId="6" priority="16" operator="equal">
      <formula>0</formula>
    </cfRule>
  </conditionalFormatting>
  <conditionalFormatting sqref="F10:N12">
    <cfRule type="notContainsBlanks" dxfId="5" priority="22">
      <formula>LEN(TRIM(F10))&gt;0</formula>
    </cfRule>
  </conditionalFormatting>
  <conditionalFormatting sqref="I6:I8">
    <cfRule type="cellIs" dxfId="4" priority="3" operator="equal">
      <formula>0</formula>
    </cfRule>
  </conditionalFormatting>
  <conditionalFormatting sqref="L6:L8">
    <cfRule type="cellIs" dxfId="3" priority="1" operator="equal">
      <formula>0</formula>
    </cfRule>
  </conditionalFormatting>
  <dataValidations count="3">
    <dataValidation allowBlank="1" showInputMessage="1" showErrorMessage="1" prompt="Sólo para Instituciones PRIVADAS." sqref="IN6:IO9 SJ6:SK9 ACF6:ACG9 AMB6:AMC9 AVX6:AVY9 BFT6:BFU9 BPP6:BPQ9 BZL6:BZM9 CJH6:CJI9 CTD6:CTE9 DCZ6:DDA9 DMV6:DMW9 DWR6:DWS9 EGN6:EGO9 EQJ6:EQK9 FAF6:FAG9 FKB6:FKC9 FTX6:FTY9 GDT6:GDU9 GNP6:GNQ9 GXL6:GXM9 HHH6:HHI9 HRD6:HRE9 IAZ6:IBA9 IKV6:IKW9 IUR6:IUS9 JEN6:JEO9 JOJ6:JOK9 JYF6:JYG9 KIB6:KIC9 KRX6:KRY9 LBT6:LBU9 LLP6:LLQ9 LVL6:LVM9 MFH6:MFI9 MPD6:MPE9 MYZ6:MZA9 NIV6:NIW9 NSR6:NSS9 OCN6:OCO9 OMJ6:OMK9 OWF6:OWG9 PGB6:PGC9 PPX6:PPY9 PZT6:PZU9 QJP6:QJQ9 QTL6:QTM9 RDH6:RDI9 RND6:RNE9 RWZ6:RXA9 SGV6:SGW9 SQR6:SQS9 TAN6:TAO9 TKJ6:TKK9 TUF6:TUG9 UEB6:UEC9 UNX6:UNY9 UXT6:UXU9 VHP6:VHQ9 VRL6:VRM9 WBH6:WBI9 WLD6:WLE9 WUZ6:WVA9 IN65533:IO65534 SJ65533:SK65534 ACF65533:ACG65534 AMB65533:AMC65534 AVX65533:AVY65534 BFT65533:BFU65534 BPP65533:BPQ65534 BZL65533:BZM65534 CJH65533:CJI65534 CTD65533:CTE65534 DCZ65533:DDA65534 DMV65533:DMW65534 DWR65533:DWS65534 EGN65533:EGO65534 EQJ65533:EQK65534 FAF65533:FAG65534 FKB65533:FKC65534 FTX65533:FTY65534 GDT65533:GDU65534 GNP65533:GNQ65534 GXL65533:GXM65534 HHH65533:HHI65534 HRD65533:HRE65534 IAZ65533:IBA65534 IKV65533:IKW65534 IUR65533:IUS65534 JEN65533:JEO65534 JOJ65533:JOK65534 JYF65533:JYG65534 KIB65533:KIC65534 KRX65533:KRY65534 LBT65533:LBU65534 LLP65533:LLQ65534 LVL65533:LVM65534 MFH65533:MFI65534 MPD65533:MPE65534 MYZ65533:MZA65534 NIV65533:NIW65534 NSR65533:NSS65534 OCN65533:OCO65534 OMJ65533:OMK65534 OWF65533:OWG65534 PGB65533:PGC65534 PPX65533:PPY65534 PZT65533:PZU65534 QJP65533:QJQ65534 QTL65533:QTM65534 RDH65533:RDI65534 RND65533:RNE65534 RWZ65533:RXA65534 SGV65533:SGW65534 SQR65533:SQS65534 TAN65533:TAO65534 TKJ65533:TKK65534 TUF65533:TUG65534 UEB65533:UEC65534 UNX65533:UNY65534 UXT65533:UXU65534 VHP65533:VHQ65534 VRL65533:VRM65534 WBH65533:WBI65534 WLD65533:WLE65534 WUZ65533:WVA65534 IN131069:IO131070 SJ131069:SK131070 ACF131069:ACG131070 AMB131069:AMC131070 AVX131069:AVY131070 BFT131069:BFU131070 BPP131069:BPQ131070 BZL131069:BZM131070 CJH131069:CJI131070 CTD131069:CTE131070 DCZ131069:DDA131070 DMV131069:DMW131070 DWR131069:DWS131070 EGN131069:EGO131070 EQJ131069:EQK131070 FAF131069:FAG131070 FKB131069:FKC131070 FTX131069:FTY131070 GDT131069:GDU131070 GNP131069:GNQ131070 GXL131069:GXM131070 HHH131069:HHI131070 HRD131069:HRE131070 IAZ131069:IBA131070 IKV131069:IKW131070 IUR131069:IUS131070 JEN131069:JEO131070 JOJ131069:JOK131070 JYF131069:JYG131070 KIB131069:KIC131070 KRX131069:KRY131070 LBT131069:LBU131070 LLP131069:LLQ131070 LVL131069:LVM131070 MFH131069:MFI131070 MPD131069:MPE131070 MYZ131069:MZA131070 NIV131069:NIW131070 NSR131069:NSS131070 OCN131069:OCO131070 OMJ131069:OMK131070 OWF131069:OWG131070 PGB131069:PGC131070 PPX131069:PPY131070 PZT131069:PZU131070 QJP131069:QJQ131070 QTL131069:QTM131070 RDH131069:RDI131070 RND131069:RNE131070 RWZ131069:RXA131070 SGV131069:SGW131070 SQR131069:SQS131070 TAN131069:TAO131070 TKJ131069:TKK131070 TUF131069:TUG131070 UEB131069:UEC131070 UNX131069:UNY131070 UXT131069:UXU131070 VHP131069:VHQ131070 VRL131069:VRM131070 WBH131069:WBI131070 WLD131069:WLE131070 WUZ131069:WVA131070 IN196605:IO196606 SJ196605:SK196606 ACF196605:ACG196606 AMB196605:AMC196606 AVX196605:AVY196606 BFT196605:BFU196606 BPP196605:BPQ196606 BZL196605:BZM196606 CJH196605:CJI196606 CTD196605:CTE196606 DCZ196605:DDA196606 DMV196605:DMW196606 DWR196605:DWS196606 EGN196605:EGO196606 EQJ196605:EQK196606 FAF196605:FAG196606 FKB196605:FKC196606 FTX196605:FTY196606 GDT196605:GDU196606 GNP196605:GNQ196606 GXL196605:GXM196606 HHH196605:HHI196606 HRD196605:HRE196606 IAZ196605:IBA196606 IKV196605:IKW196606 IUR196605:IUS196606 JEN196605:JEO196606 JOJ196605:JOK196606 JYF196605:JYG196606 KIB196605:KIC196606 KRX196605:KRY196606 LBT196605:LBU196606 LLP196605:LLQ196606 LVL196605:LVM196606 MFH196605:MFI196606 MPD196605:MPE196606 MYZ196605:MZA196606 NIV196605:NIW196606 NSR196605:NSS196606 OCN196605:OCO196606 OMJ196605:OMK196606 OWF196605:OWG196606 PGB196605:PGC196606 PPX196605:PPY196606 PZT196605:PZU196606 QJP196605:QJQ196606 QTL196605:QTM196606 RDH196605:RDI196606 RND196605:RNE196606 RWZ196605:RXA196606 SGV196605:SGW196606 SQR196605:SQS196606 TAN196605:TAO196606 TKJ196605:TKK196606 TUF196605:TUG196606 UEB196605:UEC196606 UNX196605:UNY196606 UXT196605:UXU196606 VHP196605:VHQ196606 VRL196605:VRM196606 WBH196605:WBI196606 WLD196605:WLE196606 WUZ196605:WVA196606 IN262141:IO262142 SJ262141:SK262142 ACF262141:ACG262142 AMB262141:AMC262142 AVX262141:AVY262142 BFT262141:BFU262142 BPP262141:BPQ262142 BZL262141:BZM262142 CJH262141:CJI262142 CTD262141:CTE262142 DCZ262141:DDA262142 DMV262141:DMW262142 DWR262141:DWS262142 EGN262141:EGO262142 EQJ262141:EQK262142 FAF262141:FAG262142 FKB262141:FKC262142 FTX262141:FTY262142 GDT262141:GDU262142 GNP262141:GNQ262142 GXL262141:GXM262142 HHH262141:HHI262142 HRD262141:HRE262142 IAZ262141:IBA262142 IKV262141:IKW262142 IUR262141:IUS262142 JEN262141:JEO262142 JOJ262141:JOK262142 JYF262141:JYG262142 KIB262141:KIC262142 KRX262141:KRY262142 LBT262141:LBU262142 LLP262141:LLQ262142 LVL262141:LVM262142 MFH262141:MFI262142 MPD262141:MPE262142 MYZ262141:MZA262142 NIV262141:NIW262142 NSR262141:NSS262142 OCN262141:OCO262142 OMJ262141:OMK262142 OWF262141:OWG262142 PGB262141:PGC262142 PPX262141:PPY262142 PZT262141:PZU262142 QJP262141:QJQ262142 QTL262141:QTM262142 RDH262141:RDI262142 RND262141:RNE262142 RWZ262141:RXA262142 SGV262141:SGW262142 SQR262141:SQS262142 TAN262141:TAO262142 TKJ262141:TKK262142 TUF262141:TUG262142 UEB262141:UEC262142 UNX262141:UNY262142 UXT262141:UXU262142 VHP262141:VHQ262142 VRL262141:VRM262142 WBH262141:WBI262142 WLD262141:WLE262142 WUZ262141:WVA262142 IN327677:IO327678 SJ327677:SK327678 ACF327677:ACG327678 AMB327677:AMC327678 AVX327677:AVY327678 BFT327677:BFU327678 BPP327677:BPQ327678 BZL327677:BZM327678 CJH327677:CJI327678 CTD327677:CTE327678 DCZ327677:DDA327678 DMV327677:DMW327678 DWR327677:DWS327678 EGN327677:EGO327678 EQJ327677:EQK327678 FAF327677:FAG327678 FKB327677:FKC327678 FTX327677:FTY327678 GDT327677:GDU327678 GNP327677:GNQ327678 GXL327677:GXM327678 HHH327677:HHI327678 HRD327677:HRE327678 IAZ327677:IBA327678 IKV327677:IKW327678 IUR327677:IUS327678 JEN327677:JEO327678 JOJ327677:JOK327678 JYF327677:JYG327678 KIB327677:KIC327678 KRX327677:KRY327678 LBT327677:LBU327678 LLP327677:LLQ327678 LVL327677:LVM327678 MFH327677:MFI327678 MPD327677:MPE327678 MYZ327677:MZA327678 NIV327677:NIW327678 NSR327677:NSS327678 OCN327677:OCO327678 OMJ327677:OMK327678 OWF327677:OWG327678 PGB327677:PGC327678 PPX327677:PPY327678 PZT327677:PZU327678 QJP327677:QJQ327678 QTL327677:QTM327678 RDH327677:RDI327678 RND327677:RNE327678 RWZ327677:RXA327678 SGV327677:SGW327678 SQR327677:SQS327678 TAN327677:TAO327678 TKJ327677:TKK327678 TUF327677:TUG327678 UEB327677:UEC327678 UNX327677:UNY327678 UXT327677:UXU327678 VHP327677:VHQ327678 VRL327677:VRM327678 WBH327677:WBI327678 WLD327677:WLE327678 WUZ327677:WVA327678 IN393213:IO393214 SJ393213:SK393214 ACF393213:ACG393214 AMB393213:AMC393214 AVX393213:AVY393214 BFT393213:BFU393214 BPP393213:BPQ393214 BZL393213:BZM393214 CJH393213:CJI393214 CTD393213:CTE393214 DCZ393213:DDA393214 DMV393213:DMW393214 DWR393213:DWS393214 EGN393213:EGO393214 EQJ393213:EQK393214 FAF393213:FAG393214 FKB393213:FKC393214 FTX393213:FTY393214 GDT393213:GDU393214 GNP393213:GNQ393214 GXL393213:GXM393214 HHH393213:HHI393214 HRD393213:HRE393214 IAZ393213:IBA393214 IKV393213:IKW393214 IUR393213:IUS393214 JEN393213:JEO393214 JOJ393213:JOK393214 JYF393213:JYG393214 KIB393213:KIC393214 KRX393213:KRY393214 LBT393213:LBU393214 LLP393213:LLQ393214 LVL393213:LVM393214 MFH393213:MFI393214 MPD393213:MPE393214 MYZ393213:MZA393214 NIV393213:NIW393214 NSR393213:NSS393214 OCN393213:OCO393214 OMJ393213:OMK393214 OWF393213:OWG393214 PGB393213:PGC393214 PPX393213:PPY393214 PZT393213:PZU393214 QJP393213:QJQ393214 QTL393213:QTM393214 RDH393213:RDI393214 RND393213:RNE393214 RWZ393213:RXA393214 SGV393213:SGW393214 SQR393213:SQS393214 TAN393213:TAO393214 TKJ393213:TKK393214 TUF393213:TUG393214 UEB393213:UEC393214 UNX393213:UNY393214 UXT393213:UXU393214 VHP393213:VHQ393214 VRL393213:VRM393214 WBH393213:WBI393214 WLD393213:WLE393214 WUZ393213:WVA393214 IN458749:IO458750 SJ458749:SK458750 ACF458749:ACG458750 AMB458749:AMC458750 AVX458749:AVY458750 BFT458749:BFU458750 BPP458749:BPQ458750 BZL458749:BZM458750 CJH458749:CJI458750 CTD458749:CTE458750 DCZ458749:DDA458750 DMV458749:DMW458750 DWR458749:DWS458750 EGN458749:EGO458750 EQJ458749:EQK458750 FAF458749:FAG458750 FKB458749:FKC458750 FTX458749:FTY458750 GDT458749:GDU458750 GNP458749:GNQ458750 GXL458749:GXM458750 HHH458749:HHI458750 HRD458749:HRE458750 IAZ458749:IBA458750 IKV458749:IKW458750 IUR458749:IUS458750 JEN458749:JEO458750 JOJ458749:JOK458750 JYF458749:JYG458750 KIB458749:KIC458750 KRX458749:KRY458750 LBT458749:LBU458750 LLP458749:LLQ458750 LVL458749:LVM458750 MFH458749:MFI458750 MPD458749:MPE458750 MYZ458749:MZA458750 NIV458749:NIW458750 NSR458749:NSS458750 OCN458749:OCO458750 OMJ458749:OMK458750 OWF458749:OWG458750 PGB458749:PGC458750 PPX458749:PPY458750 PZT458749:PZU458750 QJP458749:QJQ458750 QTL458749:QTM458750 RDH458749:RDI458750 RND458749:RNE458750 RWZ458749:RXA458750 SGV458749:SGW458750 SQR458749:SQS458750 TAN458749:TAO458750 TKJ458749:TKK458750 TUF458749:TUG458750 UEB458749:UEC458750 UNX458749:UNY458750 UXT458749:UXU458750 VHP458749:VHQ458750 VRL458749:VRM458750 WBH458749:WBI458750 WLD458749:WLE458750 WUZ458749:WVA458750 IN524285:IO524286 SJ524285:SK524286 ACF524285:ACG524286 AMB524285:AMC524286 AVX524285:AVY524286 BFT524285:BFU524286 BPP524285:BPQ524286 BZL524285:BZM524286 CJH524285:CJI524286 CTD524285:CTE524286 DCZ524285:DDA524286 DMV524285:DMW524286 DWR524285:DWS524286 EGN524285:EGO524286 EQJ524285:EQK524286 FAF524285:FAG524286 FKB524285:FKC524286 FTX524285:FTY524286 GDT524285:GDU524286 GNP524285:GNQ524286 GXL524285:GXM524286 HHH524285:HHI524286 HRD524285:HRE524286 IAZ524285:IBA524286 IKV524285:IKW524286 IUR524285:IUS524286 JEN524285:JEO524286 JOJ524285:JOK524286 JYF524285:JYG524286 KIB524285:KIC524286 KRX524285:KRY524286 LBT524285:LBU524286 LLP524285:LLQ524286 LVL524285:LVM524286 MFH524285:MFI524286 MPD524285:MPE524286 MYZ524285:MZA524286 NIV524285:NIW524286 NSR524285:NSS524286 OCN524285:OCO524286 OMJ524285:OMK524286 OWF524285:OWG524286 PGB524285:PGC524286 PPX524285:PPY524286 PZT524285:PZU524286 QJP524285:QJQ524286 QTL524285:QTM524286 RDH524285:RDI524286 RND524285:RNE524286 RWZ524285:RXA524286 SGV524285:SGW524286 SQR524285:SQS524286 TAN524285:TAO524286 TKJ524285:TKK524286 TUF524285:TUG524286 UEB524285:UEC524286 UNX524285:UNY524286 UXT524285:UXU524286 VHP524285:VHQ524286 VRL524285:VRM524286 WBH524285:WBI524286 WLD524285:WLE524286 WUZ524285:WVA524286 IN589821:IO589822 SJ589821:SK589822 ACF589821:ACG589822 AMB589821:AMC589822 AVX589821:AVY589822 BFT589821:BFU589822 BPP589821:BPQ589822 BZL589821:BZM589822 CJH589821:CJI589822 CTD589821:CTE589822 DCZ589821:DDA589822 DMV589821:DMW589822 DWR589821:DWS589822 EGN589821:EGO589822 EQJ589821:EQK589822 FAF589821:FAG589822 FKB589821:FKC589822 FTX589821:FTY589822 GDT589821:GDU589822 GNP589821:GNQ589822 GXL589821:GXM589822 HHH589821:HHI589822 HRD589821:HRE589822 IAZ589821:IBA589822 IKV589821:IKW589822 IUR589821:IUS589822 JEN589821:JEO589822 JOJ589821:JOK589822 JYF589821:JYG589822 KIB589821:KIC589822 KRX589821:KRY589822 LBT589821:LBU589822 LLP589821:LLQ589822 LVL589821:LVM589822 MFH589821:MFI589822 MPD589821:MPE589822 MYZ589821:MZA589822 NIV589821:NIW589822 NSR589821:NSS589822 OCN589821:OCO589822 OMJ589821:OMK589822 OWF589821:OWG589822 PGB589821:PGC589822 PPX589821:PPY589822 PZT589821:PZU589822 QJP589821:QJQ589822 QTL589821:QTM589822 RDH589821:RDI589822 RND589821:RNE589822 RWZ589821:RXA589822 SGV589821:SGW589822 SQR589821:SQS589822 TAN589821:TAO589822 TKJ589821:TKK589822 TUF589821:TUG589822 UEB589821:UEC589822 UNX589821:UNY589822 UXT589821:UXU589822 VHP589821:VHQ589822 VRL589821:VRM589822 WBH589821:WBI589822 WLD589821:WLE589822 WUZ589821:WVA589822 IN655357:IO655358 SJ655357:SK655358 ACF655357:ACG655358 AMB655357:AMC655358 AVX655357:AVY655358 BFT655357:BFU655358 BPP655357:BPQ655358 BZL655357:BZM655358 CJH655357:CJI655358 CTD655357:CTE655358 DCZ655357:DDA655358 DMV655357:DMW655358 DWR655357:DWS655358 EGN655357:EGO655358 EQJ655357:EQK655358 FAF655357:FAG655358 FKB655357:FKC655358 FTX655357:FTY655358 GDT655357:GDU655358 GNP655357:GNQ655358 GXL655357:GXM655358 HHH655357:HHI655358 HRD655357:HRE655358 IAZ655357:IBA655358 IKV655357:IKW655358 IUR655357:IUS655358 JEN655357:JEO655358 JOJ655357:JOK655358 JYF655357:JYG655358 KIB655357:KIC655358 KRX655357:KRY655358 LBT655357:LBU655358 LLP655357:LLQ655358 LVL655357:LVM655358 MFH655357:MFI655358 MPD655357:MPE655358 MYZ655357:MZA655358 NIV655357:NIW655358 NSR655357:NSS655358 OCN655357:OCO655358 OMJ655357:OMK655358 OWF655357:OWG655358 PGB655357:PGC655358 PPX655357:PPY655358 PZT655357:PZU655358 QJP655357:QJQ655358 QTL655357:QTM655358 RDH655357:RDI655358 RND655357:RNE655358 RWZ655357:RXA655358 SGV655357:SGW655358 SQR655357:SQS655358 TAN655357:TAO655358 TKJ655357:TKK655358 TUF655357:TUG655358 UEB655357:UEC655358 UNX655357:UNY655358 UXT655357:UXU655358 VHP655357:VHQ655358 VRL655357:VRM655358 WBH655357:WBI655358 WLD655357:WLE655358 WUZ655357:WVA655358 IN720893:IO720894 SJ720893:SK720894 ACF720893:ACG720894 AMB720893:AMC720894 AVX720893:AVY720894 BFT720893:BFU720894 BPP720893:BPQ720894 BZL720893:BZM720894 CJH720893:CJI720894 CTD720893:CTE720894 DCZ720893:DDA720894 DMV720893:DMW720894 DWR720893:DWS720894 EGN720893:EGO720894 EQJ720893:EQK720894 FAF720893:FAG720894 FKB720893:FKC720894 FTX720893:FTY720894 GDT720893:GDU720894 GNP720893:GNQ720894 GXL720893:GXM720894 HHH720893:HHI720894 HRD720893:HRE720894 IAZ720893:IBA720894 IKV720893:IKW720894 IUR720893:IUS720894 JEN720893:JEO720894 JOJ720893:JOK720894 JYF720893:JYG720894 KIB720893:KIC720894 KRX720893:KRY720894 LBT720893:LBU720894 LLP720893:LLQ720894 LVL720893:LVM720894 MFH720893:MFI720894 MPD720893:MPE720894 MYZ720893:MZA720894 NIV720893:NIW720894 NSR720893:NSS720894 OCN720893:OCO720894 OMJ720893:OMK720894 OWF720893:OWG720894 PGB720893:PGC720894 PPX720893:PPY720894 PZT720893:PZU720894 QJP720893:QJQ720894 QTL720893:QTM720894 RDH720893:RDI720894 RND720893:RNE720894 RWZ720893:RXA720894 SGV720893:SGW720894 SQR720893:SQS720894 TAN720893:TAO720894 TKJ720893:TKK720894 TUF720893:TUG720894 UEB720893:UEC720894 UNX720893:UNY720894 UXT720893:UXU720894 VHP720893:VHQ720894 VRL720893:VRM720894 WBH720893:WBI720894 WLD720893:WLE720894 WUZ720893:WVA720894 IN786429:IO786430 SJ786429:SK786430 ACF786429:ACG786430 AMB786429:AMC786430 AVX786429:AVY786430 BFT786429:BFU786430 BPP786429:BPQ786430 BZL786429:BZM786430 CJH786429:CJI786430 CTD786429:CTE786430 DCZ786429:DDA786430 DMV786429:DMW786430 DWR786429:DWS786430 EGN786429:EGO786430 EQJ786429:EQK786430 FAF786429:FAG786430 FKB786429:FKC786430 FTX786429:FTY786430 GDT786429:GDU786430 GNP786429:GNQ786430 GXL786429:GXM786430 HHH786429:HHI786430 HRD786429:HRE786430 IAZ786429:IBA786430 IKV786429:IKW786430 IUR786429:IUS786430 JEN786429:JEO786430 JOJ786429:JOK786430 JYF786429:JYG786430 KIB786429:KIC786430 KRX786429:KRY786430 LBT786429:LBU786430 LLP786429:LLQ786430 LVL786429:LVM786430 MFH786429:MFI786430 MPD786429:MPE786430 MYZ786429:MZA786430 NIV786429:NIW786430 NSR786429:NSS786430 OCN786429:OCO786430 OMJ786429:OMK786430 OWF786429:OWG786430 PGB786429:PGC786430 PPX786429:PPY786430 PZT786429:PZU786430 QJP786429:QJQ786430 QTL786429:QTM786430 RDH786429:RDI786430 RND786429:RNE786430 RWZ786429:RXA786430 SGV786429:SGW786430 SQR786429:SQS786430 TAN786429:TAO786430 TKJ786429:TKK786430 TUF786429:TUG786430 UEB786429:UEC786430 UNX786429:UNY786430 UXT786429:UXU786430 VHP786429:VHQ786430 VRL786429:VRM786430 WBH786429:WBI786430 WLD786429:WLE786430 WUZ786429:WVA786430 IN851965:IO851966 SJ851965:SK851966 ACF851965:ACG851966 AMB851965:AMC851966 AVX851965:AVY851966 BFT851965:BFU851966 BPP851965:BPQ851966 BZL851965:BZM851966 CJH851965:CJI851966 CTD851965:CTE851966 DCZ851965:DDA851966 DMV851965:DMW851966 DWR851965:DWS851966 EGN851965:EGO851966 EQJ851965:EQK851966 FAF851965:FAG851966 FKB851965:FKC851966 FTX851965:FTY851966 GDT851965:GDU851966 GNP851965:GNQ851966 GXL851965:GXM851966 HHH851965:HHI851966 HRD851965:HRE851966 IAZ851965:IBA851966 IKV851965:IKW851966 IUR851965:IUS851966 JEN851965:JEO851966 JOJ851965:JOK851966 JYF851965:JYG851966 KIB851965:KIC851966 KRX851965:KRY851966 LBT851965:LBU851966 LLP851965:LLQ851966 LVL851965:LVM851966 MFH851965:MFI851966 MPD851965:MPE851966 MYZ851965:MZA851966 NIV851965:NIW851966 NSR851965:NSS851966 OCN851965:OCO851966 OMJ851965:OMK851966 OWF851965:OWG851966 PGB851965:PGC851966 PPX851965:PPY851966 PZT851965:PZU851966 QJP851965:QJQ851966 QTL851965:QTM851966 RDH851965:RDI851966 RND851965:RNE851966 RWZ851965:RXA851966 SGV851965:SGW851966 SQR851965:SQS851966 TAN851965:TAO851966 TKJ851965:TKK851966 TUF851965:TUG851966 UEB851965:UEC851966 UNX851965:UNY851966 UXT851965:UXU851966 VHP851965:VHQ851966 VRL851965:VRM851966 WBH851965:WBI851966 WLD851965:WLE851966 WUZ851965:WVA851966 IN917501:IO917502 SJ917501:SK917502 ACF917501:ACG917502 AMB917501:AMC917502 AVX917501:AVY917502 BFT917501:BFU917502 BPP917501:BPQ917502 BZL917501:BZM917502 CJH917501:CJI917502 CTD917501:CTE917502 DCZ917501:DDA917502 DMV917501:DMW917502 DWR917501:DWS917502 EGN917501:EGO917502 EQJ917501:EQK917502 FAF917501:FAG917502 FKB917501:FKC917502 FTX917501:FTY917502 GDT917501:GDU917502 GNP917501:GNQ917502 GXL917501:GXM917502 HHH917501:HHI917502 HRD917501:HRE917502 IAZ917501:IBA917502 IKV917501:IKW917502 IUR917501:IUS917502 JEN917501:JEO917502 JOJ917501:JOK917502 JYF917501:JYG917502 KIB917501:KIC917502 KRX917501:KRY917502 LBT917501:LBU917502 LLP917501:LLQ917502 LVL917501:LVM917502 MFH917501:MFI917502 MPD917501:MPE917502 MYZ917501:MZA917502 NIV917501:NIW917502 NSR917501:NSS917502 OCN917501:OCO917502 OMJ917501:OMK917502 OWF917501:OWG917502 PGB917501:PGC917502 PPX917501:PPY917502 PZT917501:PZU917502 QJP917501:QJQ917502 QTL917501:QTM917502 RDH917501:RDI917502 RND917501:RNE917502 RWZ917501:RXA917502 SGV917501:SGW917502 SQR917501:SQS917502 TAN917501:TAO917502 TKJ917501:TKK917502 TUF917501:TUG917502 UEB917501:UEC917502 UNX917501:UNY917502 UXT917501:UXU917502 VHP917501:VHQ917502 VRL917501:VRM917502 WBH917501:WBI917502 WLD917501:WLE917502 WUZ917501:WVA917502 IN983037:IO983038 SJ983037:SK983038 ACF983037:ACG983038 AMB983037:AMC983038 AVX983037:AVY983038 BFT983037:BFU983038 BPP983037:BPQ983038 BZL983037:BZM983038 CJH983037:CJI983038 CTD983037:CTE983038 DCZ983037:DDA983038 DMV983037:DMW983038 DWR983037:DWS983038 EGN983037:EGO983038 EQJ983037:EQK983038 FAF983037:FAG983038 FKB983037:FKC983038 FTX983037:FTY983038 GDT983037:GDU983038 GNP983037:GNQ983038 GXL983037:GXM983038 HHH983037:HHI983038 HRD983037:HRE983038 IAZ983037:IBA983038 IKV983037:IKW983038 IUR983037:IUS983038 JEN983037:JEO983038 JOJ983037:JOK983038 JYF983037:JYG983038 KIB983037:KIC983038 KRX983037:KRY983038 LBT983037:LBU983038 LLP983037:LLQ983038 LVL983037:LVM983038 MFH983037:MFI983038 MPD983037:MPE983038 MYZ983037:MZA983038 NIV983037:NIW983038 NSR983037:NSS983038 OCN983037:OCO983038 OMJ983037:OMK983038 OWF983037:OWG983038 PGB983037:PGC983038 PPX983037:PPY983038 PZT983037:PZU983038 QJP983037:QJQ983038 QTL983037:QTM983038 RDH983037:RDI983038 RND983037:RNE983038 RWZ983037:RXA983038 SGV983037:SGW983038 SQR983037:SQS983038 TAN983037:TAO983038 TKJ983037:TKK983038 TUF983037:TUG983038 UEB983037:UEC983038 UNX983037:UNY983038 UXT983037:UXU983038 VHP983037:VHQ983038 VRL983037:VRM983038 WBH983037:WBI983038 WLD983037:WLE983038 WUZ983037:WVA983038 WBK983043:WBL983044 IT65539:IU65540 SP65539:SQ65540 ACL65539:ACM65540 AMH65539:AMI65540 AWD65539:AWE65540 BFZ65539:BGA65540 BPV65539:BPW65540 BZR65539:BZS65540 CJN65539:CJO65540 CTJ65539:CTK65540 DDF65539:DDG65540 DNB65539:DNC65540 DWX65539:DWY65540 EGT65539:EGU65540 EQP65539:EQQ65540 FAL65539:FAM65540 FKH65539:FKI65540 FUD65539:FUE65540 GDZ65539:GEA65540 GNV65539:GNW65540 GXR65539:GXS65540 HHN65539:HHO65540 HRJ65539:HRK65540 IBF65539:IBG65540 ILB65539:ILC65540 IUX65539:IUY65540 JET65539:JEU65540 JOP65539:JOQ65540 JYL65539:JYM65540 KIH65539:KII65540 KSD65539:KSE65540 LBZ65539:LCA65540 LLV65539:LLW65540 LVR65539:LVS65540 MFN65539:MFO65540 MPJ65539:MPK65540 MZF65539:MZG65540 NJB65539:NJC65540 NSX65539:NSY65540 OCT65539:OCU65540 OMP65539:OMQ65540 OWL65539:OWM65540 PGH65539:PGI65540 PQD65539:PQE65540 PZZ65539:QAA65540 QJV65539:QJW65540 QTR65539:QTS65540 RDN65539:RDO65540 RNJ65539:RNK65540 RXF65539:RXG65540 SHB65539:SHC65540 SQX65539:SQY65540 TAT65539:TAU65540 TKP65539:TKQ65540 TUL65539:TUM65540 UEH65539:UEI65540 UOD65539:UOE65540 UXZ65539:UYA65540 VHV65539:VHW65540 VRR65539:VRS65540 WBN65539:WBO65540 WLJ65539:WLK65540 WVF65539:WVG65540 IT131075:IU131076 SP131075:SQ131076 ACL131075:ACM131076 AMH131075:AMI131076 AWD131075:AWE131076 BFZ131075:BGA131076 BPV131075:BPW131076 BZR131075:BZS131076 CJN131075:CJO131076 CTJ131075:CTK131076 DDF131075:DDG131076 DNB131075:DNC131076 DWX131075:DWY131076 EGT131075:EGU131076 EQP131075:EQQ131076 FAL131075:FAM131076 FKH131075:FKI131076 FUD131075:FUE131076 GDZ131075:GEA131076 GNV131075:GNW131076 GXR131075:GXS131076 HHN131075:HHO131076 HRJ131075:HRK131076 IBF131075:IBG131076 ILB131075:ILC131076 IUX131075:IUY131076 JET131075:JEU131076 JOP131075:JOQ131076 JYL131075:JYM131076 KIH131075:KII131076 KSD131075:KSE131076 LBZ131075:LCA131076 LLV131075:LLW131076 LVR131075:LVS131076 MFN131075:MFO131076 MPJ131075:MPK131076 MZF131075:MZG131076 NJB131075:NJC131076 NSX131075:NSY131076 OCT131075:OCU131076 OMP131075:OMQ131076 OWL131075:OWM131076 PGH131075:PGI131076 PQD131075:PQE131076 PZZ131075:QAA131076 QJV131075:QJW131076 QTR131075:QTS131076 RDN131075:RDO131076 RNJ131075:RNK131076 RXF131075:RXG131076 SHB131075:SHC131076 SQX131075:SQY131076 TAT131075:TAU131076 TKP131075:TKQ131076 TUL131075:TUM131076 UEH131075:UEI131076 UOD131075:UOE131076 UXZ131075:UYA131076 VHV131075:VHW131076 VRR131075:VRS131076 WBN131075:WBO131076 WLJ131075:WLK131076 WVF131075:WVG131076 IT196611:IU196612 SP196611:SQ196612 ACL196611:ACM196612 AMH196611:AMI196612 AWD196611:AWE196612 BFZ196611:BGA196612 BPV196611:BPW196612 BZR196611:BZS196612 CJN196611:CJO196612 CTJ196611:CTK196612 DDF196611:DDG196612 DNB196611:DNC196612 DWX196611:DWY196612 EGT196611:EGU196612 EQP196611:EQQ196612 FAL196611:FAM196612 FKH196611:FKI196612 FUD196611:FUE196612 GDZ196611:GEA196612 GNV196611:GNW196612 GXR196611:GXS196612 HHN196611:HHO196612 HRJ196611:HRK196612 IBF196611:IBG196612 ILB196611:ILC196612 IUX196611:IUY196612 JET196611:JEU196612 JOP196611:JOQ196612 JYL196611:JYM196612 KIH196611:KII196612 KSD196611:KSE196612 LBZ196611:LCA196612 LLV196611:LLW196612 LVR196611:LVS196612 MFN196611:MFO196612 MPJ196611:MPK196612 MZF196611:MZG196612 NJB196611:NJC196612 NSX196611:NSY196612 OCT196611:OCU196612 OMP196611:OMQ196612 OWL196611:OWM196612 PGH196611:PGI196612 PQD196611:PQE196612 PZZ196611:QAA196612 QJV196611:QJW196612 QTR196611:QTS196612 RDN196611:RDO196612 RNJ196611:RNK196612 RXF196611:RXG196612 SHB196611:SHC196612 SQX196611:SQY196612 TAT196611:TAU196612 TKP196611:TKQ196612 TUL196611:TUM196612 UEH196611:UEI196612 UOD196611:UOE196612 UXZ196611:UYA196612 VHV196611:VHW196612 VRR196611:VRS196612 WBN196611:WBO196612 WLJ196611:WLK196612 WVF196611:WVG196612 IT262147:IU262148 SP262147:SQ262148 ACL262147:ACM262148 AMH262147:AMI262148 AWD262147:AWE262148 BFZ262147:BGA262148 BPV262147:BPW262148 BZR262147:BZS262148 CJN262147:CJO262148 CTJ262147:CTK262148 DDF262147:DDG262148 DNB262147:DNC262148 DWX262147:DWY262148 EGT262147:EGU262148 EQP262147:EQQ262148 FAL262147:FAM262148 FKH262147:FKI262148 FUD262147:FUE262148 GDZ262147:GEA262148 GNV262147:GNW262148 GXR262147:GXS262148 HHN262147:HHO262148 HRJ262147:HRK262148 IBF262147:IBG262148 ILB262147:ILC262148 IUX262147:IUY262148 JET262147:JEU262148 JOP262147:JOQ262148 JYL262147:JYM262148 KIH262147:KII262148 KSD262147:KSE262148 LBZ262147:LCA262148 LLV262147:LLW262148 LVR262147:LVS262148 MFN262147:MFO262148 MPJ262147:MPK262148 MZF262147:MZG262148 NJB262147:NJC262148 NSX262147:NSY262148 OCT262147:OCU262148 OMP262147:OMQ262148 OWL262147:OWM262148 PGH262147:PGI262148 PQD262147:PQE262148 PZZ262147:QAA262148 QJV262147:QJW262148 QTR262147:QTS262148 RDN262147:RDO262148 RNJ262147:RNK262148 RXF262147:RXG262148 SHB262147:SHC262148 SQX262147:SQY262148 TAT262147:TAU262148 TKP262147:TKQ262148 TUL262147:TUM262148 UEH262147:UEI262148 UOD262147:UOE262148 UXZ262147:UYA262148 VHV262147:VHW262148 VRR262147:VRS262148 WBN262147:WBO262148 WLJ262147:WLK262148 WVF262147:WVG262148 IT327683:IU327684 SP327683:SQ327684 ACL327683:ACM327684 AMH327683:AMI327684 AWD327683:AWE327684 BFZ327683:BGA327684 BPV327683:BPW327684 BZR327683:BZS327684 CJN327683:CJO327684 CTJ327683:CTK327684 DDF327683:DDG327684 DNB327683:DNC327684 DWX327683:DWY327684 EGT327683:EGU327684 EQP327683:EQQ327684 FAL327683:FAM327684 FKH327683:FKI327684 FUD327683:FUE327684 GDZ327683:GEA327684 GNV327683:GNW327684 GXR327683:GXS327684 HHN327683:HHO327684 HRJ327683:HRK327684 IBF327683:IBG327684 ILB327683:ILC327684 IUX327683:IUY327684 JET327683:JEU327684 JOP327683:JOQ327684 JYL327683:JYM327684 KIH327683:KII327684 KSD327683:KSE327684 LBZ327683:LCA327684 LLV327683:LLW327684 LVR327683:LVS327684 MFN327683:MFO327684 MPJ327683:MPK327684 MZF327683:MZG327684 NJB327683:NJC327684 NSX327683:NSY327684 OCT327683:OCU327684 OMP327683:OMQ327684 OWL327683:OWM327684 PGH327683:PGI327684 PQD327683:PQE327684 PZZ327683:QAA327684 QJV327683:QJW327684 QTR327683:QTS327684 RDN327683:RDO327684 RNJ327683:RNK327684 RXF327683:RXG327684 SHB327683:SHC327684 SQX327683:SQY327684 TAT327683:TAU327684 TKP327683:TKQ327684 TUL327683:TUM327684 UEH327683:UEI327684 UOD327683:UOE327684 UXZ327683:UYA327684 VHV327683:VHW327684 VRR327683:VRS327684 WBN327683:WBO327684 WLJ327683:WLK327684 WVF327683:WVG327684 IT393219:IU393220 SP393219:SQ393220 ACL393219:ACM393220 AMH393219:AMI393220 AWD393219:AWE393220 BFZ393219:BGA393220 BPV393219:BPW393220 BZR393219:BZS393220 CJN393219:CJO393220 CTJ393219:CTK393220 DDF393219:DDG393220 DNB393219:DNC393220 DWX393219:DWY393220 EGT393219:EGU393220 EQP393219:EQQ393220 FAL393219:FAM393220 FKH393219:FKI393220 FUD393219:FUE393220 GDZ393219:GEA393220 GNV393219:GNW393220 GXR393219:GXS393220 HHN393219:HHO393220 HRJ393219:HRK393220 IBF393219:IBG393220 ILB393219:ILC393220 IUX393219:IUY393220 JET393219:JEU393220 JOP393219:JOQ393220 JYL393219:JYM393220 KIH393219:KII393220 KSD393219:KSE393220 LBZ393219:LCA393220 LLV393219:LLW393220 LVR393219:LVS393220 MFN393219:MFO393220 MPJ393219:MPK393220 MZF393219:MZG393220 NJB393219:NJC393220 NSX393219:NSY393220 OCT393219:OCU393220 OMP393219:OMQ393220 OWL393219:OWM393220 PGH393219:PGI393220 PQD393219:PQE393220 PZZ393219:QAA393220 QJV393219:QJW393220 QTR393219:QTS393220 RDN393219:RDO393220 RNJ393219:RNK393220 RXF393219:RXG393220 SHB393219:SHC393220 SQX393219:SQY393220 TAT393219:TAU393220 TKP393219:TKQ393220 TUL393219:TUM393220 UEH393219:UEI393220 UOD393219:UOE393220 UXZ393219:UYA393220 VHV393219:VHW393220 VRR393219:VRS393220 WBN393219:WBO393220 WLJ393219:WLK393220 WVF393219:WVG393220 IT458755:IU458756 SP458755:SQ458756 ACL458755:ACM458756 AMH458755:AMI458756 AWD458755:AWE458756 BFZ458755:BGA458756 BPV458755:BPW458756 BZR458755:BZS458756 CJN458755:CJO458756 CTJ458755:CTK458756 DDF458755:DDG458756 DNB458755:DNC458756 DWX458755:DWY458756 EGT458755:EGU458756 EQP458755:EQQ458756 FAL458755:FAM458756 FKH458755:FKI458756 FUD458755:FUE458756 GDZ458755:GEA458756 GNV458755:GNW458756 GXR458755:GXS458756 HHN458755:HHO458756 HRJ458755:HRK458756 IBF458755:IBG458756 ILB458755:ILC458756 IUX458755:IUY458756 JET458755:JEU458756 JOP458755:JOQ458756 JYL458755:JYM458756 KIH458755:KII458756 KSD458755:KSE458756 LBZ458755:LCA458756 LLV458755:LLW458756 LVR458755:LVS458756 MFN458755:MFO458756 MPJ458755:MPK458756 MZF458755:MZG458756 NJB458755:NJC458756 NSX458755:NSY458756 OCT458755:OCU458756 OMP458755:OMQ458756 OWL458755:OWM458756 PGH458755:PGI458756 PQD458755:PQE458756 PZZ458755:QAA458756 QJV458755:QJW458756 QTR458755:QTS458756 RDN458755:RDO458756 RNJ458755:RNK458756 RXF458755:RXG458756 SHB458755:SHC458756 SQX458755:SQY458756 TAT458755:TAU458756 TKP458755:TKQ458756 TUL458755:TUM458756 UEH458755:UEI458756 UOD458755:UOE458756 UXZ458755:UYA458756 VHV458755:VHW458756 VRR458755:VRS458756 WBN458755:WBO458756 WLJ458755:WLK458756 WVF458755:WVG458756 IT524291:IU524292 SP524291:SQ524292 ACL524291:ACM524292 AMH524291:AMI524292 AWD524291:AWE524292 BFZ524291:BGA524292 BPV524291:BPW524292 BZR524291:BZS524292 CJN524291:CJO524292 CTJ524291:CTK524292 DDF524291:DDG524292 DNB524291:DNC524292 DWX524291:DWY524292 EGT524291:EGU524292 EQP524291:EQQ524292 FAL524291:FAM524292 FKH524291:FKI524292 FUD524291:FUE524292 GDZ524291:GEA524292 GNV524291:GNW524292 GXR524291:GXS524292 HHN524291:HHO524292 HRJ524291:HRK524292 IBF524291:IBG524292 ILB524291:ILC524292 IUX524291:IUY524292 JET524291:JEU524292 JOP524291:JOQ524292 JYL524291:JYM524292 KIH524291:KII524292 KSD524291:KSE524292 LBZ524291:LCA524292 LLV524291:LLW524292 LVR524291:LVS524292 MFN524291:MFO524292 MPJ524291:MPK524292 MZF524291:MZG524292 NJB524291:NJC524292 NSX524291:NSY524292 OCT524291:OCU524292 OMP524291:OMQ524292 OWL524291:OWM524292 PGH524291:PGI524292 PQD524291:PQE524292 PZZ524291:QAA524292 QJV524291:QJW524292 QTR524291:QTS524292 RDN524291:RDO524292 RNJ524291:RNK524292 RXF524291:RXG524292 SHB524291:SHC524292 SQX524291:SQY524292 TAT524291:TAU524292 TKP524291:TKQ524292 TUL524291:TUM524292 UEH524291:UEI524292 UOD524291:UOE524292 UXZ524291:UYA524292 VHV524291:VHW524292 VRR524291:VRS524292 WBN524291:WBO524292 WLJ524291:WLK524292 WVF524291:WVG524292 IT589827:IU589828 SP589827:SQ589828 ACL589827:ACM589828 AMH589827:AMI589828 AWD589827:AWE589828 BFZ589827:BGA589828 BPV589827:BPW589828 BZR589827:BZS589828 CJN589827:CJO589828 CTJ589827:CTK589828 DDF589827:DDG589828 DNB589827:DNC589828 DWX589827:DWY589828 EGT589827:EGU589828 EQP589827:EQQ589828 FAL589827:FAM589828 FKH589827:FKI589828 FUD589827:FUE589828 GDZ589827:GEA589828 GNV589827:GNW589828 GXR589827:GXS589828 HHN589827:HHO589828 HRJ589827:HRK589828 IBF589827:IBG589828 ILB589827:ILC589828 IUX589827:IUY589828 JET589827:JEU589828 JOP589827:JOQ589828 JYL589827:JYM589828 KIH589827:KII589828 KSD589827:KSE589828 LBZ589827:LCA589828 LLV589827:LLW589828 LVR589827:LVS589828 MFN589827:MFO589828 MPJ589827:MPK589828 MZF589827:MZG589828 NJB589827:NJC589828 NSX589827:NSY589828 OCT589827:OCU589828 OMP589827:OMQ589828 OWL589827:OWM589828 PGH589827:PGI589828 PQD589827:PQE589828 PZZ589827:QAA589828 QJV589827:QJW589828 QTR589827:QTS589828 RDN589827:RDO589828 RNJ589827:RNK589828 RXF589827:RXG589828 SHB589827:SHC589828 SQX589827:SQY589828 TAT589827:TAU589828 TKP589827:TKQ589828 TUL589827:TUM589828 UEH589827:UEI589828 UOD589827:UOE589828 UXZ589827:UYA589828 VHV589827:VHW589828 VRR589827:VRS589828 WBN589827:WBO589828 WLJ589827:WLK589828 WVF589827:WVG589828 IT655363:IU655364 SP655363:SQ655364 ACL655363:ACM655364 AMH655363:AMI655364 AWD655363:AWE655364 BFZ655363:BGA655364 BPV655363:BPW655364 BZR655363:BZS655364 CJN655363:CJO655364 CTJ655363:CTK655364 DDF655363:DDG655364 DNB655363:DNC655364 DWX655363:DWY655364 EGT655363:EGU655364 EQP655363:EQQ655364 FAL655363:FAM655364 FKH655363:FKI655364 FUD655363:FUE655364 GDZ655363:GEA655364 GNV655363:GNW655364 GXR655363:GXS655364 HHN655363:HHO655364 HRJ655363:HRK655364 IBF655363:IBG655364 ILB655363:ILC655364 IUX655363:IUY655364 JET655363:JEU655364 JOP655363:JOQ655364 JYL655363:JYM655364 KIH655363:KII655364 KSD655363:KSE655364 LBZ655363:LCA655364 LLV655363:LLW655364 LVR655363:LVS655364 MFN655363:MFO655364 MPJ655363:MPK655364 MZF655363:MZG655364 NJB655363:NJC655364 NSX655363:NSY655364 OCT655363:OCU655364 OMP655363:OMQ655364 OWL655363:OWM655364 PGH655363:PGI655364 PQD655363:PQE655364 PZZ655363:QAA655364 QJV655363:QJW655364 QTR655363:QTS655364 RDN655363:RDO655364 RNJ655363:RNK655364 RXF655363:RXG655364 SHB655363:SHC655364 SQX655363:SQY655364 TAT655363:TAU655364 TKP655363:TKQ655364 TUL655363:TUM655364 UEH655363:UEI655364 UOD655363:UOE655364 UXZ655363:UYA655364 VHV655363:VHW655364 VRR655363:VRS655364 WBN655363:WBO655364 WLJ655363:WLK655364 WVF655363:WVG655364 IT720899:IU720900 SP720899:SQ720900 ACL720899:ACM720900 AMH720899:AMI720900 AWD720899:AWE720900 BFZ720899:BGA720900 BPV720899:BPW720900 BZR720899:BZS720900 CJN720899:CJO720900 CTJ720899:CTK720900 DDF720899:DDG720900 DNB720899:DNC720900 DWX720899:DWY720900 EGT720899:EGU720900 EQP720899:EQQ720900 FAL720899:FAM720900 FKH720899:FKI720900 FUD720899:FUE720900 GDZ720899:GEA720900 GNV720899:GNW720900 GXR720899:GXS720900 HHN720899:HHO720900 HRJ720899:HRK720900 IBF720899:IBG720900 ILB720899:ILC720900 IUX720899:IUY720900 JET720899:JEU720900 JOP720899:JOQ720900 JYL720899:JYM720900 KIH720899:KII720900 KSD720899:KSE720900 LBZ720899:LCA720900 LLV720899:LLW720900 LVR720899:LVS720900 MFN720899:MFO720900 MPJ720899:MPK720900 MZF720899:MZG720900 NJB720899:NJC720900 NSX720899:NSY720900 OCT720899:OCU720900 OMP720899:OMQ720900 OWL720899:OWM720900 PGH720899:PGI720900 PQD720899:PQE720900 PZZ720899:QAA720900 QJV720899:QJW720900 QTR720899:QTS720900 RDN720899:RDO720900 RNJ720899:RNK720900 RXF720899:RXG720900 SHB720899:SHC720900 SQX720899:SQY720900 TAT720899:TAU720900 TKP720899:TKQ720900 TUL720899:TUM720900 UEH720899:UEI720900 UOD720899:UOE720900 UXZ720899:UYA720900 VHV720899:VHW720900 VRR720899:VRS720900 WBN720899:WBO720900 WLJ720899:WLK720900 WVF720899:WVG720900 IT786435:IU786436 SP786435:SQ786436 ACL786435:ACM786436 AMH786435:AMI786436 AWD786435:AWE786436 BFZ786435:BGA786436 BPV786435:BPW786436 BZR786435:BZS786436 CJN786435:CJO786436 CTJ786435:CTK786436 DDF786435:DDG786436 DNB786435:DNC786436 DWX786435:DWY786436 EGT786435:EGU786436 EQP786435:EQQ786436 FAL786435:FAM786436 FKH786435:FKI786436 FUD786435:FUE786436 GDZ786435:GEA786436 GNV786435:GNW786436 GXR786435:GXS786436 HHN786435:HHO786436 HRJ786435:HRK786436 IBF786435:IBG786436 ILB786435:ILC786436 IUX786435:IUY786436 JET786435:JEU786436 JOP786435:JOQ786436 JYL786435:JYM786436 KIH786435:KII786436 KSD786435:KSE786436 LBZ786435:LCA786436 LLV786435:LLW786436 LVR786435:LVS786436 MFN786435:MFO786436 MPJ786435:MPK786436 MZF786435:MZG786436 NJB786435:NJC786436 NSX786435:NSY786436 OCT786435:OCU786436 OMP786435:OMQ786436 OWL786435:OWM786436 PGH786435:PGI786436 PQD786435:PQE786436 PZZ786435:QAA786436 QJV786435:QJW786436 QTR786435:QTS786436 RDN786435:RDO786436 RNJ786435:RNK786436 RXF786435:RXG786436 SHB786435:SHC786436 SQX786435:SQY786436 TAT786435:TAU786436 TKP786435:TKQ786436 TUL786435:TUM786436 UEH786435:UEI786436 UOD786435:UOE786436 UXZ786435:UYA786436 VHV786435:VHW786436 VRR786435:VRS786436 WBN786435:WBO786436 WLJ786435:WLK786436 WVF786435:WVG786436 IT851971:IU851972 SP851971:SQ851972 ACL851971:ACM851972 AMH851971:AMI851972 AWD851971:AWE851972 BFZ851971:BGA851972 BPV851971:BPW851972 BZR851971:BZS851972 CJN851971:CJO851972 CTJ851971:CTK851972 DDF851971:DDG851972 DNB851971:DNC851972 DWX851971:DWY851972 EGT851971:EGU851972 EQP851971:EQQ851972 FAL851971:FAM851972 FKH851971:FKI851972 FUD851971:FUE851972 GDZ851971:GEA851972 GNV851971:GNW851972 GXR851971:GXS851972 HHN851971:HHO851972 HRJ851971:HRK851972 IBF851971:IBG851972 ILB851971:ILC851972 IUX851971:IUY851972 JET851971:JEU851972 JOP851971:JOQ851972 JYL851971:JYM851972 KIH851971:KII851972 KSD851971:KSE851972 LBZ851971:LCA851972 LLV851971:LLW851972 LVR851971:LVS851972 MFN851971:MFO851972 MPJ851971:MPK851972 MZF851971:MZG851972 NJB851971:NJC851972 NSX851971:NSY851972 OCT851971:OCU851972 OMP851971:OMQ851972 OWL851971:OWM851972 PGH851971:PGI851972 PQD851971:PQE851972 PZZ851971:QAA851972 QJV851971:QJW851972 QTR851971:QTS851972 RDN851971:RDO851972 RNJ851971:RNK851972 RXF851971:RXG851972 SHB851971:SHC851972 SQX851971:SQY851972 TAT851971:TAU851972 TKP851971:TKQ851972 TUL851971:TUM851972 UEH851971:UEI851972 UOD851971:UOE851972 UXZ851971:UYA851972 VHV851971:VHW851972 VRR851971:VRS851972 WBN851971:WBO851972 WLJ851971:WLK851972 WVF851971:WVG851972 IT917507:IU917508 SP917507:SQ917508 ACL917507:ACM917508 AMH917507:AMI917508 AWD917507:AWE917508 BFZ917507:BGA917508 BPV917507:BPW917508 BZR917507:BZS917508 CJN917507:CJO917508 CTJ917507:CTK917508 DDF917507:DDG917508 DNB917507:DNC917508 DWX917507:DWY917508 EGT917507:EGU917508 EQP917507:EQQ917508 FAL917507:FAM917508 FKH917507:FKI917508 FUD917507:FUE917508 GDZ917507:GEA917508 GNV917507:GNW917508 GXR917507:GXS917508 HHN917507:HHO917508 HRJ917507:HRK917508 IBF917507:IBG917508 ILB917507:ILC917508 IUX917507:IUY917508 JET917507:JEU917508 JOP917507:JOQ917508 JYL917507:JYM917508 KIH917507:KII917508 KSD917507:KSE917508 LBZ917507:LCA917508 LLV917507:LLW917508 LVR917507:LVS917508 MFN917507:MFO917508 MPJ917507:MPK917508 MZF917507:MZG917508 NJB917507:NJC917508 NSX917507:NSY917508 OCT917507:OCU917508 OMP917507:OMQ917508 OWL917507:OWM917508 PGH917507:PGI917508 PQD917507:PQE917508 PZZ917507:QAA917508 QJV917507:QJW917508 QTR917507:QTS917508 RDN917507:RDO917508 RNJ917507:RNK917508 RXF917507:RXG917508 SHB917507:SHC917508 SQX917507:SQY917508 TAT917507:TAU917508 TKP917507:TKQ917508 TUL917507:TUM917508 UEH917507:UEI917508 UOD917507:UOE917508 UXZ917507:UYA917508 VHV917507:VHW917508 VRR917507:VRS917508 WBN917507:WBO917508 WLJ917507:WLK917508 WVF917507:WVG917508 IT983043:IU983044 SP983043:SQ983044 ACL983043:ACM983044 AMH983043:AMI983044 AWD983043:AWE983044 BFZ983043:BGA983044 BPV983043:BPW983044 BZR983043:BZS983044 CJN983043:CJO983044 CTJ983043:CTK983044 DDF983043:DDG983044 DNB983043:DNC983044 DWX983043:DWY983044 EGT983043:EGU983044 EQP983043:EQQ983044 FAL983043:FAM983044 FKH983043:FKI983044 FUD983043:FUE983044 GDZ983043:GEA983044 GNV983043:GNW983044 GXR983043:GXS983044 HHN983043:HHO983044 HRJ983043:HRK983044 IBF983043:IBG983044 ILB983043:ILC983044 IUX983043:IUY983044 JET983043:JEU983044 JOP983043:JOQ983044 JYL983043:JYM983044 KIH983043:KII983044 KSD983043:KSE983044 LBZ983043:LCA983044 LLV983043:LLW983044 LVR983043:LVS983044 MFN983043:MFO983044 MPJ983043:MPK983044 MZF983043:MZG983044 NJB983043:NJC983044 NSX983043:NSY983044 OCT983043:OCU983044 OMP983043:OMQ983044 OWL983043:OWM983044 PGH983043:PGI983044 PQD983043:PQE983044 PZZ983043:QAA983044 QJV983043:QJW983044 QTR983043:QTS983044 RDN983043:RDO983044 RNJ983043:RNK983044 RXF983043:RXG983044 SHB983043:SHC983044 SQX983043:SQY983044 TAT983043:TAU983044 TKP983043:TKQ983044 TUL983043:TUM983044 UEH983043:UEI983044 UOD983043:UOE983044 UXZ983043:UYA983044 VHV983043:VHW983044 VRR983043:VRS983044 WBN983043:WBO983044 WLJ983043:WLK983044 WVF983043:WVG983044 WVC983043:WVD983044 IQ6:IR9 SM6:SN9 ACI6:ACJ9 AME6:AMF9 AWA6:AWB9 BFW6:BFX9 BPS6:BPT9 BZO6:BZP9 CJK6:CJL9 CTG6:CTH9 DDC6:DDD9 DMY6:DMZ9 DWU6:DWV9 EGQ6:EGR9 EQM6:EQN9 FAI6:FAJ9 FKE6:FKF9 FUA6:FUB9 GDW6:GDX9 GNS6:GNT9 GXO6:GXP9 HHK6:HHL9 HRG6:HRH9 IBC6:IBD9 IKY6:IKZ9 IUU6:IUV9 JEQ6:JER9 JOM6:JON9 JYI6:JYJ9 KIE6:KIF9 KSA6:KSB9 LBW6:LBX9 LLS6:LLT9 LVO6:LVP9 MFK6:MFL9 MPG6:MPH9 MZC6:MZD9 NIY6:NIZ9 NSU6:NSV9 OCQ6:OCR9 OMM6:OMN9 OWI6:OWJ9 PGE6:PGF9 PQA6:PQB9 PZW6:PZX9 QJS6:QJT9 QTO6:QTP9 RDK6:RDL9 RNG6:RNH9 RXC6:RXD9 SGY6:SGZ9 SQU6:SQV9 TAQ6:TAR9 TKM6:TKN9 TUI6:TUJ9 UEE6:UEF9 UOA6:UOB9 UXW6:UXX9 VHS6:VHT9 VRO6:VRP9 WBK6:WBL9 WLG6:WLH9 WVC6:WVD9 IQ65533:IR65534 SM65533:SN65534 ACI65533:ACJ65534 AME65533:AMF65534 AWA65533:AWB65534 BFW65533:BFX65534 BPS65533:BPT65534 BZO65533:BZP65534 CJK65533:CJL65534 CTG65533:CTH65534 DDC65533:DDD65534 DMY65533:DMZ65534 DWU65533:DWV65534 EGQ65533:EGR65534 EQM65533:EQN65534 FAI65533:FAJ65534 FKE65533:FKF65534 FUA65533:FUB65534 GDW65533:GDX65534 GNS65533:GNT65534 GXO65533:GXP65534 HHK65533:HHL65534 HRG65533:HRH65534 IBC65533:IBD65534 IKY65533:IKZ65534 IUU65533:IUV65534 JEQ65533:JER65534 JOM65533:JON65534 JYI65533:JYJ65534 KIE65533:KIF65534 KSA65533:KSB65534 LBW65533:LBX65534 LLS65533:LLT65534 LVO65533:LVP65534 MFK65533:MFL65534 MPG65533:MPH65534 MZC65533:MZD65534 NIY65533:NIZ65534 NSU65533:NSV65534 OCQ65533:OCR65534 OMM65533:OMN65534 OWI65533:OWJ65534 PGE65533:PGF65534 PQA65533:PQB65534 PZW65533:PZX65534 QJS65533:QJT65534 QTO65533:QTP65534 RDK65533:RDL65534 RNG65533:RNH65534 RXC65533:RXD65534 SGY65533:SGZ65534 SQU65533:SQV65534 TAQ65533:TAR65534 TKM65533:TKN65534 TUI65533:TUJ65534 UEE65533:UEF65534 UOA65533:UOB65534 UXW65533:UXX65534 VHS65533:VHT65534 VRO65533:VRP65534 WBK65533:WBL65534 WLG65533:WLH65534 WVC65533:WVD65534 IQ131069:IR131070 SM131069:SN131070 ACI131069:ACJ131070 AME131069:AMF131070 AWA131069:AWB131070 BFW131069:BFX131070 BPS131069:BPT131070 BZO131069:BZP131070 CJK131069:CJL131070 CTG131069:CTH131070 DDC131069:DDD131070 DMY131069:DMZ131070 DWU131069:DWV131070 EGQ131069:EGR131070 EQM131069:EQN131070 FAI131069:FAJ131070 FKE131069:FKF131070 FUA131069:FUB131070 GDW131069:GDX131070 GNS131069:GNT131070 GXO131069:GXP131070 HHK131069:HHL131070 HRG131069:HRH131070 IBC131069:IBD131070 IKY131069:IKZ131070 IUU131069:IUV131070 JEQ131069:JER131070 JOM131069:JON131070 JYI131069:JYJ131070 KIE131069:KIF131070 KSA131069:KSB131070 LBW131069:LBX131070 LLS131069:LLT131070 LVO131069:LVP131070 MFK131069:MFL131070 MPG131069:MPH131070 MZC131069:MZD131070 NIY131069:NIZ131070 NSU131069:NSV131070 OCQ131069:OCR131070 OMM131069:OMN131070 OWI131069:OWJ131070 PGE131069:PGF131070 PQA131069:PQB131070 PZW131069:PZX131070 QJS131069:QJT131070 QTO131069:QTP131070 RDK131069:RDL131070 RNG131069:RNH131070 RXC131069:RXD131070 SGY131069:SGZ131070 SQU131069:SQV131070 TAQ131069:TAR131070 TKM131069:TKN131070 TUI131069:TUJ131070 UEE131069:UEF131070 UOA131069:UOB131070 UXW131069:UXX131070 VHS131069:VHT131070 VRO131069:VRP131070 WBK131069:WBL131070 WLG131069:WLH131070 WVC131069:WVD131070 IQ196605:IR196606 SM196605:SN196606 ACI196605:ACJ196606 AME196605:AMF196606 AWA196605:AWB196606 BFW196605:BFX196606 BPS196605:BPT196606 BZO196605:BZP196606 CJK196605:CJL196606 CTG196605:CTH196606 DDC196605:DDD196606 DMY196605:DMZ196606 DWU196605:DWV196606 EGQ196605:EGR196606 EQM196605:EQN196606 FAI196605:FAJ196606 FKE196605:FKF196606 FUA196605:FUB196606 GDW196605:GDX196606 GNS196605:GNT196606 GXO196605:GXP196606 HHK196605:HHL196606 HRG196605:HRH196606 IBC196605:IBD196606 IKY196605:IKZ196606 IUU196605:IUV196606 JEQ196605:JER196606 JOM196605:JON196606 JYI196605:JYJ196606 KIE196605:KIF196606 KSA196605:KSB196606 LBW196605:LBX196606 LLS196605:LLT196606 LVO196605:LVP196606 MFK196605:MFL196606 MPG196605:MPH196606 MZC196605:MZD196606 NIY196605:NIZ196606 NSU196605:NSV196606 OCQ196605:OCR196606 OMM196605:OMN196606 OWI196605:OWJ196606 PGE196605:PGF196606 PQA196605:PQB196606 PZW196605:PZX196606 QJS196605:QJT196606 QTO196605:QTP196606 RDK196605:RDL196606 RNG196605:RNH196606 RXC196605:RXD196606 SGY196605:SGZ196606 SQU196605:SQV196606 TAQ196605:TAR196606 TKM196605:TKN196606 TUI196605:TUJ196606 UEE196605:UEF196606 UOA196605:UOB196606 UXW196605:UXX196606 VHS196605:VHT196606 VRO196605:VRP196606 WBK196605:WBL196606 WLG196605:WLH196606 WVC196605:WVD196606 IQ262141:IR262142 SM262141:SN262142 ACI262141:ACJ262142 AME262141:AMF262142 AWA262141:AWB262142 BFW262141:BFX262142 BPS262141:BPT262142 BZO262141:BZP262142 CJK262141:CJL262142 CTG262141:CTH262142 DDC262141:DDD262142 DMY262141:DMZ262142 DWU262141:DWV262142 EGQ262141:EGR262142 EQM262141:EQN262142 FAI262141:FAJ262142 FKE262141:FKF262142 FUA262141:FUB262142 GDW262141:GDX262142 GNS262141:GNT262142 GXO262141:GXP262142 HHK262141:HHL262142 HRG262141:HRH262142 IBC262141:IBD262142 IKY262141:IKZ262142 IUU262141:IUV262142 JEQ262141:JER262142 JOM262141:JON262142 JYI262141:JYJ262142 KIE262141:KIF262142 KSA262141:KSB262142 LBW262141:LBX262142 LLS262141:LLT262142 LVO262141:LVP262142 MFK262141:MFL262142 MPG262141:MPH262142 MZC262141:MZD262142 NIY262141:NIZ262142 NSU262141:NSV262142 OCQ262141:OCR262142 OMM262141:OMN262142 OWI262141:OWJ262142 PGE262141:PGF262142 PQA262141:PQB262142 PZW262141:PZX262142 QJS262141:QJT262142 QTO262141:QTP262142 RDK262141:RDL262142 RNG262141:RNH262142 RXC262141:RXD262142 SGY262141:SGZ262142 SQU262141:SQV262142 TAQ262141:TAR262142 TKM262141:TKN262142 TUI262141:TUJ262142 UEE262141:UEF262142 UOA262141:UOB262142 UXW262141:UXX262142 VHS262141:VHT262142 VRO262141:VRP262142 WBK262141:WBL262142 WLG262141:WLH262142 WVC262141:WVD262142 IQ327677:IR327678 SM327677:SN327678 ACI327677:ACJ327678 AME327677:AMF327678 AWA327677:AWB327678 BFW327677:BFX327678 BPS327677:BPT327678 BZO327677:BZP327678 CJK327677:CJL327678 CTG327677:CTH327678 DDC327677:DDD327678 DMY327677:DMZ327678 DWU327677:DWV327678 EGQ327677:EGR327678 EQM327677:EQN327678 FAI327677:FAJ327678 FKE327677:FKF327678 FUA327677:FUB327678 GDW327677:GDX327678 GNS327677:GNT327678 GXO327677:GXP327678 HHK327677:HHL327678 HRG327677:HRH327678 IBC327677:IBD327678 IKY327677:IKZ327678 IUU327677:IUV327678 JEQ327677:JER327678 JOM327677:JON327678 JYI327677:JYJ327678 KIE327677:KIF327678 KSA327677:KSB327678 LBW327677:LBX327678 LLS327677:LLT327678 LVO327677:LVP327678 MFK327677:MFL327678 MPG327677:MPH327678 MZC327677:MZD327678 NIY327677:NIZ327678 NSU327677:NSV327678 OCQ327677:OCR327678 OMM327677:OMN327678 OWI327677:OWJ327678 PGE327677:PGF327678 PQA327677:PQB327678 PZW327677:PZX327678 QJS327677:QJT327678 QTO327677:QTP327678 RDK327677:RDL327678 RNG327677:RNH327678 RXC327677:RXD327678 SGY327677:SGZ327678 SQU327677:SQV327678 TAQ327677:TAR327678 TKM327677:TKN327678 TUI327677:TUJ327678 UEE327677:UEF327678 UOA327677:UOB327678 UXW327677:UXX327678 VHS327677:VHT327678 VRO327677:VRP327678 WBK327677:WBL327678 WLG327677:WLH327678 WVC327677:WVD327678 IQ393213:IR393214 SM393213:SN393214 ACI393213:ACJ393214 AME393213:AMF393214 AWA393213:AWB393214 BFW393213:BFX393214 BPS393213:BPT393214 BZO393213:BZP393214 CJK393213:CJL393214 CTG393213:CTH393214 DDC393213:DDD393214 DMY393213:DMZ393214 DWU393213:DWV393214 EGQ393213:EGR393214 EQM393213:EQN393214 FAI393213:FAJ393214 FKE393213:FKF393214 FUA393213:FUB393214 GDW393213:GDX393214 GNS393213:GNT393214 GXO393213:GXP393214 HHK393213:HHL393214 HRG393213:HRH393214 IBC393213:IBD393214 IKY393213:IKZ393214 IUU393213:IUV393214 JEQ393213:JER393214 JOM393213:JON393214 JYI393213:JYJ393214 KIE393213:KIF393214 KSA393213:KSB393214 LBW393213:LBX393214 LLS393213:LLT393214 LVO393213:LVP393214 MFK393213:MFL393214 MPG393213:MPH393214 MZC393213:MZD393214 NIY393213:NIZ393214 NSU393213:NSV393214 OCQ393213:OCR393214 OMM393213:OMN393214 OWI393213:OWJ393214 PGE393213:PGF393214 PQA393213:PQB393214 PZW393213:PZX393214 QJS393213:QJT393214 QTO393213:QTP393214 RDK393213:RDL393214 RNG393213:RNH393214 RXC393213:RXD393214 SGY393213:SGZ393214 SQU393213:SQV393214 TAQ393213:TAR393214 TKM393213:TKN393214 TUI393213:TUJ393214 UEE393213:UEF393214 UOA393213:UOB393214 UXW393213:UXX393214 VHS393213:VHT393214 VRO393213:VRP393214 WBK393213:WBL393214 WLG393213:WLH393214 WVC393213:WVD393214 IQ458749:IR458750 SM458749:SN458750 ACI458749:ACJ458750 AME458749:AMF458750 AWA458749:AWB458750 BFW458749:BFX458750 BPS458749:BPT458750 BZO458749:BZP458750 CJK458749:CJL458750 CTG458749:CTH458750 DDC458749:DDD458750 DMY458749:DMZ458750 DWU458749:DWV458750 EGQ458749:EGR458750 EQM458749:EQN458750 FAI458749:FAJ458750 FKE458749:FKF458750 FUA458749:FUB458750 GDW458749:GDX458750 GNS458749:GNT458750 GXO458749:GXP458750 HHK458749:HHL458750 HRG458749:HRH458750 IBC458749:IBD458750 IKY458749:IKZ458750 IUU458749:IUV458750 JEQ458749:JER458750 JOM458749:JON458750 JYI458749:JYJ458750 KIE458749:KIF458750 KSA458749:KSB458750 LBW458749:LBX458750 LLS458749:LLT458750 LVO458749:LVP458750 MFK458749:MFL458750 MPG458749:MPH458750 MZC458749:MZD458750 NIY458749:NIZ458750 NSU458749:NSV458750 OCQ458749:OCR458750 OMM458749:OMN458750 OWI458749:OWJ458750 PGE458749:PGF458750 PQA458749:PQB458750 PZW458749:PZX458750 QJS458749:QJT458750 QTO458749:QTP458750 RDK458749:RDL458750 RNG458749:RNH458750 RXC458749:RXD458750 SGY458749:SGZ458750 SQU458749:SQV458750 TAQ458749:TAR458750 TKM458749:TKN458750 TUI458749:TUJ458750 UEE458749:UEF458750 UOA458749:UOB458750 UXW458749:UXX458750 VHS458749:VHT458750 VRO458749:VRP458750 WBK458749:WBL458750 WLG458749:WLH458750 WVC458749:WVD458750 IQ524285:IR524286 SM524285:SN524286 ACI524285:ACJ524286 AME524285:AMF524286 AWA524285:AWB524286 BFW524285:BFX524286 BPS524285:BPT524286 BZO524285:BZP524286 CJK524285:CJL524286 CTG524285:CTH524286 DDC524285:DDD524286 DMY524285:DMZ524286 DWU524285:DWV524286 EGQ524285:EGR524286 EQM524285:EQN524286 FAI524285:FAJ524286 FKE524285:FKF524286 FUA524285:FUB524286 GDW524285:GDX524286 GNS524285:GNT524286 GXO524285:GXP524286 HHK524285:HHL524286 HRG524285:HRH524286 IBC524285:IBD524286 IKY524285:IKZ524286 IUU524285:IUV524286 JEQ524285:JER524286 JOM524285:JON524286 JYI524285:JYJ524286 KIE524285:KIF524286 KSA524285:KSB524286 LBW524285:LBX524286 LLS524285:LLT524286 LVO524285:LVP524286 MFK524285:MFL524286 MPG524285:MPH524286 MZC524285:MZD524286 NIY524285:NIZ524286 NSU524285:NSV524286 OCQ524285:OCR524286 OMM524285:OMN524286 OWI524285:OWJ524286 PGE524285:PGF524286 PQA524285:PQB524286 PZW524285:PZX524286 QJS524285:QJT524286 QTO524285:QTP524286 RDK524285:RDL524286 RNG524285:RNH524286 RXC524285:RXD524286 SGY524285:SGZ524286 SQU524285:SQV524286 TAQ524285:TAR524286 TKM524285:TKN524286 TUI524285:TUJ524286 UEE524285:UEF524286 UOA524285:UOB524286 UXW524285:UXX524286 VHS524285:VHT524286 VRO524285:VRP524286 WBK524285:WBL524286 WLG524285:WLH524286 WVC524285:WVD524286 IQ589821:IR589822 SM589821:SN589822 ACI589821:ACJ589822 AME589821:AMF589822 AWA589821:AWB589822 BFW589821:BFX589822 BPS589821:BPT589822 BZO589821:BZP589822 CJK589821:CJL589822 CTG589821:CTH589822 DDC589821:DDD589822 DMY589821:DMZ589822 DWU589821:DWV589822 EGQ589821:EGR589822 EQM589821:EQN589822 FAI589821:FAJ589822 FKE589821:FKF589822 FUA589821:FUB589822 GDW589821:GDX589822 GNS589821:GNT589822 GXO589821:GXP589822 HHK589821:HHL589822 HRG589821:HRH589822 IBC589821:IBD589822 IKY589821:IKZ589822 IUU589821:IUV589822 JEQ589821:JER589822 JOM589821:JON589822 JYI589821:JYJ589822 KIE589821:KIF589822 KSA589821:KSB589822 LBW589821:LBX589822 LLS589821:LLT589822 LVO589821:LVP589822 MFK589821:MFL589822 MPG589821:MPH589822 MZC589821:MZD589822 NIY589821:NIZ589822 NSU589821:NSV589822 OCQ589821:OCR589822 OMM589821:OMN589822 OWI589821:OWJ589822 PGE589821:PGF589822 PQA589821:PQB589822 PZW589821:PZX589822 QJS589821:QJT589822 QTO589821:QTP589822 RDK589821:RDL589822 RNG589821:RNH589822 RXC589821:RXD589822 SGY589821:SGZ589822 SQU589821:SQV589822 TAQ589821:TAR589822 TKM589821:TKN589822 TUI589821:TUJ589822 UEE589821:UEF589822 UOA589821:UOB589822 UXW589821:UXX589822 VHS589821:VHT589822 VRO589821:VRP589822 WBK589821:WBL589822 WLG589821:WLH589822 WVC589821:WVD589822 IQ655357:IR655358 SM655357:SN655358 ACI655357:ACJ655358 AME655357:AMF655358 AWA655357:AWB655358 BFW655357:BFX655358 BPS655357:BPT655358 BZO655357:BZP655358 CJK655357:CJL655358 CTG655357:CTH655358 DDC655357:DDD655358 DMY655357:DMZ655358 DWU655357:DWV655358 EGQ655357:EGR655358 EQM655357:EQN655358 FAI655357:FAJ655358 FKE655357:FKF655358 FUA655357:FUB655358 GDW655357:GDX655358 GNS655357:GNT655358 GXO655357:GXP655358 HHK655357:HHL655358 HRG655357:HRH655358 IBC655357:IBD655358 IKY655357:IKZ655358 IUU655357:IUV655358 JEQ655357:JER655358 JOM655357:JON655358 JYI655357:JYJ655358 KIE655357:KIF655358 KSA655357:KSB655358 LBW655357:LBX655358 LLS655357:LLT655358 LVO655357:LVP655358 MFK655357:MFL655358 MPG655357:MPH655358 MZC655357:MZD655358 NIY655357:NIZ655358 NSU655357:NSV655358 OCQ655357:OCR655358 OMM655357:OMN655358 OWI655357:OWJ655358 PGE655357:PGF655358 PQA655357:PQB655358 PZW655357:PZX655358 QJS655357:QJT655358 QTO655357:QTP655358 RDK655357:RDL655358 RNG655357:RNH655358 RXC655357:RXD655358 SGY655357:SGZ655358 SQU655357:SQV655358 TAQ655357:TAR655358 TKM655357:TKN655358 TUI655357:TUJ655358 UEE655357:UEF655358 UOA655357:UOB655358 UXW655357:UXX655358 VHS655357:VHT655358 VRO655357:VRP655358 WBK655357:WBL655358 WLG655357:WLH655358 WVC655357:WVD655358 IQ720893:IR720894 SM720893:SN720894 ACI720893:ACJ720894 AME720893:AMF720894 AWA720893:AWB720894 BFW720893:BFX720894 BPS720893:BPT720894 BZO720893:BZP720894 CJK720893:CJL720894 CTG720893:CTH720894 DDC720893:DDD720894 DMY720893:DMZ720894 DWU720893:DWV720894 EGQ720893:EGR720894 EQM720893:EQN720894 FAI720893:FAJ720894 FKE720893:FKF720894 FUA720893:FUB720894 GDW720893:GDX720894 GNS720893:GNT720894 GXO720893:GXP720894 HHK720893:HHL720894 HRG720893:HRH720894 IBC720893:IBD720894 IKY720893:IKZ720894 IUU720893:IUV720894 JEQ720893:JER720894 JOM720893:JON720894 JYI720893:JYJ720894 KIE720893:KIF720894 KSA720893:KSB720894 LBW720893:LBX720894 LLS720893:LLT720894 LVO720893:LVP720894 MFK720893:MFL720894 MPG720893:MPH720894 MZC720893:MZD720894 NIY720893:NIZ720894 NSU720893:NSV720894 OCQ720893:OCR720894 OMM720893:OMN720894 OWI720893:OWJ720894 PGE720893:PGF720894 PQA720893:PQB720894 PZW720893:PZX720894 QJS720893:QJT720894 QTO720893:QTP720894 RDK720893:RDL720894 RNG720893:RNH720894 RXC720893:RXD720894 SGY720893:SGZ720894 SQU720893:SQV720894 TAQ720893:TAR720894 TKM720893:TKN720894 TUI720893:TUJ720894 UEE720893:UEF720894 UOA720893:UOB720894 UXW720893:UXX720894 VHS720893:VHT720894 VRO720893:VRP720894 WBK720893:WBL720894 WLG720893:WLH720894 WVC720893:WVD720894 IQ786429:IR786430 SM786429:SN786430 ACI786429:ACJ786430 AME786429:AMF786430 AWA786429:AWB786430 BFW786429:BFX786430 BPS786429:BPT786430 BZO786429:BZP786430 CJK786429:CJL786430 CTG786429:CTH786430 DDC786429:DDD786430 DMY786429:DMZ786430 DWU786429:DWV786430 EGQ786429:EGR786430 EQM786429:EQN786430 FAI786429:FAJ786430 FKE786429:FKF786430 FUA786429:FUB786430 GDW786429:GDX786430 GNS786429:GNT786430 GXO786429:GXP786430 HHK786429:HHL786430 HRG786429:HRH786430 IBC786429:IBD786430 IKY786429:IKZ786430 IUU786429:IUV786430 JEQ786429:JER786430 JOM786429:JON786430 JYI786429:JYJ786430 KIE786429:KIF786430 KSA786429:KSB786430 LBW786429:LBX786430 LLS786429:LLT786430 LVO786429:LVP786430 MFK786429:MFL786430 MPG786429:MPH786430 MZC786429:MZD786430 NIY786429:NIZ786430 NSU786429:NSV786430 OCQ786429:OCR786430 OMM786429:OMN786430 OWI786429:OWJ786430 PGE786429:PGF786430 PQA786429:PQB786430 PZW786429:PZX786430 QJS786429:QJT786430 QTO786429:QTP786430 RDK786429:RDL786430 RNG786429:RNH786430 RXC786429:RXD786430 SGY786429:SGZ786430 SQU786429:SQV786430 TAQ786429:TAR786430 TKM786429:TKN786430 TUI786429:TUJ786430 UEE786429:UEF786430 UOA786429:UOB786430 UXW786429:UXX786430 VHS786429:VHT786430 VRO786429:VRP786430 WBK786429:WBL786430 WLG786429:WLH786430 WVC786429:WVD786430 IQ851965:IR851966 SM851965:SN851966 ACI851965:ACJ851966 AME851965:AMF851966 AWA851965:AWB851966 BFW851965:BFX851966 BPS851965:BPT851966 BZO851965:BZP851966 CJK851965:CJL851966 CTG851965:CTH851966 DDC851965:DDD851966 DMY851965:DMZ851966 DWU851965:DWV851966 EGQ851965:EGR851966 EQM851965:EQN851966 FAI851965:FAJ851966 FKE851965:FKF851966 FUA851965:FUB851966 GDW851965:GDX851966 GNS851965:GNT851966 GXO851965:GXP851966 HHK851965:HHL851966 HRG851965:HRH851966 IBC851965:IBD851966 IKY851965:IKZ851966 IUU851965:IUV851966 JEQ851965:JER851966 JOM851965:JON851966 JYI851965:JYJ851966 KIE851965:KIF851966 KSA851965:KSB851966 LBW851965:LBX851966 LLS851965:LLT851966 LVO851965:LVP851966 MFK851965:MFL851966 MPG851965:MPH851966 MZC851965:MZD851966 NIY851965:NIZ851966 NSU851965:NSV851966 OCQ851965:OCR851966 OMM851965:OMN851966 OWI851965:OWJ851966 PGE851965:PGF851966 PQA851965:PQB851966 PZW851965:PZX851966 QJS851965:QJT851966 QTO851965:QTP851966 RDK851965:RDL851966 RNG851965:RNH851966 RXC851965:RXD851966 SGY851965:SGZ851966 SQU851965:SQV851966 TAQ851965:TAR851966 TKM851965:TKN851966 TUI851965:TUJ851966 UEE851965:UEF851966 UOA851965:UOB851966 UXW851965:UXX851966 VHS851965:VHT851966 VRO851965:VRP851966 WBK851965:WBL851966 WLG851965:WLH851966 WVC851965:WVD851966 IQ917501:IR917502 SM917501:SN917502 ACI917501:ACJ917502 AME917501:AMF917502 AWA917501:AWB917502 BFW917501:BFX917502 BPS917501:BPT917502 BZO917501:BZP917502 CJK917501:CJL917502 CTG917501:CTH917502 DDC917501:DDD917502 DMY917501:DMZ917502 DWU917501:DWV917502 EGQ917501:EGR917502 EQM917501:EQN917502 FAI917501:FAJ917502 FKE917501:FKF917502 FUA917501:FUB917502 GDW917501:GDX917502 GNS917501:GNT917502 GXO917501:GXP917502 HHK917501:HHL917502 HRG917501:HRH917502 IBC917501:IBD917502 IKY917501:IKZ917502 IUU917501:IUV917502 JEQ917501:JER917502 JOM917501:JON917502 JYI917501:JYJ917502 KIE917501:KIF917502 KSA917501:KSB917502 LBW917501:LBX917502 LLS917501:LLT917502 LVO917501:LVP917502 MFK917501:MFL917502 MPG917501:MPH917502 MZC917501:MZD917502 NIY917501:NIZ917502 NSU917501:NSV917502 OCQ917501:OCR917502 OMM917501:OMN917502 OWI917501:OWJ917502 PGE917501:PGF917502 PQA917501:PQB917502 PZW917501:PZX917502 QJS917501:QJT917502 QTO917501:QTP917502 RDK917501:RDL917502 RNG917501:RNH917502 RXC917501:RXD917502 SGY917501:SGZ917502 SQU917501:SQV917502 TAQ917501:TAR917502 TKM917501:TKN917502 TUI917501:TUJ917502 UEE917501:UEF917502 UOA917501:UOB917502 UXW917501:UXX917502 VHS917501:VHT917502 VRO917501:VRP917502 WBK917501:WBL917502 WLG917501:WLH917502 WVC917501:WVD917502 IQ983037:IR983038 SM983037:SN983038 ACI983037:ACJ983038 AME983037:AMF983038 AWA983037:AWB983038 BFW983037:BFX983038 BPS983037:BPT983038 BZO983037:BZP983038 CJK983037:CJL983038 CTG983037:CTH983038 DDC983037:DDD983038 DMY983037:DMZ983038 DWU983037:DWV983038 EGQ983037:EGR983038 EQM983037:EQN983038 FAI983037:FAJ983038 FKE983037:FKF983038 FUA983037:FUB983038 GDW983037:GDX983038 GNS983037:GNT983038 GXO983037:GXP983038 HHK983037:HHL983038 HRG983037:HRH983038 IBC983037:IBD983038 IKY983037:IKZ983038 IUU983037:IUV983038 JEQ983037:JER983038 JOM983037:JON983038 JYI983037:JYJ983038 KIE983037:KIF983038 KSA983037:KSB983038 LBW983037:LBX983038 LLS983037:LLT983038 LVO983037:LVP983038 MFK983037:MFL983038 MPG983037:MPH983038 MZC983037:MZD983038 NIY983037:NIZ983038 NSU983037:NSV983038 OCQ983037:OCR983038 OMM983037:OMN983038 OWI983037:OWJ983038 PGE983037:PGF983038 PQA983037:PQB983038 PZW983037:PZX983038 QJS983037:QJT983038 QTO983037:QTP983038 RDK983037:RDL983038 RNG983037:RNH983038 RXC983037:RXD983038 SGY983037:SGZ983038 SQU983037:SQV983038 TAQ983037:TAR983038 TKM983037:TKN983038 TUI983037:TUJ983038 UEE983037:UEF983038 UOA983037:UOB983038 UXW983037:UXX983038 VHS983037:VHT983038 VRO983037:VRP983038 WBK983037:WBL983038 WLG983037:WLH983038 WVC983037:WVD983038 IT6:IU9 SP6:SQ9 ACL6:ACM9 AMH6:AMI9 AWD6:AWE9 BFZ6:BGA9 BPV6:BPW9 BZR6:BZS9 CJN6:CJO9 CTJ6:CTK9 DDF6:DDG9 DNB6:DNC9 DWX6:DWY9 EGT6:EGU9 EQP6:EQQ9 FAL6:FAM9 FKH6:FKI9 FUD6:FUE9 GDZ6:GEA9 GNV6:GNW9 GXR6:GXS9 HHN6:HHO9 HRJ6:HRK9 IBF6:IBG9 ILB6:ILC9 IUX6:IUY9 JET6:JEU9 JOP6:JOQ9 JYL6:JYM9 KIH6:KII9 KSD6:KSE9 LBZ6:LCA9 LLV6:LLW9 LVR6:LVS9 MFN6:MFO9 MPJ6:MPK9 MZF6:MZG9 NJB6:NJC9 NSX6:NSY9 OCT6:OCU9 OMP6:OMQ9 OWL6:OWM9 PGH6:PGI9 PQD6:PQE9 PZZ6:QAA9 QJV6:QJW9 QTR6:QTS9 RDN6:RDO9 RNJ6:RNK9 RXF6:RXG9 SHB6:SHC9 SQX6:SQY9 TAT6:TAU9 TKP6:TKQ9 TUL6:TUM9 UEH6:UEI9 UOD6:UOE9 UXZ6:UYA9 VHV6:VHW9 VRR6:VRS9 WBN6:WBO9 WLJ6:WLK9 WVF6:WVG9 IT65533:IU65534 SP65533:SQ65534 ACL65533:ACM65534 AMH65533:AMI65534 AWD65533:AWE65534 BFZ65533:BGA65534 BPV65533:BPW65534 BZR65533:BZS65534 CJN65533:CJO65534 CTJ65533:CTK65534 DDF65533:DDG65534 DNB65533:DNC65534 DWX65533:DWY65534 EGT65533:EGU65534 EQP65533:EQQ65534 FAL65533:FAM65534 FKH65533:FKI65534 FUD65533:FUE65534 GDZ65533:GEA65534 GNV65533:GNW65534 GXR65533:GXS65534 HHN65533:HHO65534 HRJ65533:HRK65534 IBF65533:IBG65534 ILB65533:ILC65534 IUX65533:IUY65534 JET65533:JEU65534 JOP65533:JOQ65534 JYL65533:JYM65534 KIH65533:KII65534 KSD65533:KSE65534 LBZ65533:LCA65534 LLV65533:LLW65534 LVR65533:LVS65534 MFN65533:MFO65534 MPJ65533:MPK65534 MZF65533:MZG65534 NJB65533:NJC65534 NSX65533:NSY65534 OCT65533:OCU65534 OMP65533:OMQ65534 OWL65533:OWM65534 PGH65533:PGI65534 PQD65533:PQE65534 PZZ65533:QAA65534 QJV65533:QJW65534 QTR65533:QTS65534 RDN65533:RDO65534 RNJ65533:RNK65534 RXF65533:RXG65534 SHB65533:SHC65534 SQX65533:SQY65534 TAT65533:TAU65534 TKP65533:TKQ65534 TUL65533:TUM65534 UEH65533:UEI65534 UOD65533:UOE65534 UXZ65533:UYA65534 VHV65533:VHW65534 VRR65533:VRS65534 WBN65533:WBO65534 WLJ65533:WLK65534 WVF65533:WVG65534 IT131069:IU131070 SP131069:SQ131070 ACL131069:ACM131070 AMH131069:AMI131070 AWD131069:AWE131070 BFZ131069:BGA131070 BPV131069:BPW131070 BZR131069:BZS131070 CJN131069:CJO131070 CTJ131069:CTK131070 DDF131069:DDG131070 DNB131069:DNC131070 DWX131069:DWY131070 EGT131069:EGU131070 EQP131069:EQQ131070 FAL131069:FAM131070 FKH131069:FKI131070 FUD131069:FUE131070 GDZ131069:GEA131070 GNV131069:GNW131070 GXR131069:GXS131070 HHN131069:HHO131070 HRJ131069:HRK131070 IBF131069:IBG131070 ILB131069:ILC131070 IUX131069:IUY131070 JET131069:JEU131070 JOP131069:JOQ131070 JYL131069:JYM131070 KIH131069:KII131070 KSD131069:KSE131070 LBZ131069:LCA131070 LLV131069:LLW131070 LVR131069:LVS131070 MFN131069:MFO131070 MPJ131069:MPK131070 MZF131069:MZG131070 NJB131069:NJC131070 NSX131069:NSY131070 OCT131069:OCU131070 OMP131069:OMQ131070 OWL131069:OWM131070 PGH131069:PGI131070 PQD131069:PQE131070 PZZ131069:QAA131070 QJV131069:QJW131070 QTR131069:QTS131070 RDN131069:RDO131070 RNJ131069:RNK131070 RXF131069:RXG131070 SHB131069:SHC131070 SQX131069:SQY131070 TAT131069:TAU131070 TKP131069:TKQ131070 TUL131069:TUM131070 UEH131069:UEI131070 UOD131069:UOE131070 UXZ131069:UYA131070 VHV131069:VHW131070 VRR131069:VRS131070 WBN131069:WBO131070 WLJ131069:WLK131070 WVF131069:WVG131070 IT196605:IU196606 SP196605:SQ196606 ACL196605:ACM196606 AMH196605:AMI196606 AWD196605:AWE196606 BFZ196605:BGA196606 BPV196605:BPW196606 BZR196605:BZS196606 CJN196605:CJO196606 CTJ196605:CTK196606 DDF196605:DDG196606 DNB196605:DNC196606 DWX196605:DWY196606 EGT196605:EGU196606 EQP196605:EQQ196606 FAL196605:FAM196606 FKH196605:FKI196606 FUD196605:FUE196606 GDZ196605:GEA196606 GNV196605:GNW196606 GXR196605:GXS196606 HHN196605:HHO196606 HRJ196605:HRK196606 IBF196605:IBG196606 ILB196605:ILC196606 IUX196605:IUY196606 JET196605:JEU196606 JOP196605:JOQ196606 JYL196605:JYM196606 KIH196605:KII196606 KSD196605:KSE196606 LBZ196605:LCA196606 LLV196605:LLW196606 LVR196605:LVS196606 MFN196605:MFO196606 MPJ196605:MPK196606 MZF196605:MZG196606 NJB196605:NJC196606 NSX196605:NSY196606 OCT196605:OCU196606 OMP196605:OMQ196606 OWL196605:OWM196606 PGH196605:PGI196606 PQD196605:PQE196606 PZZ196605:QAA196606 QJV196605:QJW196606 QTR196605:QTS196606 RDN196605:RDO196606 RNJ196605:RNK196606 RXF196605:RXG196606 SHB196605:SHC196606 SQX196605:SQY196606 TAT196605:TAU196606 TKP196605:TKQ196606 TUL196605:TUM196606 UEH196605:UEI196606 UOD196605:UOE196606 UXZ196605:UYA196606 VHV196605:VHW196606 VRR196605:VRS196606 WBN196605:WBO196606 WLJ196605:WLK196606 WVF196605:WVG196606 IT262141:IU262142 SP262141:SQ262142 ACL262141:ACM262142 AMH262141:AMI262142 AWD262141:AWE262142 BFZ262141:BGA262142 BPV262141:BPW262142 BZR262141:BZS262142 CJN262141:CJO262142 CTJ262141:CTK262142 DDF262141:DDG262142 DNB262141:DNC262142 DWX262141:DWY262142 EGT262141:EGU262142 EQP262141:EQQ262142 FAL262141:FAM262142 FKH262141:FKI262142 FUD262141:FUE262142 GDZ262141:GEA262142 GNV262141:GNW262142 GXR262141:GXS262142 HHN262141:HHO262142 HRJ262141:HRK262142 IBF262141:IBG262142 ILB262141:ILC262142 IUX262141:IUY262142 JET262141:JEU262142 JOP262141:JOQ262142 JYL262141:JYM262142 KIH262141:KII262142 KSD262141:KSE262142 LBZ262141:LCA262142 LLV262141:LLW262142 LVR262141:LVS262142 MFN262141:MFO262142 MPJ262141:MPK262142 MZF262141:MZG262142 NJB262141:NJC262142 NSX262141:NSY262142 OCT262141:OCU262142 OMP262141:OMQ262142 OWL262141:OWM262142 PGH262141:PGI262142 PQD262141:PQE262142 PZZ262141:QAA262142 QJV262141:QJW262142 QTR262141:QTS262142 RDN262141:RDO262142 RNJ262141:RNK262142 RXF262141:RXG262142 SHB262141:SHC262142 SQX262141:SQY262142 TAT262141:TAU262142 TKP262141:TKQ262142 TUL262141:TUM262142 UEH262141:UEI262142 UOD262141:UOE262142 UXZ262141:UYA262142 VHV262141:VHW262142 VRR262141:VRS262142 WBN262141:WBO262142 WLJ262141:WLK262142 WVF262141:WVG262142 IT327677:IU327678 SP327677:SQ327678 ACL327677:ACM327678 AMH327677:AMI327678 AWD327677:AWE327678 BFZ327677:BGA327678 BPV327677:BPW327678 BZR327677:BZS327678 CJN327677:CJO327678 CTJ327677:CTK327678 DDF327677:DDG327678 DNB327677:DNC327678 DWX327677:DWY327678 EGT327677:EGU327678 EQP327677:EQQ327678 FAL327677:FAM327678 FKH327677:FKI327678 FUD327677:FUE327678 GDZ327677:GEA327678 GNV327677:GNW327678 GXR327677:GXS327678 HHN327677:HHO327678 HRJ327677:HRK327678 IBF327677:IBG327678 ILB327677:ILC327678 IUX327677:IUY327678 JET327677:JEU327678 JOP327677:JOQ327678 JYL327677:JYM327678 KIH327677:KII327678 KSD327677:KSE327678 LBZ327677:LCA327678 LLV327677:LLW327678 LVR327677:LVS327678 MFN327677:MFO327678 MPJ327677:MPK327678 MZF327677:MZG327678 NJB327677:NJC327678 NSX327677:NSY327678 OCT327677:OCU327678 OMP327677:OMQ327678 OWL327677:OWM327678 PGH327677:PGI327678 PQD327677:PQE327678 PZZ327677:QAA327678 QJV327677:QJW327678 QTR327677:QTS327678 RDN327677:RDO327678 RNJ327677:RNK327678 RXF327677:RXG327678 SHB327677:SHC327678 SQX327677:SQY327678 TAT327677:TAU327678 TKP327677:TKQ327678 TUL327677:TUM327678 UEH327677:UEI327678 UOD327677:UOE327678 UXZ327677:UYA327678 VHV327677:VHW327678 VRR327677:VRS327678 WBN327677:WBO327678 WLJ327677:WLK327678 WVF327677:WVG327678 IT393213:IU393214 SP393213:SQ393214 ACL393213:ACM393214 AMH393213:AMI393214 AWD393213:AWE393214 BFZ393213:BGA393214 BPV393213:BPW393214 BZR393213:BZS393214 CJN393213:CJO393214 CTJ393213:CTK393214 DDF393213:DDG393214 DNB393213:DNC393214 DWX393213:DWY393214 EGT393213:EGU393214 EQP393213:EQQ393214 FAL393213:FAM393214 FKH393213:FKI393214 FUD393213:FUE393214 GDZ393213:GEA393214 GNV393213:GNW393214 GXR393213:GXS393214 HHN393213:HHO393214 HRJ393213:HRK393214 IBF393213:IBG393214 ILB393213:ILC393214 IUX393213:IUY393214 JET393213:JEU393214 JOP393213:JOQ393214 JYL393213:JYM393214 KIH393213:KII393214 KSD393213:KSE393214 LBZ393213:LCA393214 LLV393213:LLW393214 LVR393213:LVS393214 MFN393213:MFO393214 MPJ393213:MPK393214 MZF393213:MZG393214 NJB393213:NJC393214 NSX393213:NSY393214 OCT393213:OCU393214 OMP393213:OMQ393214 OWL393213:OWM393214 PGH393213:PGI393214 PQD393213:PQE393214 PZZ393213:QAA393214 QJV393213:QJW393214 QTR393213:QTS393214 RDN393213:RDO393214 RNJ393213:RNK393214 RXF393213:RXG393214 SHB393213:SHC393214 SQX393213:SQY393214 TAT393213:TAU393214 TKP393213:TKQ393214 TUL393213:TUM393214 UEH393213:UEI393214 UOD393213:UOE393214 UXZ393213:UYA393214 VHV393213:VHW393214 VRR393213:VRS393214 WBN393213:WBO393214 WLJ393213:WLK393214 WVF393213:WVG393214 IT458749:IU458750 SP458749:SQ458750 ACL458749:ACM458750 AMH458749:AMI458750 AWD458749:AWE458750 BFZ458749:BGA458750 BPV458749:BPW458750 BZR458749:BZS458750 CJN458749:CJO458750 CTJ458749:CTK458750 DDF458749:DDG458750 DNB458749:DNC458750 DWX458749:DWY458750 EGT458749:EGU458750 EQP458749:EQQ458750 FAL458749:FAM458750 FKH458749:FKI458750 FUD458749:FUE458750 GDZ458749:GEA458750 GNV458749:GNW458750 GXR458749:GXS458750 HHN458749:HHO458750 HRJ458749:HRK458750 IBF458749:IBG458750 ILB458749:ILC458750 IUX458749:IUY458750 JET458749:JEU458750 JOP458749:JOQ458750 JYL458749:JYM458750 KIH458749:KII458750 KSD458749:KSE458750 LBZ458749:LCA458750 LLV458749:LLW458750 LVR458749:LVS458750 MFN458749:MFO458750 MPJ458749:MPK458750 MZF458749:MZG458750 NJB458749:NJC458750 NSX458749:NSY458750 OCT458749:OCU458750 OMP458749:OMQ458750 OWL458749:OWM458750 PGH458749:PGI458750 PQD458749:PQE458750 PZZ458749:QAA458750 QJV458749:QJW458750 QTR458749:QTS458750 RDN458749:RDO458750 RNJ458749:RNK458750 RXF458749:RXG458750 SHB458749:SHC458750 SQX458749:SQY458750 TAT458749:TAU458750 TKP458749:TKQ458750 TUL458749:TUM458750 UEH458749:UEI458750 UOD458749:UOE458750 UXZ458749:UYA458750 VHV458749:VHW458750 VRR458749:VRS458750 WBN458749:WBO458750 WLJ458749:WLK458750 WVF458749:WVG458750 IT524285:IU524286 SP524285:SQ524286 ACL524285:ACM524286 AMH524285:AMI524286 AWD524285:AWE524286 BFZ524285:BGA524286 BPV524285:BPW524286 BZR524285:BZS524286 CJN524285:CJO524286 CTJ524285:CTK524286 DDF524285:DDG524286 DNB524285:DNC524286 DWX524285:DWY524286 EGT524285:EGU524286 EQP524285:EQQ524286 FAL524285:FAM524286 FKH524285:FKI524286 FUD524285:FUE524286 GDZ524285:GEA524286 GNV524285:GNW524286 GXR524285:GXS524286 HHN524285:HHO524286 HRJ524285:HRK524286 IBF524285:IBG524286 ILB524285:ILC524286 IUX524285:IUY524286 JET524285:JEU524286 JOP524285:JOQ524286 JYL524285:JYM524286 KIH524285:KII524286 KSD524285:KSE524286 LBZ524285:LCA524286 LLV524285:LLW524286 LVR524285:LVS524286 MFN524285:MFO524286 MPJ524285:MPK524286 MZF524285:MZG524286 NJB524285:NJC524286 NSX524285:NSY524286 OCT524285:OCU524286 OMP524285:OMQ524286 OWL524285:OWM524286 PGH524285:PGI524286 PQD524285:PQE524286 PZZ524285:QAA524286 QJV524285:QJW524286 QTR524285:QTS524286 RDN524285:RDO524286 RNJ524285:RNK524286 RXF524285:RXG524286 SHB524285:SHC524286 SQX524285:SQY524286 TAT524285:TAU524286 TKP524285:TKQ524286 TUL524285:TUM524286 UEH524285:UEI524286 UOD524285:UOE524286 UXZ524285:UYA524286 VHV524285:VHW524286 VRR524285:VRS524286 WBN524285:WBO524286 WLJ524285:WLK524286 WVF524285:WVG524286 IT589821:IU589822 SP589821:SQ589822 ACL589821:ACM589822 AMH589821:AMI589822 AWD589821:AWE589822 BFZ589821:BGA589822 BPV589821:BPW589822 BZR589821:BZS589822 CJN589821:CJO589822 CTJ589821:CTK589822 DDF589821:DDG589822 DNB589821:DNC589822 DWX589821:DWY589822 EGT589821:EGU589822 EQP589821:EQQ589822 FAL589821:FAM589822 FKH589821:FKI589822 FUD589821:FUE589822 GDZ589821:GEA589822 GNV589821:GNW589822 GXR589821:GXS589822 HHN589821:HHO589822 HRJ589821:HRK589822 IBF589821:IBG589822 ILB589821:ILC589822 IUX589821:IUY589822 JET589821:JEU589822 JOP589821:JOQ589822 JYL589821:JYM589822 KIH589821:KII589822 KSD589821:KSE589822 LBZ589821:LCA589822 LLV589821:LLW589822 LVR589821:LVS589822 MFN589821:MFO589822 MPJ589821:MPK589822 MZF589821:MZG589822 NJB589821:NJC589822 NSX589821:NSY589822 OCT589821:OCU589822 OMP589821:OMQ589822 OWL589821:OWM589822 PGH589821:PGI589822 PQD589821:PQE589822 PZZ589821:QAA589822 QJV589821:QJW589822 QTR589821:QTS589822 RDN589821:RDO589822 RNJ589821:RNK589822 RXF589821:RXG589822 SHB589821:SHC589822 SQX589821:SQY589822 TAT589821:TAU589822 TKP589821:TKQ589822 TUL589821:TUM589822 UEH589821:UEI589822 UOD589821:UOE589822 UXZ589821:UYA589822 VHV589821:VHW589822 VRR589821:VRS589822 WBN589821:WBO589822 WLJ589821:WLK589822 WVF589821:WVG589822 IT655357:IU655358 SP655357:SQ655358 ACL655357:ACM655358 AMH655357:AMI655358 AWD655357:AWE655358 BFZ655357:BGA655358 BPV655357:BPW655358 BZR655357:BZS655358 CJN655357:CJO655358 CTJ655357:CTK655358 DDF655357:DDG655358 DNB655357:DNC655358 DWX655357:DWY655358 EGT655357:EGU655358 EQP655357:EQQ655358 FAL655357:FAM655358 FKH655357:FKI655358 FUD655357:FUE655358 GDZ655357:GEA655358 GNV655357:GNW655358 GXR655357:GXS655358 HHN655357:HHO655358 HRJ655357:HRK655358 IBF655357:IBG655358 ILB655357:ILC655358 IUX655357:IUY655358 JET655357:JEU655358 JOP655357:JOQ655358 JYL655357:JYM655358 KIH655357:KII655358 KSD655357:KSE655358 LBZ655357:LCA655358 LLV655357:LLW655358 LVR655357:LVS655358 MFN655357:MFO655358 MPJ655357:MPK655358 MZF655357:MZG655358 NJB655357:NJC655358 NSX655357:NSY655358 OCT655357:OCU655358 OMP655357:OMQ655358 OWL655357:OWM655358 PGH655357:PGI655358 PQD655357:PQE655358 PZZ655357:QAA655358 QJV655357:QJW655358 QTR655357:QTS655358 RDN655357:RDO655358 RNJ655357:RNK655358 RXF655357:RXG655358 SHB655357:SHC655358 SQX655357:SQY655358 TAT655357:TAU655358 TKP655357:TKQ655358 TUL655357:TUM655358 UEH655357:UEI655358 UOD655357:UOE655358 UXZ655357:UYA655358 VHV655357:VHW655358 VRR655357:VRS655358 WBN655357:WBO655358 WLJ655357:WLK655358 WVF655357:WVG655358 IT720893:IU720894 SP720893:SQ720894 ACL720893:ACM720894 AMH720893:AMI720894 AWD720893:AWE720894 BFZ720893:BGA720894 BPV720893:BPW720894 BZR720893:BZS720894 CJN720893:CJO720894 CTJ720893:CTK720894 DDF720893:DDG720894 DNB720893:DNC720894 DWX720893:DWY720894 EGT720893:EGU720894 EQP720893:EQQ720894 FAL720893:FAM720894 FKH720893:FKI720894 FUD720893:FUE720894 GDZ720893:GEA720894 GNV720893:GNW720894 GXR720893:GXS720894 HHN720893:HHO720894 HRJ720893:HRK720894 IBF720893:IBG720894 ILB720893:ILC720894 IUX720893:IUY720894 JET720893:JEU720894 JOP720893:JOQ720894 JYL720893:JYM720894 KIH720893:KII720894 KSD720893:KSE720894 LBZ720893:LCA720894 LLV720893:LLW720894 LVR720893:LVS720894 MFN720893:MFO720894 MPJ720893:MPK720894 MZF720893:MZG720894 NJB720893:NJC720894 NSX720893:NSY720894 OCT720893:OCU720894 OMP720893:OMQ720894 OWL720893:OWM720894 PGH720893:PGI720894 PQD720893:PQE720894 PZZ720893:QAA720894 QJV720893:QJW720894 QTR720893:QTS720894 RDN720893:RDO720894 RNJ720893:RNK720894 RXF720893:RXG720894 SHB720893:SHC720894 SQX720893:SQY720894 TAT720893:TAU720894 TKP720893:TKQ720894 TUL720893:TUM720894 UEH720893:UEI720894 UOD720893:UOE720894 UXZ720893:UYA720894 VHV720893:VHW720894 VRR720893:VRS720894 WBN720893:WBO720894 WLJ720893:WLK720894 WVF720893:WVG720894 IT786429:IU786430 SP786429:SQ786430 ACL786429:ACM786430 AMH786429:AMI786430 AWD786429:AWE786430 BFZ786429:BGA786430 BPV786429:BPW786430 BZR786429:BZS786430 CJN786429:CJO786430 CTJ786429:CTK786430 DDF786429:DDG786430 DNB786429:DNC786430 DWX786429:DWY786430 EGT786429:EGU786430 EQP786429:EQQ786430 FAL786429:FAM786430 FKH786429:FKI786430 FUD786429:FUE786430 GDZ786429:GEA786430 GNV786429:GNW786430 GXR786429:GXS786430 HHN786429:HHO786430 HRJ786429:HRK786430 IBF786429:IBG786430 ILB786429:ILC786430 IUX786429:IUY786430 JET786429:JEU786430 JOP786429:JOQ786430 JYL786429:JYM786430 KIH786429:KII786430 KSD786429:KSE786430 LBZ786429:LCA786430 LLV786429:LLW786430 LVR786429:LVS786430 MFN786429:MFO786430 MPJ786429:MPK786430 MZF786429:MZG786430 NJB786429:NJC786430 NSX786429:NSY786430 OCT786429:OCU786430 OMP786429:OMQ786430 OWL786429:OWM786430 PGH786429:PGI786430 PQD786429:PQE786430 PZZ786429:QAA786430 QJV786429:QJW786430 QTR786429:QTS786430 RDN786429:RDO786430 RNJ786429:RNK786430 RXF786429:RXG786430 SHB786429:SHC786430 SQX786429:SQY786430 TAT786429:TAU786430 TKP786429:TKQ786430 TUL786429:TUM786430 UEH786429:UEI786430 UOD786429:UOE786430 UXZ786429:UYA786430 VHV786429:VHW786430 VRR786429:VRS786430 WBN786429:WBO786430 WLJ786429:WLK786430 WVF786429:WVG786430 IT851965:IU851966 SP851965:SQ851966 ACL851965:ACM851966 AMH851965:AMI851966 AWD851965:AWE851966 BFZ851965:BGA851966 BPV851965:BPW851966 BZR851965:BZS851966 CJN851965:CJO851966 CTJ851965:CTK851966 DDF851965:DDG851966 DNB851965:DNC851966 DWX851965:DWY851966 EGT851965:EGU851966 EQP851965:EQQ851966 FAL851965:FAM851966 FKH851965:FKI851966 FUD851965:FUE851966 GDZ851965:GEA851966 GNV851965:GNW851966 GXR851965:GXS851966 HHN851965:HHO851966 HRJ851965:HRK851966 IBF851965:IBG851966 ILB851965:ILC851966 IUX851965:IUY851966 JET851965:JEU851966 JOP851965:JOQ851966 JYL851965:JYM851966 KIH851965:KII851966 KSD851965:KSE851966 LBZ851965:LCA851966 LLV851965:LLW851966 LVR851965:LVS851966 MFN851965:MFO851966 MPJ851965:MPK851966 MZF851965:MZG851966 NJB851965:NJC851966 NSX851965:NSY851966 OCT851965:OCU851966 OMP851965:OMQ851966 OWL851965:OWM851966 PGH851965:PGI851966 PQD851965:PQE851966 PZZ851965:QAA851966 QJV851965:QJW851966 QTR851965:QTS851966 RDN851965:RDO851966 RNJ851965:RNK851966 RXF851965:RXG851966 SHB851965:SHC851966 SQX851965:SQY851966 TAT851965:TAU851966 TKP851965:TKQ851966 TUL851965:TUM851966 UEH851965:UEI851966 UOD851965:UOE851966 UXZ851965:UYA851966 VHV851965:VHW851966 VRR851965:VRS851966 WBN851965:WBO851966 WLJ851965:WLK851966 WVF851965:WVG851966 IT917501:IU917502 SP917501:SQ917502 ACL917501:ACM917502 AMH917501:AMI917502 AWD917501:AWE917502 BFZ917501:BGA917502 BPV917501:BPW917502 BZR917501:BZS917502 CJN917501:CJO917502 CTJ917501:CTK917502 DDF917501:DDG917502 DNB917501:DNC917502 DWX917501:DWY917502 EGT917501:EGU917502 EQP917501:EQQ917502 FAL917501:FAM917502 FKH917501:FKI917502 FUD917501:FUE917502 GDZ917501:GEA917502 GNV917501:GNW917502 GXR917501:GXS917502 HHN917501:HHO917502 HRJ917501:HRK917502 IBF917501:IBG917502 ILB917501:ILC917502 IUX917501:IUY917502 JET917501:JEU917502 JOP917501:JOQ917502 JYL917501:JYM917502 KIH917501:KII917502 KSD917501:KSE917502 LBZ917501:LCA917502 LLV917501:LLW917502 LVR917501:LVS917502 MFN917501:MFO917502 MPJ917501:MPK917502 MZF917501:MZG917502 NJB917501:NJC917502 NSX917501:NSY917502 OCT917501:OCU917502 OMP917501:OMQ917502 OWL917501:OWM917502 PGH917501:PGI917502 PQD917501:PQE917502 PZZ917501:QAA917502 QJV917501:QJW917502 QTR917501:QTS917502 RDN917501:RDO917502 RNJ917501:RNK917502 RXF917501:RXG917502 SHB917501:SHC917502 SQX917501:SQY917502 TAT917501:TAU917502 TKP917501:TKQ917502 TUL917501:TUM917502 UEH917501:UEI917502 UOD917501:UOE917502 UXZ917501:UYA917502 VHV917501:VHW917502 VRR917501:VRS917502 WBN917501:WBO917502 WLJ917501:WLK917502 WVF917501:WVG917502 IT983037:IU983038 SP983037:SQ983038 ACL983037:ACM983038 AMH983037:AMI983038 AWD983037:AWE983038 BFZ983037:BGA983038 BPV983037:BPW983038 BZR983037:BZS983038 CJN983037:CJO983038 CTJ983037:CTK983038 DDF983037:DDG983038 DNB983037:DNC983038 DWX983037:DWY983038 EGT983037:EGU983038 EQP983037:EQQ983038 FAL983037:FAM983038 FKH983037:FKI983038 FUD983037:FUE983038 GDZ983037:GEA983038 GNV983037:GNW983038 GXR983037:GXS983038 HHN983037:HHO983038 HRJ983037:HRK983038 IBF983037:IBG983038 ILB983037:ILC983038 IUX983037:IUY983038 JET983037:JEU983038 JOP983037:JOQ983038 JYL983037:JYM983038 KIH983037:KII983038 KSD983037:KSE983038 LBZ983037:LCA983038 LLV983037:LLW983038 LVR983037:LVS983038 MFN983037:MFO983038 MPJ983037:MPK983038 MZF983037:MZG983038 NJB983037:NJC983038 NSX983037:NSY983038 OCT983037:OCU983038 OMP983037:OMQ983038 OWL983037:OWM983038 PGH983037:PGI983038 PQD983037:PQE983038 PZZ983037:QAA983038 QJV983037:QJW983038 QTR983037:QTS983038 RDN983037:RDO983038 RNJ983037:RNK983038 RXF983037:RXG983038 SHB983037:SHC983038 SQX983037:SQY983038 TAT983037:TAU983038 TKP983037:TKQ983038 TUL983037:TUM983038 UEH983037:UEI983038 UOD983037:UOE983038 UXZ983037:UYA983038 VHV983037:VHW983038 VRR983037:VRS983038 WBN983037:WBO983038 WLJ983037:WLK983038 WVF983037:WVG983038 WLG983043:WLH983044 IN65539:IO65540 SJ65539:SK65540 ACF65539:ACG65540 AMB65539:AMC65540 AVX65539:AVY65540 BFT65539:BFU65540 BPP65539:BPQ65540 BZL65539:BZM65540 CJH65539:CJI65540 CTD65539:CTE65540 DCZ65539:DDA65540 DMV65539:DMW65540 DWR65539:DWS65540 EGN65539:EGO65540 EQJ65539:EQK65540 FAF65539:FAG65540 FKB65539:FKC65540 FTX65539:FTY65540 GDT65539:GDU65540 GNP65539:GNQ65540 GXL65539:GXM65540 HHH65539:HHI65540 HRD65539:HRE65540 IAZ65539:IBA65540 IKV65539:IKW65540 IUR65539:IUS65540 JEN65539:JEO65540 JOJ65539:JOK65540 JYF65539:JYG65540 KIB65539:KIC65540 KRX65539:KRY65540 LBT65539:LBU65540 LLP65539:LLQ65540 LVL65539:LVM65540 MFH65539:MFI65540 MPD65539:MPE65540 MYZ65539:MZA65540 NIV65539:NIW65540 NSR65539:NSS65540 OCN65539:OCO65540 OMJ65539:OMK65540 OWF65539:OWG65540 PGB65539:PGC65540 PPX65539:PPY65540 PZT65539:PZU65540 QJP65539:QJQ65540 QTL65539:QTM65540 RDH65539:RDI65540 RND65539:RNE65540 RWZ65539:RXA65540 SGV65539:SGW65540 SQR65539:SQS65540 TAN65539:TAO65540 TKJ65539:TKK65540 TUF65539:TUG65540 UEB65539:UEC65540 UNX65539:UNY65540 UXT65539:UXU65540 VHP65539:VHQ65540 VRL65539:VRM65540 WBH65539:WBI65540 WLD65539:WLE65540 WUZ65539:WVA65540 IN131075:IO131076 SJ131075:SK131076 ACF131075:ACG131076 AMB131075:AMC131076 AVX131075:AVY131076 BFT131075:BFU131076 BPP131075:BPQ131076 BZL131075:BZM131076 CJH131075:CJI131076 CTD131075:CTE131076 DCZ131075:DDA131076 DMV131075:DMW131076 DWR131075:DWS131076 EGN131075:EGO131076 EQJ131075:EQK131076 FAF131075:FAG131076 FKB131075:FKC131076 FTX131075:FTY131076 GDT131075:GDU131076 GNP131075:GNQ131076 GXL131075:GXM131076 HHH131075:HHI131076 HRD131075:HRE131076 IAZ131075:IBA131076 IKV131075:IKW131076 IUR131075:IUS131076 JEN131075:JEO131076 JOJ131075:JOK131076 JYF131075:JYG131076 KIB131075:KIC131076 KRX131075:KRY131076 LBT131075:LBU131076 LLP131075:LLQ131076 LVL131075:LVM131076 MFH131075:MFI131076 MPD131075:MPE131076 MYZ131075:MZA131076 NIV131075:NIW131076 NSR131075:NSS131076 OCN131075:OCO131076 OMJ131075:OMK131076 OWF131075:OWG131076 PGB131075:PGC131076 PPX131075:PPY131076 PZT131075:PZU131076 QJP131075:QJQ131076 QTL131075:QTM131076 RDH131075:RDI131076 RND131075:RNE131076 RWZ131075:RXA131076 SGV131075:SGW131076 SQR131075:SQS131076 TAN131075:TAO131076 TKJ131075:TKK131076 TUF131075:TUG131076 UEB131075:UEC131076 UNX131075:UNY131076 UXT131075:UXU131076 VHP131075:VHQ131076 VRL131075:VRM131076 WBH131075:WBI131076 WLD131075:WLE131076 WUZ131075:WVA131076 IN196611:IO196612 SJ196611:SK196612 ACF196611:ACG196612 AMB196611:AMC196612 AVX196611:AVY196612 BFT196611:BFU196612 BPP196611:BPQ196612 BZL196611:BZM196612 CJH196611:CJI196612 CTD196611:CTE196612 DCZ196611:DDA196612 DMV196611:DMW196612 DWR196611:DWS196612 EGN196611:EGO196612 EQJ196611:EQK196612 FAF196611:FAG196612 FKB196611:FKC196612 FTX196611:FTY196612 GDT196611:GDU196612 GNP196611:GNQ196612 GXL196611:GXM196612 HHH196611:HHI196612 HRD196611:HRE196612 IAZ196611:IBA196612 IKV196611:IKW196612 IUR196611:IUS196612 JEN196611:JEO196612 JOJ196611:JOK196612 JYF196611:JYG196612 KIB196611:KIC196612 KRX196611:KRY196612 LBT196611:LBU196612 LLP196611:LLQ196612 LVL196611:LVM196612 MFH196611:MFI196612 MPD196611:MPE196612 MYZ196611:MZA196612 NIV196611:NIW196612 NSR196611:NSS196612 OCN196611:OCO196612 OMJ196611:OMK196612 OWF196611:OWG196612 PGB196611:PGC196612 PPX196611:PPY196612 PZT196611:PZU196612 QJP196611:QJQ196612 QTL196611:QTM196612 RDH196611:RDI196612 RND196611:RNE196612 RWZ196611:RXA196612 SGV196611:SGW196612 SQR196611:SQS196612 TAN196611:TAO196612 TKJ196611:TKK196612 TUF196611:TUG196612 UEB196611:UEC196612 UNX196611:UNY196612 UXT196611:UXU196612 VHP196611:VHQ196612 VRL196611:VRM196612 WBH196611:WBI196612 WLD196611:WLE196612 WUZ196611:WVA196612 IN262147:IO262148 SJ262147:SK262148 ACF262147:ACG262148 AMB262147:AMC262148 AVX262147:AVY262148 BFT262147:BFU262148 BPP262147:BPQ262148 BZL262147:BZM262148 CJH262147:CJI262148 CTD262147:CTE262148 DCZ262147:DDA262148 DMV262147:DMW262148 DWR262147:DWS262148 EGN262147:EGO262148 EQJ262147:EQK262148 FAF262147:FAG262148 FKB262147:FKC262148 FTX262147:FTY262148 GDT262147:GDU262148 GNP262147:GNQ262148 GXL262147:GXM262148 HHH262147:HHI262148 HRD262147:HRE262148 IAZ262147:IBA262148 IKV262147:IKW262148 IUR262147:IUS262148 JEN262147:JEO262148 JOJ262147:JOK262148 JYF262147:JYG262148 KIB262147:KIC262148 KRX262147:KRY262148 LBT262147:LBU262148 LLP262147:LLQ262148 LVL262147:LVM262148 MFH262147:MFI262148 MPD262147:MPE262148 MYZ262147:MZA262148 NIV262147:NIW262148 NSR262147:NSS262148 OCN262147:OCO262148 OMJ262147:OMK262148 OWF262147:OWG262148 PGB262147:PGC262148 PPX262147:PPY262148 PZT262147:PZU262148 QJP262147:QJQ262148 QTL262147:QTM262148 RDH262147:RDI262148 RND262147:RNE262148 RWZ262147:RXA262148 SGV262147:SGW262148 SQR262147:SQS262148 TAN262147:TAO262148 TKJ262147:TKK262148 TUF262147:TUG262148 UEB262147:UEC262148 UNX262147:UNY262148 UXT262147:UXU262148 VHP262147:VHQ262148 VRL262147:VRM262148 WBH262147:WBI262148 WLD262147:WLE262148 WUZ262147:WVA262148 IN327683:IO327684 SJ327683:SK327684 ACF327683:ACG327684 AMB327683:AMC327684 AVX327683:AVY327684 BFT327683:BFU327684 BPP327683:BPQ327684 BZL327683:BZM327684 CJH327683:CJI327684 CTD327683:CTE327684 DCZ327683:DDA327684 DMV327683:DMW327684 DWR327683:DWS327684 EGN327683:EGO327684 EQJ327683:EQK327684 FAF327683:FAG327684 FKB327683:FKC327684 FTX327683:FTY327684 GDT327683:GDU327684 GNP327683:GNQ327684 GXL327683:GXM327684 HHH327683:HHI327684 HRD327683:HRE327684 IAZ327683:IBA327684 IKV327683:IKW327684 IUR327683:IUS327684 JEN327683:JEO327684 JOJ327683:JOK327684 JYF327683:JYG327684 KIB327683:KIC327684 KRX327683:KRY327684 LBT327683:LBU327684 LLP327683:LLQ327684 LVL327683:LVM327684 MFH327683:MFI327684 MPD327683:MPE327684 MYZ327683:MZA327684 NIV327683:NIW327684 NSR327683:NSS327684 OCN327683:OCO327684 OMJ327683:OMK327684 OWF327683:OWG327684 PGB327683:PGC327684 PPX327683:PPY327684 PZT327683:PZU327684 QJP327683:QJQ327684 QTL327683:QTM327684 RDH327683:RDI327684 RND327683:RNE327684 RWZ327683:RXA327684 SGV327683:SGW327684 SQR327683:SQS327684 TAN327683:TAO327684 TKJ327683:TKK327684 TUF327683:TUG327684 UEB327683:UEC327684 UNX327683:UNY327684 UXT327683:UXU327684 VHP327683:VHQ327684 VRL327683:VRM327684 WBH327683:WBI327684 WLD327683:WLE327684 WUZ327683:WVA327684 IN393219:IO393220 SJ393219:SK393220 ACF393219:ACG393220 AMB393219:AMC393220 AVX393219:AVY393220 BFT393219:BFU393220 BPP393219:BPQ393220 BZL393219:BZM393220 CJH393219:CJI393220 CTD393219:CTE393220 DCZ393219:DDA393220 DMV393219:DMW393220 DWR393219:DWS393220 EGN393219:EGO393220 EQJ393219:EQK393220 FAF393219:FAG393220 FKB393219:FKC393220 FTX393219:FTY393220 GDT393219:GDU393220 GNP393219:GNQ393220 GXL393219:GXM393220 HHH393219:HHI393220 HRD393219:HRE393220 IAZ393219:IBA393220 IKV393219:IKW393220 IUR393219:IUS393220 JEN393219:JEO393220 JOJ393219:JOK393220 JYF393219:JYG393220 KIB393219:KIC393220 KRX393219:KRY393220 LBT393219:LBU393220 LLP393219:LLQ393220 LVL393219:LVM393220 MFH393219:MFI393220 MPD393219:MPE393220 MYZ393219:MZA393220 NIV393219:NIW393220 NSR393219:NSS393220 OCN393219:OCO393220 OMJ393219:OMK393220 OWF393219:OWG393220 PGB393219:PGC393220 PPX393219:PPY393220 PZT393219:PZU393220 QJP393219:QJQ393220 QTL393219:QTM393220 RDH393219:RDI393220 RND393219:RNE393220 RWZ393219:RXA393220 SGV393219:SGW393220 SQR393219:SQS393220 TAN393219:TAO393220 TKJ393219:TKK393220 TUF393219:TUG393220 UEB393219:UEC393220 UNX393219:UNY393220 UXT393219:UXU393220 VHP393219:VHQ393220 VRL393219:VRM393220 WBH393219:WBI393220 WLD393219:WLE393220 WUZ393219:WVA393220 IN458755:IO458756 SJ458755:SK458756 ACF458755:ACG458756 AMB458755:AMC458756 AVX458755:AVY458756 BFT458755:BFU458756 BPP458755:BPQ458756 BZL458755:BZM458756 CJH458755:CJI458756 CTD458755:CTE458756 DCZ458755:DDA458756 DMV458755:DMW458756 DWR458755:DWS458756 EGN458755:EGO458756 EQJ458755:EQK458756 FAF458755:FAG458756 FKB458755:FKC458756 FTX458755:FTY458756 GDT458755:GDU458756 GNP458755:GNQ458756 GXL458755:GXM458756 HHH458755:HHI458756 HRD458755:HRE458756 IAZ458755:IBA458756 IKV458755:IKW458756 IUR458755:IUS458756 JEN458755:JEO458756 JOJ458755:JOK458756 JYF458755:JYG458756 KIB458755:KIC458756 KRX458755:KRY458756 LBT458755:LBU458756 LLP458755:LLQ458756 LVL458755:LVM458756 MFH458755:MFI458756 MPD458755:MPE458756 MYZ458755:MZA458756 NIV458755:NIW458756 NSR458755:NSS458756 OCN458755:OCO458756 OMJ458755:OMK458756 OWF458755:OWG458756 PGB458755:PGC458756 PPX458755:PPY458756 PZT458755:PZU458756 QJP458755:QJQ458756 QTL458755:QTM458756 RDH458755:RDI458756 RND458755:RNE458756 RWZ458755:RXA458756 SGV458755:SGW458756 SQR458755:SQS458756 TAN458755:TAO458756 TKJ458755:TKK458756 TUF458755:TUG458756 UEB458755:UEC458756 UNX458755:UNY458756 UXT458755:UXU458756 VHP458755:VHQ458756 VRL458755:VRM458756 WBH458755:WBI458756 WLD458755:WLE458756 WUZ458755:WVA458756 IN524291:IO524292 SJ524291:SK524292 ACF524291:ACG524292 AMB524291:AMC524292 AVX524291:AVY524292 BFT524291:BFU524292 BPP524291:BPQ524292 BZL524291:BZM524292 CJH524291:CJI524292 CTD524291:CTE524292 DCZ524291:DDA524292 DMV524291:DMW524292 DWR524291:DWS524292 EGN524291:EGO524292 EQJ524291:EQK524292 FAF524291:FAG524292 FKB524291:FKC524292 FTX524291:FTY524292 GDT524291:GDU524292 GNP524291:GNQ524292 GXL524291:GXM524292 HHH524291:HHI524292 HRD524291:HRE524292 IAZ524291:IBA524292 IKV524291:IKW524292 IUR524291:IUS524292 JEN524291:JEO524292 JOJ524291:JOK524292 JYF524291:JYG524292 KIB524291:KIC524292 KRX524291:KRY524292 LBT524291:LBU524292 LLP524291:LLQ524292 LVL524291:LVM524292 MFH524291:MFI524292 MPD524291:MPE524292 MYZ524291:MZA524292 NIV524291:NIW524292 NSR524291:NSS524292 OCN524291:OCO524292 OMJ524291:OMK524292 OWF524291:OWG524292 PGB524291:PGC524292 PPX524291:PPY524292 PZT524291:PZU524292 QJP524291:QJQ524292 QTL524291:QTM524292 RDH524291:RDI524292 RND524291:RNE524292 RWZ524291:RXA524292 SGV524291:SGW524292 SQR524291:SQS524292 TAN524291:TAO524292 TKJ524291:TKK524292 TUF524291:TUG524292 UEB524291:UEC524292 UNX524291:UNY524292 UXT524291:UXU524292 VHP524291:VHQ524292 VRL524291:VRM524292 WBH524291:WBI524292 WLD524291:WLE524292 WUZ524291:WVA524292 IN589827:IO589828 SJ589827:SK589828 ACF589827:ACG589828 AMB589827:AMC589828 AVX589827:AVY589828 BFT589827:BFU589828 BPP589827:BPQ589828 BZL589827:BZM589828 CJH589827:CJI589828 CTD589827:CTE589828 DCZ589827:DDA589828 DMV589827:DMW589828 DWR589827:DWS589828 EGN589827:EGO589828 EQJ589827:EQK589828 FAF589827:FAG589828 FKB589827:FKC589828 FTX589827:FTY589828 GDT589827:GDU589828 GNP589827:GNQ589828 GXL589827:GXM589828 HHH589827:HHI589828 HRD589827:HRE589828 IAZ589827:IBA589828 IKV589827:IKW589828 IUR589827:IUS589828 JEN589827:JEO589828 JOJ589827:JOK589828 JYF589827:JYG589828 KIB589827:KIC589828 KRX589827:KRY589828 LBT589827:LBU589828 LLP589827:LLQ589828 LVL589827:LVM589828 MFH589827:MFI589828 MPD589827:MPE589828 MYZ589827:MZA589828 NIV589827:NIW589828 NSR589827:NSS589828 OCN589827:OCO589828 OMJ589827:OMK589828 OWF589827:OWG589828 PGB589827:PGC589828 PPX589827:PPY589828 PZT589827:PZU589828 QJP589827:QJQ589828 QTL589827:QTM589828 RDH589827:RDI589828 RND589827:RNE589828 RWZ589827:RXA589828 SGV589827:SGW589828 SQR589827:SQS589828 TAN589827:TAO589828 TKJ589827:TKK589828 TUF589827:TUG589828 UEB589827:UEC589828 UNX589827:UNY589828 UXT589827:UXU589828 VHP589827:VHQ589828 VRL589827:VRM589828 WBH589827:WBI589828 WLD589827:WLE589828 WUZ589827:WVA589828 IN655363:IO655364 SJ655363:SK655364 ACF655363:ACG655364 AMB655363:AMC655364 AVX655363:AVY655364 BFT655363:BFU655364 BPP655363:BPQ655364 BZL655363:BZM655364 CJH655363:CJI655364 CTD655363:CTE655364 DCZ655363:DDA655364 DMV655363:DMW655364 DWR655363:DWS655364 EGN655363:EGO655364 EQJ655363:EQK655364 FAF655363:FAG655364 FKB655363:FKC655364 FTX655363:FTY655364 GDT655363:GDU655364 GNP655363:GNQ655364 GXL655363:GXM655364 HHH655363:HHI655364 HRD655363:HRE655364 IAZ655363:IBA655364 IKV655363:IKW655364 IUR655363:IUS655364 JEN655363:JEO655364 JOJ655363:JOK655364 JYF655363:JYG655364 KIB655363:KIC655364 KRX655363:KRY655364 LBT655363:LBU655364 LLP655363:LLQ655364 LVL655363:LVM655364 MFH655363:MFI655364 MPD655363:MPE655364 MYZ655363:MZA655364 NIV655363:NIW655364 NSR655363:NSS655364 OCN655363:OCO655364 OMJ655363:OMK655364 OWF655363:OWG655364 PGB655363:PGC655364 PPX655363:PPY655364 PZT655363:PZU655364 QJP655363:QJQ655364 QTL655363:QTM655364 RDH655363:RDI655364 RND655363:RNE655364 RWZ655363:RXA655364 SGV655363:SGW655364 SQR655363:SQS655364 TAN655363:TAO655364 TKJ655363:TKK655364 TUF655363:TUG655364 UEB655363:UEC655364 UNX655363:UNY655364 UXT655363:UXU655364 VHP655363:VHQ655364 VRL655363:VRM655364 WBH655363:WBI655364 WLD655363:WLE655364 WUZ655363:WVA655364 IN720899:IO720900 SJ720899:SK720900 ACF720899:ACG720900 AMB720899:AMC720900 AVX720899:AVY720900 BFT720899:BFU720900 BPP720899:BPQ720900 BZL720899:BZM720900 CJH720899:CJI720900 CTD720899:CTE720900 DCZ720899:DDA720900 DMV720899:DMW720900 DWR720899:DWS720900 EGN720899:EGO720900 EQJ720899:EQK720900 FAF720899:FAG720900 FKB720899:FKC720900 FTX720899:FTY720900 GDT720899:GDU720900 GNP720899:GNQ720900 GXL720899:GXM720900 HHH720899:HHI720900 HRD720899:HRE720900 IAZ720899:IBA720900 IKV720899:IKW720900 IUR720899:IUS720900 JEN720899:JEO720900 JOJ720899:JOK720900 JYF720899:JYG720900 KIB720899:KIC720900 KRX720899:KRY720900 LBT720899:LBU720900 LLP720899:LLQ720900 LVL720899:LVM720900 MFH720899:MFI720900 MPD720899:MPE720900 MYZ720899:MZA720900 NIV720899:NIW720900 NSR720899:NSS720900 OCN720899:OCO720900 OMJ720899:OMK720900 OWF720899:OWG720900 PGB720899:PGC720900 PPX720899:PPY720900 PZT720899:PZU720900 QJP720899:QJQ720900 QTL720899:QTM720900 RDH720899:RDI720900 RND720899:RNE720900 RWZ720899:RXA720900 SGV720899:SGW720900 SQR720899:SQS720900 TAN720899:TAO720900 TKJ720899:TKK720900 TUF720899:TUG720900 UEB720899:UEC720900 UNX720899:UNY720900 UXT720899:UXU720900 VHP720899:VHQ720900 VRL720899:VRM720900 WBH720899:WBI720900 WLD720899:WLE720900 WUZ720899:WVA720900 IN786435:IO786436 SJ786435:SK786436 ACF786435:ACG786436 AMB786435:AMC786436 AVX786435:AVY786436 BFT786435:BFU786436 BPP786435:BPQ786436 BZL786435:BZM786436 CJH786435:CJI786436 CTD786435:CTE786436 DCZ786435:DDA786436 DMV786435:DMW786436 DWR786435:DWS786436 EGN786435:EGO786436 EQJ786435:EQK786436 FAF786435:FAG786436 FKB786435:FKC786436 FTX786435:FTY786436 GDT786435:GDU786436 GNP786435:GNQ786436 GXL786435:GXM786436 HHH786435:HHI786436 HRD786435:HRE786436 IAZ786435:IBA786436 IKV786435:IKW786436 IUR786435:IUS786436 JEN786435:JEO786436 JOJ786435:JOK786436 JYF786435:JYG786436 KIB786435:KIC786436 KRX786435:KRY786436 LBT786435:LBU786436 LLP786435:LLQ786436 LVL786435:LVM786436 MFH786435:MFI786436 MPD786435:MPE786436 MYZ786435:MZA786436 NIV786435:NIW786436 NSR786435:NSS786436 OCN786435:OCO786436 OMJ786435:OMK786436 OWF786435:OWG786436 PGB786435:PGC786436 PPX786435:PPY786436 PZT786435:PZU786436 QJP786435:QJQ786436 QTL786435:QTM786436 RDH786435:RDI786436 RND786435:RNE786436 RWZ786435:RXA786436 SGV786435:SGW786436 SQR786435:SQS786436 TAN786435:TAO786436 TKJ786435:TKK786436 TUF786435:TUG786436 UEB786435:UEC786436 UNX786435:UNY786436 UXT786435:UXU786436 VHP786435:VHQ786436 VRL786435:VRM786436 WBH786435:WBI786436 WLD786435:WLE786436 WUZ786435:WVA786436 IN851971:IO851972 SJ851971:SK851972 ACF851971:ACG851972 AMB851971:AMC851972 AVX851971:AVY851972 BFT851971:BFU851972 BPP851971:BPQ851972 BZL851971:BZM851972 CJH851971:CJI851972 CTD851971:CTE851972 DCZ851971:DDA851972 DMV851971:DMW851972 DWR851971:DWS851972 EGN851971:EGO851972 EQJ851971:EQK851972 FAF851971:FAG851972 FKB851971:FKC851972 FTX851971:FTY851972 GDT851971:GDU851972 GNP851971:GNQ851972 GXL851971:GXM851972 HHH851971:HHI851972 HRD851971:HRE851972 IAZ851971:IBA851972 IKV851971:IKW851972 IUR851971:IUS851972 JEN851971:JEO851972 JOJ851971:JOK851972 JYF851971:JYG851972 KIB851971:KIC851972 KRX851971:KRY851972 LBT851971:LBU851972 LLP851971:LLQ851972 LVL851971:LVM851972 MFH851971:MFI851972 MPD851971:MPE851972 MYZ851971:MZA851972 NIV851971:NIW851972 NSR851971:NSS851972 OCN851971:OCO851972 OMJ851971:OMK851972 OWF851971:OWG851972 PGB851971:PGC851972 PPX851971:PPY851972 PZT851971:PZU851972 QJP851971:QJQ851972 QTL851971:QTM851972 RDH851971:RDI851972 RND851971:RNE851972 RWZ851971:RXA851972 SGV851971:SGW851972 SQR851971:SQS851972 TAN851971:TAO851972 TKJ851971:TKK851972 TUF851971:TUG851972 UEB851971:UEC851972 UNX851971:UNY851972 UXT851971:UXU851972 VHP851971:VHQ851972 VRL851971:VRM851972 WBH851971:WBI851972 WLD851971:WLE851972 WUZ851971:WVA851972 IN917507:IO917508 SJ917507:SK917508 ACF917507:ACG917508 AMB917507:AMC917508 AVX917507:AVY917508 BFT917507:BFU917508 BPP917507:BPQ917508 BZL917507:BZM917508 CJH917507:CJI917508 CTD917507:CTE917508 DCZ917507:DDA917508 DMV917507:DMW917508 DWR917507:DWS917508 EGN917507:EGO917508 EQJ917507:EQK917508 FAF917507:FAG917508 FKB917507:FKC917508 FTX917507:FTY917508 GDT917507:GDU917508 GNP917507:GNQ917508 GXL917507:GXM917508 HHH917507:HHI917508 HRD917507:HRE917508 IAZ917507:IBA917508 IKV917507:IKW917508 IUR917507:IUS917508 JEN917507:JEO917508 JOJ917507:JOK917508 JYF917507:JYG917508 KIB917507:KIC917508 KRX917507:KRY917508 LBT917507:LBU917508 LLP917507:LLQ917508 LVL917507:LVM917508 MFH917507:MFI917508 MPD917507:MPE917508 MYZ917507:MZA917508 NIV917507:NIW917508 NSR917507:NSS917508 OCN917507:OCO917508 OMJ917507:OMK917508 OWF917507:OWG917508 PGB917507:PGC917508 PPX917507:PPY917508 PZT917507:PZU917508 QJP917507:QJQ917508 QTL917507:QTM917508 RDH917507:RDI917508 RND917507:RNE917508 RWZ917507:RXA917508 SGV917507:SGW917508 SQR917507:SQS917508 TAN917507:TAO917508 TKJ917507:TKK917508 TUF917507:TUG917508 UEB917507:UEC917508 UNX917507:UNY917508 UXT917507:UXU917508 VHP917507:VHQ917508 VRL917507:VRM917508 WBH917507:WBI917508 WLD917507:WLE917508 WUZ917507:WVA917508 IN983043:IO983044 SJ983043:SK983044 ACF983043:ACG983044 AMB983043:AMC983044 AVX983043:AVY983044 BFT983043:BFU983044 BPP983043:BPQ983044 BZL983043:BZM983044 CJH983043:CJI983044 CTD983043:CTE983044 DCZ983043:DDA983044 DMV983043:DMW983044 DWR983043:DWS983044 EGN983043:EGO983044 EQJ983043:EQK983044 FAF983043:FAG983044 FKB983043:FKC983044 FTX983043:FTY983044 GDT983043:GDU983044 GNP983043:GNQ983044 GXL983043:GXM983044 HHH983043:HHI983044 HRD983043:HRE983044 IAZ983043:IBA983044 IKV983043:IKW983044 IUR983043:IUS983044 JEN983043:JEO983044 JOJ983043:JOK983044 JYF983043:JYG983044 KIB983043:KIC983044 KRX983043:KRY983044 LBT983043:LBU983044 LLP983043:LLQ983044 LVL983043:LVM983044 MFH983043:MFI983044 MPD983043:MPE983044 MYZ983043:MZA983044 NIV983043:NIW983044 NSR983043:NSS983044 OCN983043:OCO983044 OMJ983043:OMK983044 OWF983043:OWG983044 PGB983043:PGC983044 PPX983043:PPY983044 PZT983043:PZU983044 QJP983043:QJQ983044 QTL983043:QTM983044 RDH983043:RDI983044 RND983043:RNE983044 RWZ983043:RXA983044 SGV983043:SGW983044 SQR983043:SQS983044 TAN983043:TAO983044 TKJ983043:TKK983044 TUF983043:TUG983044 UEB983043:UEC983044 UNX983043:UNY983044 UXT983043:UXU983044 VHP983043:VHQ983044 VRL983043:VRM983044 WBH983043:WBI983044 WLD983043:WLE983044 WUZ983043:WVA983044 IQ65539:IR65540 SM65539:SN65540 ACI65539:ACJ65540 AME65539:AMF65540 AWA65539:AWB65540 BFW65539:BFX65540 BPS65539:BPT65540 BZO65539:BZP65540 CJK65539:CJL65540 CTG65539:CTH65540 DDC65539:DDD65540 DMY65539:DMZ65540 DWU65539:DWV65540 EGQ65539:EGR65540 EQM65539:EQN65540 FAI65539:FAJ65540 FKE65539:FKF65540 FUA65539:FUB65540 GDW65539:GDX65540 GNS65539:GNT65540 GXO65539:GXP65540 HHK65539:HHL65540 HRG65539:HRH65540 IBC65539:IBD65540 IKY65539:IKZ65540 IUU65539:IUV65540 JEQ65539:JER65540 JOM65539:JON65540 JYI65539:JYJ65540 KIE65539:KIF65540 KSA65539:KSB65540 LBW65539:LBX65540 LLS65539:LLT65540 LVO65539:LVP65540 MFK65539:MFL65540 MPG65539:MPH65540 MZC65539:MZD65540 NIY65539:NIZ65540 NSU65539:NSV65540 OCQ65539:OCR65540 OMM65539:OMN65540 OWI65539:OWJ65540 PGE65539:PGF65540 PQA65539:PQB65540 PZW65539:PZX65540 QJS65539:QJT65540 QTO65539:QTP65540 RDK65539:RDL65540 RNG65539:RNH65540 RXC65539:RXD65540 SGY65539:SGZ65540 SQU65539:SQV65540 TAQ65539:TAR65540 TKM65539:TKN65540 TUI65539:TUJ65540 UEE65539:UEF65540 UOA65539:UOB65540 UXW65539:UXX65540 VHS65539:VHT65540 VRO65539:VRP65540 WBK65539:WBL65540 WLG65539:WLH65540 WVC65539:WVD65540 IQ131075:IR131076 SM131075:SN131076 ACI131075:ACJ131076 AME131075:AMF131076 AWA131075:AWB131076 BFW131075:BFX131076 BPS131075:BPT131076 BZO131075:BZP131076 CJK131075:CJL131076 CTG131075:CTH131076 DDC131075:DDD131076 DMY131075:DMZ131076 DWU131075:DWV131076 EGQ131075:EGR131076 EQM131075:EQN131076 FAI131075:FAJ131076 FKE131075:FKF131076 FUA131075:FUB131076 GDW131075:GDX131076 GNS131075:GNT131076 GXO131075:GXP131076 HHK131075:HHL131076 HRG131075:HRH131076 IBC131075:IBD131076 IKY131075:IKZ131076 IUU131075:IUV131076 JEQ131075:JER131076 JOM131075:JON131076 JYI131075:JYJ131076 KIE131075:KIF131076 KSA131075:KSB131076 LBW131075:LBX131076 LLS131075:LLT131076 LVO131075:LVP131076 MFK131075:MFL131076 MPG131075:MPH131076 MZC131075:MZD131076 NIY131075:NIZ131076 NSU131075:NSV131076 OCQ131075:OCR131076 OMM131075:OMN131076 OWI131075:OWJ131076 PGE131075:PGF131076 PQA131075:PQB131076 PZW131075:PZX131076 QJS131075:QJT131076 QTO131075:QTP131076 RDK131075:RDL131076 RNG131075:RNH131076 RXC131075:RXD131076 SGY131075:SGZ131076 SQU131075:SQV131076 TAQ131075:TAR131076 TKM131075:TKN131076 TUI131075:TUJ131076 UEE131075:UEF131076 UOA131075:UOB131076 UXW131075:UXX131076 VHS131075:VHT131076 VRO131075:VRP131076 WBK131075:WBL131076 WLG131075:WLH131076 WVC131075:WVD131076 IQ196611:IR196612 SM196611:SN196612 ACI196611:ACJ196612 AME196611:AMF196612 AWA196611:AWB196612 BFW196611:BFX196612 BPS196611:BPT196612 BZO196611:BZP196612 CJK196611:CJL196612 CTG196611:CTH196612 DDC196611:DDD196612 DMY196611:DMZ196612 DWU196611:DWV196612 EGQ196611:EGR196612 EQM196611:EQN196612 FAI196611:FAJ196612 FKE196611:FKF196612 FUA196611:FUB196612 GDW196611:GDX196612 GNS196611:GNT196612 GXO196611:GXP196612 HHK196611:HHL196612 HRG196611:HRH196612 IBC196611:IBD196612 IKY196611:IKZ196612 IUU196611:IUV196612 JEQ196611:JER196612 JOM196611:JON196612 JYI196611:JYJ196612 KIE196611:KIF196612 KSA196611:KSB196612 LBW196611:LBX196612 LLS196611:LLT196612 LVO196611:LVP196612 MFK196611:MFL196612 MPG196611:MPH196612 MZC196611:MZD196612 NIY196611:NIZ196612 NSU196611:NSV196612 OCQ196611:OCR196612 OMM196611:OMN196612 OWI196611:OWJ196612 PGE196611:PGF196612 PQA196611:PQB196612 PZW196611:PZX196612 QJS196611:QJT196612 QTO196611:QTP196612 RDK196611:RDL196612 RNG196611:RNH196612 RXC196611:RXD196612 SGY196611:SGZ196612 SQU196611:SQV196612 TAQ196611:TAR196612 TKM196611:TKN196612 TUI196611:TUJ196612 UEE196611:UEF196612 UOA196611:UOB196612 UXW196611:UXX196612 VHS196611:VHT196612 VRO196611:VRP196612 WBK196611:WBL196612 WLG196611:WLH196612 WVC196611:WVD196612 IQ262147:IR262148 SM262147:SN262148 ACI262147:ACJ262148 AME262147:AMF262148 AWA262147:AWB262148 BFW262147:BFX262148 BPS262147:BPT262148 BZO262147:BZP262148 CJK262147:CJL262148 CTG262147:CTH262148 DDC262147:DDD262148 DMY262147:DMZ262148 DWU262147:DWV262148 EGQ262147:EGR262148 EQM262147:EQN262148 FAI262147:FAJ262148 FKE262147:FKF262148 FUA262147:FUB262148 GDW262147:GDX262148 GNS262147:GNT262148 GXO262147:GXP262148 HHK262147:HHL262148 HRG262147:HRH262148 IBC262147:IBD262148 IKY262147:IKZ262148 IUU262147:IUV262148 JEQ262147:JER262148 JOM262147:JON262148 JYI262147:JYJ262148 KIE262147:KIF262148 KSA262147:KSB262148 LBW262147:LBX262148 LLS262147:LLT262148 LVO262147:LVP262148 MFK262147:MFL262148 MPG262147:MPH262148 MZC262147:MZD262148 NIY262147:NIZ262148 NSU262147:NSV262148 OCQ262147:OCR262148 OMM262147:OMN262148 OWI262147:OWJ262148 PGE262147:PGF262148 PQA262147:PQB262148 PZW262147:PZX262148 QJS262147:QJT262148 QTO262147:QTP262148 RDK262147:RDL262148 RNG262147:RNH262148 RXC262147:RXD262148 SGY262147:SGZ262148 SQU262147:SQV262148 TAQ262147:TAR262148 TKM262147:TKN262148 TUI262147:TUJ262148 UEE262147:UEF262148 UOA262147:UOB262148 UXW262147:UXX262148 VHS262147:VHT262148 VRO262147:VRP262148 WBK262147:WBL262148 WLG262147:WLH262148 WVC262147:WVD262148 IQ327683:IR327684 SM327683:SN327684 ACI327683:ACJ327684 AME327683:AMF327684 AWA327683:AWB327684 BFW327683:BFX327684 BPS327683:BPT327684 BZO327683:BZP327684 CJK327683:CJL327684 CTG327683:CTH327684 DDC327683:DDD327684 DMY327683:DMZ327684 DWU327683:DWV327684 EGQ327683:EGR327684 EQM327683:EQN327684 FAI327683:FAJ327684 FKE327683:FKF327684 FUA327683:FUB327684 GDW327683:GDX327684 GNS327683:GNT327684 GXO327683:GXP327684 HHK327683:HHL327684 HRG327683:HRH327684 IBC327683:IBD327684 IKY327683:IKZ327684 IUU327683:IUV327684 JEQ327683:JER327684 JOM327683:JON327684 JYI327683:JYJ327684 KIE327683:KIF327684 KSA327683:KSB327684 LBW327683:LBX327684 LLS327683:LLT327684 LVO327683:LVP327684 MFK327683:MFL327684 MPG327683:MPH327684 MZC327683:MZD327684 NIY327683:NIZ327684 NSU327683:NSV327684 OCQ327683:OCR327684 OMM327683:OMN327684 OWI327683:OWJ327684 PGE327683:PGF327684 PQA327683:PQB327684 PZW327683:PZX327684 QJS327683:QJT327684 QTO327683:QTP327684 RDK327683:RDL327684 RNG327683:RNH327684 RXC327683:RXD327684 SGY327683:SGZ327684 SQU327683:SQV327684 TAQ327683:TAR327684 TKM327683:TKN327684 TUI327683:TUJ327684 UEE327683:UEF327684 UOA327683:UOB327684 UXW327683:UXX327684 VHS327683:VHT327684 VRO327683:VRP327684 WBK327683:WBL327684 WLG327683:WLH327684 WVC327683:WVD327684 IQ393219:IR393220 SM393219:SN393220 ACI393219:ACJ393220 AME393219:AMF393220 AWA393219:AWB393220 BFW393219:BFX393220 BPS393219:BPT393220 BZO393219:BZP393220 CJK393219:CJL393220 CTG393219:CTH393220 DDC393219:DDD393220 DMY393219:DMZ393220 DWU393219:DWV393220 EGQ393219:EGR393220 EQM393219:EQN393220 FAI393219:FAJ393220 FKE393219:FKF393220 FUA393219:FUB393220 GDW393219:GDX393220 GNS393219:GNT393220 GXO393219:GXP393220 HHK393219:HHL393220 HRG393219:HRH393220 IBC393219:IBD393220 IKY393219:IKZ393220 IUU393219:IUV393220 JEQ393219:JER393220 JOM393219:JON393220 JYI393219:JYJ393220 KIE393219:KIF393220 KSA393219:KSB393220 LBW393219:LBX393220 LLS393219:LLT393220 LVO393219:LVP393220 MFK393219:MFL393220 MPG393219:MPH393220 MZC393219:MZD393220 NIY393219:NIZ393220 NSU393219:NSV393220 OCQ393219:OCR393220 OMM393219:OMN393220 OWI393219:OWJ393220 PGE393219:PGF393220 PQA393219:PQB393220 PZW393219:PZX393220 QJS393219:QJT393220 QTO393219:QTP393220 RDK393219:RDL393220 RNG393219:RNH393220 RXC393219:RXD393220 SGY393219:SGZ393220 SQU393219:SQV393220 TAQ393219:TAR393220 TKM393219:TKN393220 TUI393219:TUJ393220 UEE393219:UEF393220 UOA393219:UOB393220 UXW393219:UXX393220 VHS393219:VHT393220 VRO393219:VRP393220 WBK393219:WBL393220 WLG393219:WLH393220 WVC393219:WVD393220 IQ458755:IR458756 SM458755:SN458756 ACI458755:ACJ458756 AME458755:AMF458756 AWA458755:AWB458756 BFW458755:BFX458756 BPS458755:BPT458756 BZO458755:BZP458756 CJK458755:CJL458756 CTG458755:CTH458756 DDC458755:DDD458756 DMY458755:DMZ458756 DWU458755:DWV458756 EGQ458755:EGR458756 EQM458755:EQN458756 FAI458755:FAJ458756 FKE458755:FKF458756 FUA458755:FUB458756 GDW458755:GDX458756 GNS458755:GNT458756 GXO458755:GXP458756 HHK458755:HHL458756 HRG458755:HRH458756 IBC458755:IBD458756 IKY458755:IKZ458756 IUU458755:IUV458756 JEQ458755:JER458756 JOM458755:JON458756 JYI458755:JYJ458756 KIE458755:KIF458756 KSA458755:KSB458756 LBW458755:LBX458756 LLS458755:LLT458756 LVO458755:LVP458756 MFK458755:MFL458756 MPG458755:MPH458756 MZC458755:MZD458756 NIY458755:NIZ458756 NSU458755:NSV458756 OCQ458755:OCR458756 OMM458755:OMN458756 OWI458755:OWJ458756 PGE458755:PGF458756 PQA458755:PQB458756 PZW458755:PZX458756 QJS458755:QJT458756 QTO458755:QTP458756 RDK458755:RDL458756 RNG458755:RNH458756 RXC458755:RXD458756 SGY458755:SGZ458756 SQU458755:SQV458756 TAQ458755:TAR458756 TKM458755:TKN458756 TUI458755:TUJ458756 UEE458755:UEF458756 UOA458755:UOB458756 UXW458755:UXX458756 VHS458755:VHT458756 VRO458755:VRP458756 WBK458755:WBL458756 WLG458755:WLH458756 WVC458755:WVD458756 IQ524291:IR524292 SM524291:SN524292 ACI524291:ACJ524292 AME524291:AMF524292 AWA524291:AWB524292 BFW524291:BFX524292 BPS524291:BPT524292 BZO524291:BZP524292 CJK524291:CJL524292 CTG524291:CTH524292 DDC524291:DDD524292 DMY524291:DMZ524292 DWU524291:DWV524292 EGQ524291:EGR524292 EQM524291:EQN524292 FAI524291:FAJ524292 FKE524291:FKF524292 FUA524291:FUB524292 GDW524291:GDX524292 GNS524291:GNT524292 GXO524291:GXP524292 HHK524291:HHL524292 HRG524291:HRH524292 IBC524291:IBD524292 IKY524291:IKZ524292 IUU524291:IUV524292 JEQ524291:JER524292 JOM524291:JON524292 JYI524291:JYJ524292 KIE524291:KIF524292 KSA524291:KSB524292 LBW524291:LBX524292 LLS524291:LLT524292 LVO524291:LVP524292 MFK524291:MFL524292 MPG524291:MPH524292 MZC524291:MZD524292 NIY524291:NIZ524292 NSU524291:NSV524292 OCQ524291:OCR524292 OMM524291:OMN524292 OWI524291:OWJ524292 PGE524291:PGF524292 PQA524291:PQB524292 PZW524291:PZX524292 QJS524291:QJT524292 QTO524291:QTP524292 RDK524291:RDL524292 RNG524291:RNH524292 RXC524291:RXD524292 SGY524291:SGZ524292 SQU524291:SQV524292 TAQ524291:TAR524292 TKM524291:TKN524292 TUI524291:TUJ524292 UEE524291:UEF524292 UOA524291:UOB524292 UXW524291:UXX524292 VHS524291:VHT524292 VRO524291:VRP524292 WBK524291:WBL524292 WLG524291:WLH524292 WVC524291:WVD524292 IQ589827:IR589828 SM589827:SN589828 ACI589827:ACJ589828 AME589827:AMF589828 AWA589827:AWB589828 BFW589827:BFX589828 BPS589827:BPT589828 BZO589827:BZP589828 CJK589827:CJL589828 CTG589827:CTH589828 DDC589827:DDD589828 DMY589827:DMZ589828 DWU589827:DWV589828 EGQ589827:EGR589828 EQM589827:EQN589828 FAI589827:FAJ589828 FKE589827:FKF589828 FUA589827:FUB589828 GDW589827:GDX589828 GNS589827:GNT589828 GXO589827:GXP589828 HHK589827:HHL589828 HRG589827:HRH589828 IBC589827:IBD589828 IKY589827:IKZ589828 IUU589827:IUV589828 JEQ589827:JER589828 JOM589827:JON589828 JYI589827:JYJ589828 KIE589827:KIF589828 KSA589827:KSB589828 LBW589827:LBX589828 LLS589827:LLT589828 LVO589827:LVP589828 MFK589827:MFL589828 MPG589827:MPH589828 MZC589827:MZD589828 NIY589827:NIZ589828 NSU589827:NSV589828 OCQ589827:OCR589828 OMM589827:OMN589828 OWI589827:OWJ589828 PGE589827:PGF589828 PQA589827:PQB589828 PZW589827:PZX589828 QJS589827:QJT589828 QTO589827:QTP589828 RDK589827:RDL589828 RNG589827:RNH589828 RXC589827:RXD589828 SGY589827:SGZ589828 SQU589827:SQV589828 TAQ589827:TAR589828 TKM589827:TKN589828 TUI589827:TUJ589828 UEE589827:UEF589828 UOA589827:UOB589828 UXW589827:UXX589828 VHS589827:VHT589828 VRO589827:VRP589828 WBK589827:WBL589828 WLG589827:WLH589828 WVC589827:WVD589828 IQ655363:IR655364 SM655363:SN655364 ACI655363:ACJ655364 AME655363:AMF655364 AWA655363:AWB655364 BFW655363:BFX655364 BPS655363:BPT655364 BZO655363:BZP655364 CJK655363:CJL655364 CTG655363:CTH655364 DDC655363:DDD655364 DMY655363:DMZ655364 DWU655363:DWV655364 EGQ655363:EGR655364 EQM655363:EQN655364 FAI655363:FAJ655364 FKE655363:FKF655364 FUA655363:FUB655364 GDW655363:GDX655364 GNS655363:GNT655364 GXO655363:GXP655364 HHK655363:HHL655364 HRG655363:HRH655364 IBC655363:IBD655364 IKY655363:IKZ655364 IUU655363:IUV655364 JEQ655363:JER655364 JOM655363:JON655364 JYI655363:JYJ655364 KIE655363:KIF655364 KSA655363:KSB655364 LBW655363:LBX655364 LLS655363:LLT655364 LVO655363:LVP655364 MFK655363:MFL655364 MPG655363:MPH655364 MZC655363:MZD655364 NIY655363:NIZ655364 NSU655363:NSV655364 OCQ655363:OCR655364 OMM655363:OMN655364 OWI655363:OWJ655364 PGE655363:PGF655364 PQA655363:PQB655364 PZW655363:PZX655364 QJS655363:QJT655364 QTO655363:QTP655364 RDK655363:RDL655364 RNG655363:RNH655364 RXC655363:RXD655364 SGY655363:SGZ655364 SQU655363:SQV655364 TAQ655363:TAR655364 TKM655363:TKN655364 TUI655363:TUJ655364 UEE655363:UEF655364 UOA655363:UOB655364 UXW655363:UXX655364 VHS655363:VHT655364 VRO655363:VRP655364 WBK655363:WBL655364 WLG655363:WLH655364 WVC655363:WVD655364 IQ720899:IR720900 SM720899:SN720900 ACI720899:ACJ720900 AME720899:AMF720900 AWA720899:AWB720900 BFW720899:BFX720900 BPS720899:BPT720900 BZO720899:BZP720900 CJK720899:CJL720900 CTG720899:CTH720900 DDC720899:DDD720900 DMY720899:DMZ720900 DWU720899:DWV720900 EGQ720899:EGR720900 EQM720899:EQN720900 FAI720899:FAJ720900 FKE720899:FKF720900 FUA720899:FUB720900 GDW720899:GDX720900 GNS720899:GNT720900 GXO720899:GXP720900 HHK720899:HHL720900 HRG720899:HRH720900 IBC720899:IBD720900 IKY720899:IKZ720900 IUU720899:IUV720900 JEQ720899:JER720900 JOM720899:JON720900 JYI720899:JYJ720900 KIE720899:KIF720900 KSA720899:KSB720900 LBW720899:LBX720900 LLS720899:LLT720900 LVO720899:LVP720900 MFK720899:MFL720900 MPG720899:MPH720900 MZC720899:MZD720900 NIY720899:NIZ720900 NSU720899:NSV720900 OCQ720899:OCR720900 OMM720899:OMN720900 OWI720899:OWJ720900 PGE720899:PGF720900 PQA720899:PQB720900 PZW720899:PZX720900 QJS720899:QJT720900 QTO720899:QTP720900 RDK720899:RDL720900 RNG720899:RNH720900 RXC720899:RXD720900 SGY720899:SGZ720900 SQU720899:SQV720900 TAQ720899:TAR720900 TKM720899:TKN720900 TUI720899:TUJ720900 UEE720899:UEF720900 UOA720899:UOB720900 UXW720899:UXX720900 VHS720899:VHT720900 VRO720899:VRP720900 WBK720899:WBL720900 WLG720899:WLH720900 WVC720899:WVD720900 IQ786435:IR786436 SM786435:SN786436 ACI786435:ACJ786436 AME786435:AMF786436 AWA786435:AWB786436 BFW786435:BFX786436 BPS786435:BPT786436 BZO786435:BZP786436 CJK786435:CJL786436 CTG786435:CTH786436 DDC786435:DDD786436 DMY786435:DMZ786436 DWU786435:DWV786436 EGQ786435:EGR786436 EQM786435:EQN786436 FAI786435:FAJ786436 FKE786435:FKF786436 FUA786435:FUB786436 GDW786435:GDX786436 GNS786435:GNT786436 GXO786435:GXP786436 HHK786435:HHL786436 HRG786435:HRH786436 IBC786435:IBD786436 IKY786435:IKZ786436 IUU786435:IUV786436 JEQ786435:JER786436 JOM786435:JON786436 JYI786435:JYJ786436 KIE786435:KIF786436 KSA786435:KSB786436 LBW786435:LBX786436 LLS786435:LLT786436 LVO786435:LVP786436 MFK786435:MFL786436 MPG786435:MPH786436 MZC786435:MZD786436 NIY786435:NIZ786436 NSU786435:NSV786436 OCQ786435:OCR786436 OMM786435:OMN786436 OWI786435:OWJ786436 PGE786435:PGF786436 PQA786435:PQB786436 PZW786435:PZX786436 QJS786435:QJT786436 QTO786435:QTP786436 RDK786435:RDL786436 RNG786435:RNH786436 RXC786435:RXD786436 SGY786435:SGZ786436 SQU786435:SQV786436 TAQ786435:TAR786436 TKM786435:TKN786436 TUI786435:TUJ786436 UEE786435:UEF786436 UOA786435:UOB786436 UXW786435:UXX786436 VHS786435:VHT786436 VRO786435:VRP786436 WBK786435:WBL786436 WLG786435:WLH786436 WVC786435:WVD786436 IQ851971:IR851972 SM851971:SN851972 ACI851971:ACJ851972 AME851971:AMF851972 AWA851971:AWB851972 BFW851971:BFX851972 BPS851971:BPT851972 BZO851971:BZP851972 CJK851971:CJL851972 CTG851971:CTH851972 DDC851971:DDD851972 DMY851971:DMZ851972 DWU851971:DWV851972 EGQ851971:EGR851972 EQM851971:EQN851972 FAI851971:FAJ851972 FKE851971:FKF851972 FUA851971:FUB851972 GDW851971:GDX851972 GNS851971:GNT851972 GXO851971:GXP851972 HHK851971:HHL851972 HRG851971:HRH851972 IBC851971:IBD851972 IKY851971:IKZ851972 IUU851971:IUV851972 JEQ851971:JER851972 JOM851971:JON851972 JYI851971:JYJ851972 KIE851971:KIF851972 KSA851971:KSB851972 LBW851971:LBX851972 LLS851971:LLT851972 LVO851971:LVP851972 MFK851971:MFL851972 MPG851971:MPH851972 MZC851971:MZD851972 NIY851971:NIZ851972 NSU851971:NSV851972 OCQ851971:OCR851972 OMM851971:OMN851972 OWI851971:OWJ851972 PGE851971:PGF851972 PQA851971:PQB851972 PZW851971:PZX851972 QJS851971:QJT851972 QTO851971:QTP851972 RDK851971:RDL851972 RNG851971:RNH851972 RXC851971:RXD851972 SGY851971:SGZ851972 SQU851971:SQV851972 TAQ851971:TAR851972 TKM851971:TKN851972 TUI851971:TUJ851972 UEE851971:UEF851972 UOA851971:UOB851972 UXW851971:UXX851972 VHS851971:VHT851972 VRO851971:VRP851972 WBK851971:WBL851972 WLG851971:WLH851972 WVC851971:WVD851972 IQ917507:IR917508 SM917507:SN917508 ACI917507:ACJ917508 AME917507:AMF917508 AWA917507:AWB917508 BFW917507:BFX917508 BPS917507:BPT917508 BZO917507:BZP917508 CJK917507:CJL917508 CTG917507:CTH917508 DDC917507:DDD917508 DMY917507:DMZ917508 DWU917507:DWV917508 EGQ917507:EGR917508 EQM917507:EQN917508 FAI917507:FAJ917508 FKE917507:FKF917508 FUA917507:FUB917508 GDW917507:GDX917508 GNS917507:GNT917508 GXO917507:GXP917508 HHK917507:HHL917508 HRG917507:HRH917508 IBC917507:IBD917508 IKY917507:IKZ917508 IUU917507:IUV917508 JEQ917507:JER917508 JOM917507:JON917508 JYI917507:JYJ917508 KIE917507:KIF917508 KSA917507:KSB917508 LBW917507:LBX917508 LLS917507:LLT917508 LVO917507:LVP917508 MFK917507:MFL917508 MPG917507:MPH917508 MZC917507:MZD917508 NIY917507:NIZ917508 NSU917507:NSV917508 OCQ917507:OCR917508 OMM917507:OMN917508 OWI917507:OWJ917508 PGE917507:PGF917508 PQA917507:PQB917508 PZW917507:PZX917508 QJS917507:QJT917508 QTO917507:QTP917508 RDK917507:RDL917508 RNG917507:RNH917508 RXC917507:RXD917508 SGY917507:SGZ917508 SQU917507:SQV917508 TAQ917507:TAR917508 TKM917507:TKN917508 TUI917507:TUJ917508 UEE917507:UEF917508 UOA917507:UOB917508 UXW917507:UXX917508 VHS917507:VHT917508 VRO917507:VRP917508 WBK917507:WBL917508 WLG917507:WLH917508 WVC917507:WVD917508 IQ983043:IR983044 SM983043:SN983044 ACI983043:ACJ983044 AME983043:AMF983044 AWA983043:AWB983044 BFW983043:BFX983044 BPS983043:BPT983044 BZO983043:BZP983044 CJK983043:CJL983044 CTG983043:CTH983044 DDC983043:DDD983044 DMY983043:DMZ983044 DWU983043:DWV983044 EGQ983043:EGR983044 EQM983043:EQN983044 FAI983043:FAJ983044 FKE983043:FKF983044 FUA983043:FUB983044 GDW983043:GDX983044 GNS983043:GNT983044 GXO983043:GXP983044 HHK983043:HHL983044 HRG983043:HRH983044 IBC983043:IBD983044 IKY983043:IKZ983044 IUU983043:IUV983044 JEQ983043:JER983044 JOM983043:JON983044 JYI983043:JYJ983044 KIE983043:KIF983044 KSA983043:KSB983044 LBW983043:LBX983044 LLS983043:LLT983044 LVO983043:LVP983044 MFK983043:MFL983044 MPG983043:MPH983044 MZC983043:MZD983044 NIY983043:NIZ983044 NSU983043:NSV983044 OCQ983043:OCR983044 OMM983043:OMN983044 OWI983043:OWJ983044 PGE983043:PGF983044 PQA983043:PQB983044 PZW983043:PZX983044 QJS983043:QJT983044 QTO983043:QTP983044 RDK983043:RDL983044 RNG983043:RNH983044 RXC983043:RXD983044 SGY983043:SGZ983044 SQU983043:SQV983044 TAQ983043:TAR983044 TKM983043:TKN983044 TUI983043:TUJ983044 UEE983043:UEF983044 UOA983043:UOB983044 UXW983043:UXX983044 VHS983043:VHT983044 VRO983043:VRP983044 G196581:H196582 G262117:H262118 G327653:H327654 G393189:H393190 G458725:H458726 G524261:H524262 G589797:H589798 G655333:H655334 G720869:H720870 G786405:H786406 G851941:H851942 G917477:H917478 G983013:H983014 G65503:H65504 G131039:H131040 G196575:H196576 G262111:H262112 G327647:H327648 G393183:H393184 G458719:H458720 G524255:H524256 G589791:H589792 G655327:H655328 G720863:H720864 G786399:H786400 G851935:H851936 G917471:H917472 G983007:H983008 G65509:H65510 M131045:N131046 M196581:N196582 M262117:N262118 M327653:N327654 M393189:N393190 M458725:N458726 M524261:N524262 M589797:N589798 M655333:N655334 M720869:N720870 M786405:N786406 M851941:N851942 M917477:N917478 M983013:N983014 M65503:N65504 M131039:N131040 M196575:N196576 M262111:N262112 M327647:N327648 M393183:N393184 M458719:N458720 M524255:N524256 M589791:N589792 M655327:N655328 M720863:N720864 M786399:N786400 M851935:N851936 M917471:N917472 M983007:N983008 M65509:N65510 G131045:H131046 J196581:K196582 J262117:K262118 J327653:K327654 J393189:K393190 J458725:K458726 J524261:K524262 J589797:K589798 J655333:K655334 J720869:K720870 J786405:K786406 J851941:K851942 J917477:K917478 J983013:K983014 J65503:K65504 J131039:K131040 J196575:K196576 J262111:K262112 J327647:K327648 J393183:K393184 J458719:K458720 J524255:K524256 J589791:K589792 J655327:K655328 J720863:K720864 J786399:K786400 J851935:K851936 J917471:K917472 J983007:K983008 J65509:K65510 J131045:K131046" xr:uid="{00000000-0002-0000-0F00-000000000000}"/>
    <dataValidation allowBlank="1" showErrorMessage="1" prompt="Sólo para Instituciones PRIVADAS." sqref="F5:N8" xr:uid="{00000000-0002-0000-0F00-000001000000}"/>
    <dataValidation allowBlank="1" showErrorMessage="1" sqref="B1:F1" xr:uid="{00000000-0002-0000-0F00-000002000000}"/>
  </dataValidations>
  <printOptions horizontalCentered="1"/>
  <pageMargins left="0.19685039370078741" right="0.19685039370078741" top="0.55118110236220474" bottom="0.31496062992125984" header="0.31496062992125984" footer="0.19685039370078741"/>
  <pageSetup orientation="landscape" r:id="rId1"/>
  <headerFooter>
    <oddFooter>&amp;R&amp;"+,Negrita Cursiva"Técnica Nocturna&amp;"+,Cursiva", página 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B1:J31"/>
  <sheetViews>
    <sheetView showGridLines="0" zoomScale="95" zoomScaleNormal="95" zoomScaleSheetLayoutView="100" workbookViewId="0"/>
  </sheetViews>
  <sheetFormatPr baseColWidth="10" defaultColWidth="48.28515625" defaultRowHeight="14.25" x14ac:dyDescent="0.2"/>
  <cols>
    <col min="1" max="1" width="6.28515625" style="1" customWidth="1"/>
    <col min="2" max="2" width="96" style="1" customWidth="1"/>
    <col min="3" max="4" width="5.7109375" style="1" customWidth="1"/>
    <col min="5" max="7" width="10.5703125" style="1" customWidth="1"/>
    <col min="8" max="10" width="10.7109375" style="29" customWidth="1"/>
    <col min="11" max="233" width="48.28515625" style="1"/>
    <col min="234" max="234" width="25.28515625" style="1" customWidth="1"/>
    <col min="235" max="235" width="88.28515625" style="1" customWidth="1"/>
    <col min="236" max="238" width="12.28515625" style="1" customWidth="1"/>
    <col min="239" max="489" width="48.28515625" style="1"/>
    <col min="490" max="490" width="25.28515625" style="1" customWidth="1"/>
    <col min="491" max="491" width="88.28515625" style="1" customWidth="1"/>
    <col min="492" max="494" width="12.28515625" style="1" customWidth="1"/>
    <col min="495" max="745" width="48.28515625" style="1"/>
    <col min="746" max="746" width="25.28515625" style="1" customWidth="1"/>
    <col min="747" max="747" width="88.28515625" style="1" customWidth="1"/>
    <col min="748" max="750" width="12.28515625" style="1" customWidth="1"/>
    <col min="751" max="1001" width="48.28515625" style="1"/>
    <col min="1002" max="1002" width="25.28515625" style="1" customWidth="1"/>
    <col min="1003" max="1003" width="88.28515625" style="1" customWidth="1"/>
    <col min="1004" max="1006" width="12.28515625" style="1" customWidth="1"/>
    <col min="1007" max="1257" width="48.28515625" style="1"/>
    <col min="1258" max="1258" width="25.28515625" style="1" customWidth="1"/>
    <col min="1259" max="1259" width="88.28515625" style="1" customWidth="1"/>
    <col min="1260" max="1262" width="12.28515625" style="1" customWidth="1"/>
    <col min="1263" max="1513" width="48.28515625" style="1"/>
    <col min="1514" max="1514" width="25.28515625" style="1" customWidth="1"/>
    <col min="1515" max="1515" width="88.28515625" style="1" customWidth="1"/>
    <col min="1516" max="1518" width="12.28515625" style="1" customWidth="1"/>
    <col min="1519" max="1769" width="48.28515625" style="1"/>
    <col min="1770" max="1770" width="25.28515625" style="1" customWidth="1"/>
    <col min="1771" max="1771" width="88.28515625" style="1" customWidth="1"/>
    <col min="1772" max="1774" width="12.28515625" style="1" customWidth="1"/>
    <col min="1775" max="2025" width="48.28515625" style="1"/>
    <col min="2026" max="2026" width="25.28515625" style="1" customWidth="1"/>
    <col min="2027" max="2027" width="88.28515625" style="1" customWidth="1"/>
    <col min="2028" max="2030" width="12.28515625" style="1" customWidth="1"/>
    <col min="2031" max="2281" width="48.28515625" style="1"/>
    <col min="2282" max="2282" width="25.28515625" style="1" customWidth="1"/>
    <col min="2283" max="2283" width="88.28515625" style="1" customWidth="1"/>
    <col min="2284" max="2286" width="12.28515625" style="1" customWidth="1"/>
    <col min="2287" max="2537" width="48.28515625" style="1"/>
    <col min="2538" max="2538" width="25.28515625" style="1" customWidth="1"/>
    <col min="2539" max="2539" width="88.28515625" style="1" customWidth="1"/>
    <col min="2540" max="2542" width="12.28515625" style="1" customWidth="1"/>
    <col min="2543" max="2793" width="48.28515625" style="1"/>
    <col min="2794" max="2794" width="25.28515625" style="1" customWidth="1"/>
    <col min="2795" max="2795" width="88.28515625" style="1" customWidth="1"/>
    <col min="2796" max="2798" width="12.28515625" style="1" customWidth="1"/>
    <col min="2799" max="3049" width="48.28515625" style="1"/>
    <col min="3050" max="3050" width="25.28515625" style="1" customWidth="1"/>
    <col min="3051" max="3051" width="88.28515625" style="1" customWidth="1"/>
    <col min="3052" max="3054" width="12.28515625" style="1" customWidth="1"/>
    <col min="3055" max="3305" width="48.28515625" style="1"/>
    <col min="3306" max="3306" width="25.28515625" style="1" customWidth="1"/>
    <col min="3307" max="3307" width="88.28515625" style="1" customWidth="1"/>
    <col min="3308" max="3310" width="12.28515625" style="1" customWidth="1"/>
    <col min="3311" max="3561" width="48.28515625" style="1"/>
    <col min="3562" max="3562" width="25.28515625" style="1" customWidth="1"/>
    <col min="3563" max="3563" width="88.28515625" style="1" customWidth="1"/>
    <col min="3564" max="3566" width="12.28515625" style="1" customWidth="1"/>
    <col min="3567" max="3817" width="48.28515625" style="1"/>
    <col min="3818" max="3818" width="25.28515625" style="1" customWidth="1"/>
    <col min="3819" max="3819" width="88.28515625" style="1" customWidth="1"/>
    <col min="3820" max="3822" width="12.28515625" style="1" customWidth="1"/>
    <col min="3823" max="4073" width="48.28515625" style="1"/>
    <col min="4074" max="4074" width="25.28515625" style="1" customWidth="1"/>
    <col min="4075" max="4075" width="88.28515625" style="1" customWidth="1"/>
    <col min="4076" max="4078" width="12.28515625" style="1" customWidth="1"/>
    <col min="4079" max="4329" width="48.28515625" style="1"/>
    <col min="4330" max="4330" width="25.28515625" style="1" customWidth="1"/>
    <col min="4331" max="4331" width="88.28515625" style="1" customWidth="1"/>
    <col min="4332" max="4334" width="12.28515625" style="1" customWidth="1"/>
    <col min="4335" max="4585" width="48.28515625" style="1"/>
    <col min="4586" max="4586" width="25.28515625" style="1" customWidth="1"/>
    <col min="4587" max="4587" width="88.28515625" style="1" customWidth="1"/>
    <col min="4588" max="4590" width="12.28515625" style="1" customWidth="1"/>
    <col min="4591" max="4841" width="48.28515625" style="1"/>
    <col min="4842" max="4842" width="25.28515625" style="1" customWidth="1"/>
    <col min="4843" max="4843" width="88.28515625" style="1" customWidth="1"/>
    <col min="4844" max="4846" width="12.28515625" style="1" customWidth="1"/>
    <col min="4847" max="5097" width="48.28515625" style="1"/>
    <col min="5098" max="5098" width="25.28515625" style="1" customWidth="1"/>
    <col min="5099" max="5099" width="88.28515625" style="1" customWidth="1"/>
    <col min="5100" max="5102" width="12.28515625" style="1" customWidth="1"/>
    <col min="5103" max="5353" width="48.28515625" style="1"/>
    <col min="5354" max="5354" width="25.28515625" style="1" customWidth="1"/>
    <col min="5355" max="5355" width="88.28515625" style="1" customWidth="1"/>
    <col min="5356" max="5358" width="12.28515625" style="1" customWidth="1"/>
    <col min="5359" max="5609" width="48.28515625" style="1"/>
    <col min="5610" max="5610" width="25.28515625" style="1" customWidth="1"/>
    <col min="5611" max="5611" width="88.28515625" style="1" customWidth="1"/>
    <col min="5612" max="5614" width="12.28515625" style="1" customWidth="1"/>
    <col min="5615" max="5865" width="48.28515625" style="1"/>
    <col min="5866" max="5866" width="25.28515625" style="1" customWidth="1"/>
    <col min="5867" max="5867" width="88.28515625" style="1" customWidth="1"/>
    <col min="5868" max="5870" width="12.28515625" style="1" customWidth="1"/>
    <col min="5871" max="6121" width="48.28515625" style="1"/>
    <col min="6122" max="6122" width="25.28515625" style="1" customWidth="1"/>
    <col min="6123" max="6123" width="88.28515625" style="1" customWidth="1"/>
    <col min="6124" max="6126" width="12.28515625" style="1" customWidth="1"/>
    <col min="6127" max="6377" width="48.28515625" style="1"/>
    <col min="6378" max="6378" width="25.28515625" style="1" customWidth="1"/>
    <col min="6379" max="6379" width="88.28515625" style="1" customWidth="1"/>
    <col min="6380" max="6382" width="12.28515625" style="1" customWidth="1"/>
    <col min="6383" max="6633" width="48.28515625" style="1"/>
    <col min="6634" max="6634" width="25.28515625" style="1" customWidth="1"/>
    <col min="6635" max="6635" width="88.28515625" style="1" customWidth="1"/>
    <col min="6636" max="6638" width="12.28515625" style="1" customWidth="1"/>
    <col min="6639" max="6889" width="48.28515625" style="1"/>
    <col min="6890" max="6890" width="25.28515625" style="1" customWidth="1"/>
    <col min="6891" max="6891" width="88.28515625" style="1" customWidth="1"/>
    <col min="6892" max="6894" width="12.28515625" style="1" customWidth="1"/>
    <col min="6895" max="7145" width="48.28515625" style="1"/>
    <col min="7146" max="7146" width="25.28515625" style="1" customWidth="1"/>
    <col min="7147" max="7147" width="88.28515625" style="1" customWidth="1"/>
    <col min="7148" max="7150" width="12.28515625" style="1" customWidth="1"/>
    <col min="7151" max="7401" width="48.28515625" style="1"/>
    <col min="7402" max="7402" width="25.28515625" style="1" customWidth="1"/>
    <col min="7403" max="7403" width="88.28515625" style="1" customWidth="1"/>
    <col min="7404" max="7406" width="12.28515625" style="1" customWidth="1"/>
    <col min="7407" max="7657" width="48.28515625" style="1"/>
    <col min="7658" max="7658" width="25.28515625" style="1" customWidth="1"/>
    <col min="7659" max="7659" width="88.28515625" style="1" customWidth="1"/>
    <col min="7660" max="7662" width="12.28515625" style="1" customWidth="1"/>
    <col min="7663" max="7913" width="48.28515625" style="1"/>
    <col min="7914" max="7914" width="25.28515625" style="1" customWidth="1"/>
    <col min="7915" max="7915" width="88.28515625" style="1" customWidth="1"/>
    <col min="7916" max="7918" width="12.28515625" style="1" customWidth="1"/>
    <col min="7919" max="8169" width="48.28515625" style="1"/>
    <col min="8170" max="8170" width="25.28515625" style="1" customWidth="1"/>
    <col min="8171" max="8171" width="88.28515625" style="1" customWidth="1"/>
    <col min="8172" max="8174" width="12.28515625" style="1" customWidth="1"/>
    <col min="8175" max="8425" width="48.28515625" style="1"/>
    <col min="8426" max="8426" width="25.28515625" style="1" customWidth="1"/>
    <col min="8427" max="8427" width="88.28515625" style="1" customWidth="1"/>
    <col min="8428" max="8430" width="12.28515625" style="1" customWidth="1"/>
    <col min="8431" max="8681" width="48.28515625" style="1"/>
    <col min="8682" max="8682" width="25.28515625" style="1" customWidth="1"/>
    <col min="8683" max="8683" width="88.28515625" style="1" customWidth="1"/>
    <col min="8684" max="8686" width="12.28515625" style="1" customWidth="1"/>
    <col min="8687" max="8937" width="48.28515625" style="1"/>
    <col min="8938" max="8938" width="25.28515625" style="1" customWidth="1"/>
    <col min="8939" max="8939" width="88.28515625" style="1" customWidth="1"/>
    <col min="8940" max="8942" width="12.28515625" style="1" customWidth="1"/>
    <col min="8943" max="9193" width="48.28515625" style="1"/>
    <col min="9194" max="9194" width="25.28515625" style="1" customWidth="1"/>
    <col min="9195" max="9195" width="88.28515625" style="1" customWidth="1"/>
    <col min="9196" max="9198" width="12.28515625" style="1" customWidth="1"/>
    <col min="9199" max="9449" width="48.28515625" style="1"/>
    <col min="9450" max="9450" width="25.28515625" style="1" customWidth="1"/>
    <col min="9451" max="9451" width="88.28515625" style="1" customWidth="1"/>
    <col min="9452" max="9454" width="12.28515625" style="1" customWidth="1"/>
    <col min="9455" max="9705" width="48.28515625" style="1"/>
    <col min="9706" max="9706" width="25.28515625" style="1" customWidth="1"/>
    <col min="9707" max="9707" width="88.28515625" style="1" customWidth="1"/>
    <col min="9708" max="9710" width="12.28515625" style="1" customWidth="1"/>
    <col min="9711" max="9961" width="48.28515625" style="1"/>
    <col min="9962" max="9962" width="25.28515625" style="1" customWidth="1"/>
    <col min="9963" max="9963" width="88.28515625" style="1" customWidth="1"/>
    <col min="9964" max="9966" width="12.28515625" style="1" customWidth="1"/>
    <col min="9967" max="10217" width="48.28515625" style="1"/>
    <col min="10218" max="10218" width="25.28515625" style="1" customWidth="1"/>
    <col min="10219" max="10219" width="88.28515625" style="1" customWidth="1"/>
    <col min="10220" max="10222" width="12.28515625" style="1" customWidth="1"/>
    <col min="10223" max="10473" width="48.28515625" style="1"/>
    <col min="10474" max="10474" width="25.28515625" style="1" customWidth="1"/>
    <col min="10475" max="10475" width="88.28515625" style="1" customWidth="1"/>
    <col min="10476" max="10478" width="12.28515625" style="1" customWidth="1"/>
    <col min="10479" max="10729" width="48.28515625" style="1"/>
    <col min="10730" max="10730" width="25.28515625" style="1" customWidth="1"/>
    <col min="10731" max="10731" width="88.28515625" style="1" customWidth="1"/>
    <col min="10732" max="10734" width="12.28515625" style="1" customWidth="1"/>
    <col min="10735" max="10985" width="48.28515625" style="1"/>
    <col min="10986" max="10986" width="25.28515625" style="1" customWidth="1"/>
    <col min="10987" max="10987" width="88.28515625" style="1" customWidth="1"/>
    <col min="10988" max="10990" width="12.28515625" style="1" customWidth="1"/>
    <col min="10991" max="11241" width="48.28515625" style="1"/>
    <col min="11242" max="11242" width="25.28515625" style="1" customWidth="1"/>
    <col min="11243" max="11243" width="88.28515625" style="1" customWidth="1"/>
    <col min="11244" max="11246" width="12.28515625" style="1" customWidth="1"/>
    <col min="11247" max="11497" width="48.28515625" style="1"/>
    <col min="11498" max="11498" width="25.28515625" style="1" customWidth="1"/>
    <col min="11499" max="11499" width="88.28515625" style="1" customWidth="1"/>
    <col min="11500" max="11502" width="12.28515625" style="1" customWidth="1"/>
    <col min="11503" max="11753" width="48.28515625" style="1"/>
    <col min="11754" max="11754" width="25.28515625" style="1" customWidth="1"/>
    <col min="11755" max="11755" width="88.28515625" style="1" customWidth="1"/>
    <col min="11756" max="11758" width="12.28515625" style="1" customWidth="1"/>
    <col min="11759" max="12009" width="48.28515625" style="1"/>
    <col min="12010" max="12010" width="25.28515625" style="1" customWidth="1"/>
    <col min="12011" max="12011" width="88.28515625" style="1" customWidth="1"/>
    <col min="12012" max="12014" width="12.28515625" style="1" customWidth="1"/>
    <col min="12015" max="12265" width="48.28515625" style="1"/>
    <col min="12266" max="12266" width="25.28515625" style="1" customWidth="1"/>
    <col min="12267" max="12267" width="88.28515625" style="1" customWidth="1"/>
    <col min="12268" max="12270" width="12.28515625" style="1" customWidth="1"/>
    <col min="12271" max="12521" width="48.28515625" style="1"/>
    <col min="12522" max="12522" width="25.28515625" style="1" customWidth="1"/>
    <col min="12523" max="12523" width="88.28515625" style="1" customWidth="1"/>
    <col min="12524" max="12526" width="12.28515625" style="1" customWidth="1"/>
    <col min="12527" max="12777" width="48.28515625" style="1"/>
    <col min="12778" max="12778" width="25.28515625" style="1" customWidth="1"/>
    <col min="12779" max="12779" width="88.28515625" style="1" customWidth="1"/>
    <col min="12780" max="12782" width="12.28515625" style="1" customWidth="1"/>
    <col min="12783" max="13033" width="48.28515625" style="1"/>
    <col min="13034" max="13034" width="25.28515625" style="1" customWidth="1"/>
    <col min="13035" max="13035" width="88.28515625" style="1" customWidth="1"/>
    <col min="13036" max="13038" width="12.28515625" style="1" customWidth="1"/>
    <col min="13039" max="13289" width="48.28515625" style="1"/>
    <col min="13290" max="13290" width="25.28515625" style="1" customWidth="1"/>
    <col min="13291" max="13291" width="88.28515625" style="1" customWidth="1"/>
    <col min="13292" max="13294" width="12.28515625" style="1" customWidth="1"/>
    <col min="13295" max="13545" width="48.28515625" style="1"/>
    <col min="13546" max="13546" width="25.28515625" style="1" customWidth="1"/>
    <col min="13547" max="13547" width="88.28515625" style="1" customWidth="1"/>
    <col min="13548" max="13550" width="12.28515625" style="1" customWidth="1"/>
    <col min="13551" max="13801" width="48.28515625" style="1"/>
    <col min="13802" max="13802" width="25.28515625" style="1" customWidth="1"/>
    <col min="13803" max="13803" width="88.28515625" style="1" customWidth="1"/>
    <col min="13804" max="13806" width="12.28515625" style="1" customWidth="1"/>
    <col min="13807" max="14057" width="48.28515625" style="1"/>
    <col min="14058" max="14058" width="25.28515625" style="1" customWidth="1"/>
    <col min="14059" max="14059" width="88.28515625" style="1" customWidth="1"/>
    <col min="14060" max="14062" width="12.28515625" style="1" customWidth="1"/>
    <col min="14063" max="14313" width="48.28515625" style="1"/>
    <col min="14314" max="14314" width="25.28515625" style="1" customWidth="1"/>
    <col min="14315" max="14315" width="88.28515625" style="1" customWidth="1"/>
    <col min="14316" max="14318" width="12.28515625" style="1" customWidth="1"/>
    <col min="14319" max="14569" width="48.28515625" style="1"/>
    <col min="14570" max="14570" width="25.28515625" style="1" customWidth="1"/>
    <col min="14571" max="14571" width="88.28515625" style="1" customWidth="1"/>
    <col min="14572" max="14574" width="12.28515625" style="1" customWidth="1"/>
    <col min="14575" max="14825" width="48.28515625" style="1"/>
    <col min="14826" max="14826" width="25.28515625" style="1" customWidth="1"/>
    <col min="14827" max="14827" width="88.28515625" style="1" customWidth="1"/>
    <col min="14828" max="14830" width="12.28515625" style="1" customWidth="1"/>
    <col min="14831" max="15081" width="48.28515625" style="1"/>
    <col min="15082" max="15082" width="25.28515625" style="1" customWidth="1"/>
    <col min="15083" max="15083" width="88.28515625" style="1" customWidth="1"/>
    <col min="15084" max="15086" width="12.28515625" style="1" customWidth="1"/>
    <col min="15087" max="15337" width="48.28515625" style="1"/>
    <col min="15338" max="15338" width="25.28515625" style="1" customWidth="1"/>
    <col min="15339" max="15339" width="88.28515625" style="1" customWidth="1"/>
    <col min="15340" max="15342" width="12.28515625" style="1" customWidth="1"/>
    <col min="15343" max="15593" width="48.28515625" style="1"/>
    <col min="15594" max="15594" width="25.28515625" style="1" customWidth="1"/>
    <col min="15595" max="15595" width="88.28515625" style="1" customWidth="1"/>
    <col min="15596" max="15598" width="12.28515625" style="1" customWidth="1"/>
    <col min="15599" max="15849" width="48.28515625" style="1"/>
    <col min="15850" max="15850" width="25.28515625" style="1" customWidth="1"/>
    <col min="15851" max="15851" width="88.28515625" style="1" customWidth="1"/>
    <col min="15852" max="15854" width="12.28515625" style="1" customWidth="1"/>
    <col min="15855" max="16105" width="48.28515625" style="1"/>
    <col min="16106" max="16106" width="25.28515625" style="1" customWidth="1"/>
    <col min="16107" max="16107" width="88.28515625" style="1" customWidth="1"/>
    <col min="16108" max="16110" width="12.28515625" style="1" customWidth="1"/>
    <col min="16111" max="16384" width="48.28515625" style="1"/>
  </cols>
  <sheetData>
    <row r="1" spans="2:10" ht="18" x14ac:dyDescent="0.2">
      <c r="B1" s="350" t="s">
        <v>1429</v>
      </c>
    </row>
    <row r="2" spans="2:10" ht="18" customHeight="1" x14ac:dyDescent="0.2">
      <c r="B2" s="350" t="s">
        <v>1440</v>
      </c>
      <c r="C2" s="385"/>
      <c r="D2" s="385"/>
      <c r="E2" s="385"/>
      <c r="F2" s="385"/>
      <c r="G2" s="385"/>
    </row>
    <row r="3" spans="2:10" ht="18" x14ac:dyDescent="0.2">
      <c r="B3" s="350" t="s">
        <v>1441</v>
      </c>
      <c r="C3" s="385"/>
      <c r="D3" s="385"/>
      <c r="E3" s="385"/>
      <c r="F3" s="385"/>
      <c r="G3" s="385"/>
    </row>
    <row r="4" spans="2:10" ht="20.25" customHeight="1" thickBot="1" x14ac:dyDescent="0.25">
      <c r="B4" s="386" t="s">
        <v>1442</v>
      </c>
      <c r="C4" s="387"/>
      <c r="D4" s="387"/>
      <c r="E4" s="387"/>
      <c r="F4" s="387"/>
      <c r="G4" s="387"/>
    </row>
    <row r="5" spans="2:10" s="16" customFormat="1" ht="47.25" customHeight="1" thickTop="1" thickBot="1" x14ac:dyDescent="0.3">
      <c r="B5" s="680" t="s">
        <v>1443</v>
      </c>
      <c r="C5" s="680"/>
      <c r="D5" s="681"/>
      <c r="E5" s="388" t="s">
        <v>0</v>
      </c>
      <c r="F5" s="389" t="s">
        <v>24</v>
      </c>
      <c r="G5" s="390" t="s">
        <v>23</v>
      </c>
      <c r="H5" s="391"/>
      <c r="I5" s="391"/>
      <c r="J5" s="391"/>
    </row>
    <row r="6" spans="2:10" ht="21" customHeight="1" thickTop="1" x14ac:dyDescent="0.2">
      <c r="B6" s="392" t="s">
        <v>1444</v>
      </c>
      <c r="C6" s="393" t="str">
        <f>IF(OR('CUADRO 12'!F6&gt;'CUADRO 11'!$D$5),"***","")</f>
        <v/>
      </c>
      <c r="D6" s="394" t="str">
        <f>IF(OR('CUADRO 12'!G6&gt;'CUADRO 11'!$E$5),"xx","")</f>
        <v/>
      </c>
      <c r="E6" s="395">
        <f>+F6+G6</f>
        <v>0</v>
      </c>
      <c r="F6" s="396"/>
      <c r="G6" s="397"/>
    </row>
    <row r="7" spans="2:10" ht="21" customHeight="1" x14ac:dyDescent="0.25">
      <c r="B7" s="398" t="s">
        <v>1445</v>
      </c>
      <c r="C7" s="399" t="str">
        <f>IF(OR('CUADRO 12'!F7&gt;'CUADRO 11'!$D$5),"***","")</f>
        <v/>
      </c>
      <c r="D7" s="400" t="str">
        <f>IF(OR('CUADRO 12'!G7&gt;'CUADRO 11'!$E$5),"xx","")</f>
        <v/>
      </c>
      <c r="E7" s="401">
        <f t="shared" ref="E7:E20" si="0">+F7+G7</f>
        <v>0</v>
      </c>
      <c r="F7" s="402"/>
      <c r="G7" s="403"/>
      <c r="H7" s="391"/>
    </row>
    <row r="8" spans="2:10" ht="21" customHeight="1" x14ac:dyDescent="0.2">
      <c r="B8" s="398" t="s">
        <v>1446</v>
      </c>
      <c r="C8" s="399" t="str">
        <f>IF(OR('CUADRO 12'!F8&gt;'CUADRO 11'!$D$5),"***","")</f>
        <v/>
      </c>
      <c r="D8" s="400" t="str">
        <f>IF(OR('CUADRO 12'!G8&gt;'CUADRO 11'!$E$5),"xx","")</f>
        <v/>
      </c>
      <c r="E8" s="401">
        <f t="shared" si="0"/>
        <v>0</v>
      </c>
      <c r="F8" s="402"/>
      <c r="G8" s="403"/>
    </row>
    <row r="9" spans="2:10" ht="21" customHeight="1" x14ac:dyDescent="0.2">
      <c r="B9" s="398" t="s">
        <v>1447</v>
      </c>
      <c r="C9" s="399" t="str">
        <f>IF(OR('CUADRO 12'!F9&gt;'CUADRO 11'!$D$5),"***","")</f>
        <v/>
      </c>
      <c r="D9" s="400" t="str">
        <f>IF(OR('CUADRO 12'!G9&gt;'CUADRO 11'!$E$5),"xx","")</f>
        <v/>
      </c>
      <c r="E9" s="401">
        <f t="shared" si="0"/>
        <v>0</v>
      </c>
      <c r="F9" s="402"/>
      <c r="G9" s="403"/>
    </row>
    <row r="10" spans="2:10" ht="21" customHeight="1" x14ac:dyDescent="0.2">
      <c r="B10" s="398" t="s">
        <v>1448</v>
      </c>
      <c r="C10" s="399" t="str">
        <f>IF(OR('CUADRO 12'!F10&gt;'CUADRO 11'!$D$5),"***","")</f>
        <v/>
      </c>
      <c r="D10" s="400" t="str">
        <f>IF(OR('CUADRO 12'!G10&gt;'CUADRO 11'!$E$5),"xx","")</f>
        <v/>
      </c>
      <c r="E10" s="401">
        <f t="shared" si="0"/>
        <v>0</v>
      </c>
      <c r="F10" s="402"/>
      <c r="G10" s="403"/>
    </row>
    <row r="11" spans="2:10" ht="21" customHeight="1" x14ac:dyDescent="0.2">
      <c r="B11" s="398" t="s">
        <v>1449</v>
      </c>
      <c r="C11" s="399" t="str">
        <f>IF(OR('CUADRO 12'!F11&gt;'CUADRO 11'!$D$5),"***","")</f>
        <v/>
      </c>
      <c r="D11" s="400" t="str">
        <f>IF(OR('CUADRO 12'!G11&gt;'CUADRO 11'!$E$5),"xx","")</f>
        <v/>
      </c>
      <c r="E11" s="401">
        <f t="shared" si="0"/>
        <v>0</v>
      </c>
      <c r="F11" s="402"/>
      <c r="G11" s="403"/>
    </row>
    <row r="12" spans="2:10" ht="21" customHeight="1" x14ac:dyDescent="0.2">
      <c r="B12" s="398" t="s">
        <v>1450</v>
      </c>
      <c r="C12" s="399" t="str">
        <f>IF(OR('CUADRO 12'!F12&gt;'CUADRO 11'!$D$5),"***","")</f>
        <v/>
      </c>
      <c r="D12" s="400" t="str">
        <f>IF(OR('CUADRO 12'!G12&gt;'CUADRO 11'!$E$5),"xx","")</f>
        <v/>
      </c>
      <c r="E12" s="401">
        <f t="shared" si="0"/>
        <v>0</v>
      </c>
      <c r="F12" s="402"/>
      <c r="G12" s="403"/>
    </row>
    <row r="13" spans="2:10" ht="21" customHeight="1" x14ac:dyDescent="0.2">
      <c r="B13" s="398" t="s">
        <v>1451</v>
      </c>
      <c r="C13" s="399" t="str">
        <f>IF(OR('CUADRO 12'!F13&gt;'CUADRO 11'!$D$5),"***","")</f>
        <v/>
      </c>
      <c r="D13" s="400" t="str">
        <f>IF(OR('CUADRO 12'!G13&gt;'CUADRO 11'!$E$5),"xx","")</f>
        <v/>
      </c>
      <c r="E13" s="401">
        <f t="shared" si="0"/>
        <v>0</v>
      </c>
      <c r="F13" s="402"/>
      <c r="G13" s="403"/>
    </row>
    <row r="14" spans="2:10" ht="21" customHeight="1" x14ac:dyDescent="0.2">
      <c r="B14" s="398" t="s">
        <v>1452</v>
      </c>
      <c r="C14" s="399" t="str">
        <f>IF(OR('CUADRO 12'!F14&gt;'CUADRO 11'!$D$5),"***","")</f>
        <v/>
      </c>
      <c r="D14" s="400" t="str">
        <f>IF(OR('CUADRO 12'!G14&gt;'CUADRO 11'!$E$5),"xx","")</f>
        <v/>
      </c>
      <c r="E14" s="401">
        <f t="shared" si="0"/>
        <v>0</v>
      </c>
      <c r="F14" s="402"/>
      <c r="G14" s="403"/>
    </row>
    <row r="15" spans="2:10" ht="21" customHeight="1" x14ac:dyDescent="0.2">
      <c r="B15" s="398" t="s">
        <v>1453</v>
      </c>
      <c r="C15" s="399" t="str">
        <f>IF(OR('CUADRO 12'!F15&gt;'CUADRO 11'!$D$5),"***","")</f>
        <v/>
      </c>
      <c r="D15" s="400" t="str">
        <f>IF(OR('CUADRO 12'!G15&gt;'CUADRO 11'!$E$5),"xx","")</f>
        <v/>
      </c>
      <c r="E15" s="401">
        <f t="shared" si="0"/>
        <v>0</v>
      </c>
      <c r="F15" s="402"/>
      <c r="G15" s="403"/>
    </row>
    <row r="16" spans="2:10" ht="21" customHeight="1" x14ac:dyDescent="0.2">
      <c r="B16" s="398" t="s">
        <v>1454</v>
      </c>
      <c r="C16" s="399" t="str">
        <f>IF(OR('CUADRO 12'!F16&gt;'CUADRO 11'!$D$5),"***","")</f>
        <v/>
      </c>
      <c r="D16" s="400" t="str">
        <f>IF(OR('CUADRO 12'!G16&gt;'CUADRO 11'!$E$5),"xx","")</f>
        <v/>
      </c>
      <c r="E16" s="401">
        <f t="shared" si="0"/>
        <v>0</v>
      </c>
      <c r="F16" s="402"/>
      <c r="G16" s="403"/>
    </row>
    <row r="17" spans="2:8" ht="21" customHeight="1" x14ac:dyDescent="0.2">
      <c r="B17" s="398" t="s">
        <v>1455</v>
      </c>
      <c r="C17" s="399" t="str">
        <f>IF(OR('CUADRO 12'!F17&gt;'CUADRO 11'!$D$5),"***","")</f>
        <v/>
      </c>
      <c r="D17" s="400" t="str">
        <f>IF(OR('CUADRO 12'!G17&gt;'CUADRO 11'!$E$5),"xx","")</f>
        <v/>
      </c>
      <c r="E17" s="401">
        <f t="shared" si="0"/>
        <v>0</v>
      </c>
      <c r="F17" s="402"/>
      <c r="G17" s="403"/>
    </row>
    <row r="18" spans="2:8" ht="21" customHeight="1" x14ac:dyDescent="0.2">
      <c r="B18" s="398" t="s">
        <v>1456</v>
      </c>
      <c r="C18" s="399" t="str">
        <f>IF(OR('CUADRO 12'!F18&gt;'CUADRO 11'!$D$5),"***","")</f>
        <v/>
      </c>
      <c r="D18" s="400" t="str">
        <f>IF(OR('CUADRO 12'!G18&gt;'CUADRO 11'!$E$5),"xx","")</f>
        <v/>
      </c>
      <c r="E18" s="401">
        <f t="shared" si="0"/>
        <v>0</v>
      </c>
      <c r="F18" s="402"/>
      <c r="G18" s="403"/>
    </row>
    <row r="19" spans="2:8" ht="21" customHeight="1" x14ac:dyDescent="0.2">
      <c r="B19" s="398" t="s">
        <v>1457</v>
      </c>
      <c r="C19" s="399" t="str">
        <f>IF(OR('CUADRO 12'!F19&gt;'CUADRO 11'!$D$5),"***","")</f>
        <v/>
      </c>
      <c r="D19" s="400" t="str">
        <f>IF(OR('CUADRO 12'!G19&gt;'CUADRO 11'!$E$5),"xx","")</f>
        <v/>
      </c>
      <c r="E19" s="401">
        <f t="shared" si="0"/>
        <v>0</v>
      </c>
      <c r="F19" s="402"/>
      <c r="G19" s="403"/>
      <c r="H19" s="404">
        <f>SUM(F6:F20)</f>
        <v>0</v>
      </c>
    </row>
    <row r="20" spans="2:8" ht="21" customHeight="1" thickBot="1" x14ac:dyDescent="0.25">
      <c r="B20" s="405" t="s">
        <v>1458</v>
      </c>
      <c r="C20" s="399" t="str">
        <f>IF(OR('CUADRO 12'!F20&gt;'CUADRO 11'!$D$5),"***","")</f>
        <v/>
      </c>
      <c r="D20" s="400" t="str">
        <f>IF(OR('CUADRO 12'!G20&gt;'CUADRO 11'!$E$5),"xx","")</f>
        <v/>
      </c>
      <c r="E20" s="406">
        <f t="shared" si="0"/>
        <v>0</v>
      </c>
      <c r="F20" s="407"/>
      <c r="G20" s="408"/>
      <c r="H20" s="404">
        <f>SUM(G6:G20)</f>
        <v>0</v>
      </c>
    </row>
    <row r="21" spans="2:8" ht="37.5" customHeight="1" thickTop="1" x14ac:dyDescent="0.2">
      <c r="B21" s="682" t="str">
        <f>IF(AND('CUADRO 11'!D5&gt;0,H19=0),"En el Cuadro 11 indicó estudiantes HOMBRES que estudian y trabajan, debe registrarlos en este cuadro, según la actividad o actividades que realizan.","")</f>
        <v/>
      </c>
      <c r="C21" s="682"/>
      <c r="D21" s="682"/>
      <c r="F21" s="409" t="str">
        <f>IF(AND(B21="",H19&lt;'CUADRO 11'!D5),"XXX","")</f>
        <v/>
      </c>
      <c r="G21" s="409" t="str">
        <f>IF(AND(B22="",H20&lt;'CUADRO 11'!E5),"XXX","")</f>
        <v/>
      </c>
    </row>
    <row r="22" spans="2:8" ht="37.5" customHeight="1" x14ac:dyDescent="0.2">
      <c r="B22" s="509" t="str">
        <f>IF(AND('CUADRO 11'!E5&gt;0,H20=0),"En el Cuadro 11 indicó estudiantes MUJERES que estudian y trabajan, debe registrarlos en este cuadro, según la actividad o actividades que realizan.","")</f>
        <v/>
      </c>
      <c r="C22" s="509"/>
      <c r="D22" s="509"/>
      <c r="E22" s="509" t="str">
        <f>IF(OR(F21="XXX",G21="XXX"),"Está desglosando menos estudiantes que los indicados en el Cuadro 11, ya sea Hombres o Mujeres, según se indica con XXX debajo de la respectiva columna.","")</f>
        <v/>
      </c>
      <c r="F22" s="509"/>
      <c r="G22" s="509"/>
    </row>
    <row r="23" spans="2:8" ht="37.5" customHeight="1" x14ac:dyDescent="0.2">
      <c r="B23" s="509" t="str">
        <f>IF(OR(C6="***",C7="***",C8="***",C9="***",C10="***",C11="***",C12="***",C13="***",C14="***",C15="***",C16="***",C17="***",C18="***",C19="***",C20="***"),"*** = La cifra de hombres indicada, no puede ser mayor al total de hombres que estudian y trabajan reportados en el Cuadro 11.","")</f>
        <v/>
      </c>
      <c r="C23" s="509"/>
      <c r="D23" s="509"/>
      <c r="E23" s="509"/>
      <c r="F23" s="509"/>
      <c r="G23" s="509"/>
    </row>
    <row r="24" spans="2:8" ht="37.5" customHeight="1" x14ac:dyDescent="0.2">
      <c r="B24" s="509" t="str">
        <f>IF(OR(D6="xx",D7="xx",D8="xx",D9="xx",D10="xx",D11="xx",D12="xx",D13="xx",D14="xx",D15="xx",D16="xx",D17="xx",D18="xx",D19="xx",D20="xx"),"xx = La cifra de mujeres indicada, no puede ser mayor al total de mujeres que estudian y trabajan reportadas en el Cuadro 11.","")</f>
        <v/>
      </c>
      <c r="C24" s="509"/>
      <c r="D24" s="509"/>
      <c r="E24" s="509"/>
      <c r="F24" s="509"/>
      <c r="G24" s="509"/>
    </row>
    <row r="25" spans="2:8" ht="6.75" customHeight="1" x14ac:dyDescent="0.2">
      <c r="B25" s="410"/>
      <c r="C25" s="411"/>
      <c r="D25" s="410"/>
      <c r="E25" s="412"/>
      <c r="F25" s="412"/>
      <c r="G25" s="412"/>
    </row>
    <row r="26" spans="2:8" ht="18" customHeight="1" x14ac:dyDescent="0.25">
      <c r="B26" s="381" t="s">
        <v>1437</v>
      </c>
      <c r="C26" s="381"/>
      <c r="D26" s="381"/>
      <c r="E26" s="7"/>
      <c r="F26" s="382"/>
      <c r="G26" s="382"/>
    </row>
    <row r="27" spans="2:8" ht="18" customHeight="1" x14ac:dyDescent="0.2">
      <c r="B27" s="664"/>
      <c r="C27" s="665"/>
      <c r="D27" s="665"/>
      <c r="E27" s="513"/>
      <c r="F27" s="513"/>
      <c r="G27" s="514"/>
    </row>
    <row r="28" spans="2:8" ht="18" customHeight="1" x14ac:dyDescent="0.2">
      <c r="B28" s="515"/>
      <c r="C28" s="516"/>
      <c r="D28" s="516"/>
      <c r="E28" s="516"/>
      <c r="F28" s="516"/>
      <c r="G28" s="517"/>
    </row>
    <row r="29" spans="2:8" ht="18" customHeight="1" x14ac:dyDescent="0.2">
      <c r="B29" s="515"/>
      <c r="C29" s="516"/>
      <c r="D29" s="516"/>
      <c r="E29" s="516"/>
      <c r="F29" s="516"/>
      <c r="G29" s="517"/>
    </row>
    <row r="30" spans="2:8" ht="18" customHeight="1" x14ac:dyDescent="0.2">
      <c r="B30" s="518"/>
      <c r="C30" s="519"/>
      <c r="D30" s="519"/>
      <c r="E30" s="519"/>
      <c r="F30" s="519"/>
      <c r="G30" s="520"/>
    </row>
    <row r="31" spans="2:8" x14ac:dyDescent="0.2">
      <c r="F31" s="413"/>
      <c r="G31" s="413"/>
    </row>
  </sheetData>
  <sheetProtection algorithmName="SHA-512" hashValue="ULk7YG95BdEjevYEvzCV5a8anjL40IHTGYm09jVr5TzaJQ4wM47xKRTN34OTgaV7L+/R1f7u1lflgFS1Bi/4YQ==" saltValue="0gSCgd89AwWv38WKt9XmPg==" spinCount="100000" sheet="1" objects="1" scenarios="1"/>
  <mergeCells count="7">
    <mergeCell ref="B27:G30"/>
    <mergeCell ref="B5:D5"/>
    <mergeCell ref="B21:D21"/>
    <mergeCell ref="B22:D22"/>
    <mergeCell ref="E22:G24"/>
    <mergeCell ref="B23:D23"/>
    <mergeCell ref="B24:D24"/>
  </mergeCells>
  <conditionalFormatting sqref="B21:D22">
    <cfRule type="notContainsBlanks" dxfId="2" priority="3">
      <formula>LEN(TRIM(B21))&gt;0</formula>
    </cfRule>
  </conditionalFormatting>
  <conditionalFormatting sqref="E6:E20 E25">
    <cfRule type="cellIs" dxfId="1" priority="2" operator="equal">
      <formula>0</formula>
    </cfRule>
  </conditionalFormatting>
  <conditionalFormatting sqref="E22:G24">
    <cfRule type="notContainsBlanks" dxfId="0" priority="1">
      <formula>LEN(TRIM(E22))&gt;0</formula>
    </cfRule>
  </conditionalFormatting>
  <dataValidations count="1">
    <dataValidation allowBlank="1" showErrorMessage="1" sqref="F6:G20" xr:uid="{00000000-0002-0000-1000-000000000000}"/>
  </dataValidations>
  <printOptions horizontalCentered="1"/>
  <pageMargins left="0.19685039370078741" right="0.19685039370078741" top="0.55118110236220474" bottom="0.31496062992125984" header="0.31496062992125984" footer="0.19685039370078741"/>
  <pageSetup scale="83" orientation="landscape" r:id="rId1"/>
  <headerFooter>
    <oddFooter>&amp;R&amp;"+,Negrita Cursiva"Técnica Nocturna&amp;"+,Cursiva", página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C000"/>
  </sheetPr>
  <dimension ref="A1:S91"/>
  <sheetViews>
    <sheetView zoomScale="80" zoomScaleNormal="80" workbookViewId="0">
      <pane ySplit="2" topLeftCell="A3" activePane="bottomLeft" state="frozen"/>
      <selection activeCell="B1" sqref="B1"/>
      <selection pane="bottomLeft" activeCell="A3" sqref="A3:Q91"/>
    </sheetView>
  </sheetViews>
  <sheetFormatPr baseColWidth="10" defaultColWidth="11.42578125" defaultRowHeight="15" x14ac:dyDescent="0.25"/>
  <cols>
    <col min="1" max="1" width="11.5703125" style="2" bestFit="1" customWidth="1"/>
    <col min="2" max="2" width="11.28515625" style="2" bestFit="1" customWidth="1"/>
    <col min="3" max="3" width="53.42578125" style="2" bestFit="1" customWidth="1"/>
    <col min="4" max="4" width="21.28515625" style="2" bestFit="1" customWidth="1"/>
    <col min="5" max="5" width="9.28515625" style="2" bestFit="1" customWidth="1"/>
    <col min="6" max="6" width="6.42578125" style="2" bestFit="1" customWidth="1"/>
    <col min="7" max="7" width="7.7109375" style="2" bestFit="1" customWidth="1"/>
    <col min="8" max="8" width="7.28515625" style="2" bestFit="1" customWidth="1"/>
    <col min="9" max="9" width="8" style="2" customWidth="1"/>
    <col min="10" max="10" width="14.28515625" style="2" bestFit="1" customWidth="1"/>
    <col min="11" max="11" width="11.7109375" style="2" bestFit="1" customWidth="1"/>
    <col min="12" max="13" width="12.7109375" style="2" bestFit="1" customWidth="1"/>
    <col min="14" max="14" width="17.42578125" style="2" bestFit="1" customWidth="1"/>
    <col min="15" max="15" width="37.7109375" style="2" bestFit="1" customWidth="1"/>
    <col min="16" max="16" width="13.5703125" style="2" bestFit="1" customWidth="1"/>
    <col min="17" max="17" width="9.7109375" style="2" bestFit="1" customWidth="1"/>
    <col min="18" max="18" width="11.5703125" style="2" bestFit="1" customWidth="1"/>
    <col min="19" max="19" width="10.7109375" style="2" bestFit="1" customWidth="1"/>
    <col min="20" max="16384" width="11.42578125" style="1"/>
  </cols>
  <sheetData>
    <row r="1" spans="1:19" x14ac:dyDescent="0.2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</row>
    <row r="2" spans="1:19" s="4" customFormat="1" x14ac:dyDescent="0.25">
      <c r="A2" s="3" t="s">
        <v>26</v>
      </c>
      <c r="B2" s="3" t="s">
        <v>25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589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627</v>
      </c>
      <c r="S2" s="3" t="s">
        <v>628</v>
      </c>
    </row>
    <row r="3" spans="1:19" ht="15.75" x14ac:dyDescent="0.3">
      <c r="A3" s="437" t="s">
        <v>1007</v>
      </c>
      <c r="B3" s="437" t="s">
        <v>1008</v>
      </c>
      <c r="C3" s="437" t="s">
        <v>1009</v>
      </c>
      <c r="D3" s="437" t="s">
        <v>46</v>
      </c>
      <c r="E3" s="437" t="s">
        <v>6</v>
      </c>
      <c r="F3" s="437" t="s">
        <v>42</v>
      </c>
      <c r="G3" s="437" t="s">
        <v>6</v>
      </c>
      <c r="H3" s="437" t="s">
        <v>6</v>
      </c>
      <c r="I3" s="438" t="s">
        <v>235</v>
      </c>
      <c r="J3" s="437" t="s">
        <v>46</v>
      </c>
      <c r="K3" s="437" t="s">
        <v>46</v>
      </c>
      <c r="L3" s="437" t="s">
        <v>46</v>
      </c>
      <c r="M3" s="437" t="s">
        <v>790</v>
      </c>
      <c r="N3" s="437" t="s">
        <v>1835</v>
      </c>
      <c r="O3" s="437" t="s">
        <v>1097</v>
      </c>
      <c r="P3" s="437">
        <v>24400430</v>
      </c>
      <c r="Q3" s="437">
        <v>24418841</v>
      </c>
      <c r="R3" s="425"/>
      <c r="S3" s="425"/>
    </row>
    <row r="4" spans="1:19" ht="15.75" x14ac:dyDescent="0.3">
      <c r="A4" s="437" t="s">
        <v>1010</v>
      </c>
      <c r="B4" s="437" t="s">
        <v>1011</v>
      </c>
      <c r="C4" s="437" t="s">
        <v>1012</v>
      </c>
      <c r="D4" s="437" t="s">
        <v>63</v>
      </c>
      <c r="E4" s="437" t="s">
        <v>7</v>
      </c>
      <c r="F4" s="437" t="s">
        <v>44</v>
      </c>
      <c r="G4" s="437" t="s">
        <v>6</v>
      </c>
      <c r="H4" s="437" t="s">
        <v>9</v>
      </c>
      <c r="I4" s="438" t="s">
        <v>350</v>
      </c>
      <c r="J4" s="437" t="s">
        <v>63</v>
      </c>
      <c r="K4" s="437" t="s">
        <v>63</v>
      </c>
      <c r="L4" s="437" t="s">
        <v>1734</v>
      </c>
      <c r="M4" s="437" t="s">
        <v>794</v>
      </c>
      <c r="N4" s="437" t="s">
        <v>590</v>
      </c>
      <c r="O4" s="437" t="s">
        <v>1098</v>
      </c>
      <c r="P4" s="437">
        <v>25370505</v>
      </c>
      <c r="Q4" s="437">
        <v>25373023</v>
      </c>
      <c r="R4" s="425"/>
      <c r="S4" s="425"/>
    </row>
    <row r="5" spans="1:19" ht="15.75" x14ac:dyDescent="0.3">
      <c r="A5" s="437" t="s">
        <v>1017</v>
      </c>
      <c r="B5" s="437" t="s">
        <v>1018</v>
      </c>
      <c r="C5" s="437" t="s">
        <v>1019</v>
      </c>
      <c r="D5" s="437" t="s">
        <v>43</v>
      </c>
      <c r="E5" s="437" t="s">
        <v>12</v>
      </c>
      <c r="F5" s="437" t="s">
        <v>41</v>
      </c>
      <c r="G5" s="437" t="s">
        <v>8</v>
      </c>
      <c r="H5" s="437" t="s">
        <v>6</v>
      </c>
      <c r="I5" s="438" t="s">
        <v>128</v>
      </c>
      <c r="J5" s="437" t="s">
        <v>1735</v>
      </c>
      <c r="K5" s="437" t="s">
        <v>43</v>
      </c>
      <c r="L5" s="437" t="s">
        <v>43</v>
      </c>
      <c r="M5" s="437" t="s">
        <v>1099</v>
      </c>
      <c r="N5" s="437" t="s">
        <v>1835</v>
      </c>
      <c r="O5" s="437" t="s">
        <v>831</v>
      </c>
      <c r="P5" s="437">
        <v>22519096</v>
      </c>
      <c r="Q5" s="437"/>
      <c r="R5" s="425"/>
      <c r="S5" s="425"/>
    </row>
    <row r="6" spans="1:19" ht="15.75" x14ac:dyDescent="0.3">
      <c r="A6" s="437" t="s">
        <v>1020</v>
      </c>
      <c r="B6" s="437" t="s">
        <v>1021</v>
      </c>
      <c r="C6" s="437" t="s">
        <v>1022</v>
      </c>
      <c r="D6" s="437" t="s">
        <v>63</v>
      </c>
      <c r="E6" s="437" t="s">
        <v>11</v>
      </c>
      <c r="F6" s="437" t="s">
        <v>44</v>
      </c>
      <c r="G6" s="437" t="s">
        <v>8</v>
      </c>
      <c r="H6" s="437" t="s">
        <v>7</v>
      </c>
      <c r="I6" s="438" t="s">
        <v>364</v>
      </c>
      <c r="J6" s="437" t="s">
        <v>63</v>
      </c>
      <c r="K6" s="437" t="s">
        <v>1736</v>
      </c>
      <c r="L6" s="437" t="s">
        <v>78</v>
      </c>
      <c r="M6" s="437" t="s">
        <v>78</v>
      </c>
      <c r="N6" s="437" t="s">
        <v>1835</v>
      </c>
      <c r="O6" s="437" t="s">
        <v>848</v>
      </c>
      <c r="P6" s="437">
        <v>22795239</v>
      </c>
      <c r="Q6" s="437">
        <v>22795206</v>
      </c>
      <c r="R6" s="425"/>
      <c r="S6" s="425"/>
    </row>
    <row r="7" spans="1:19" ht="15.75" x14ac:dyDescent="0.3">
      <c r="A7" s="437" t="s">
        <v>1025</v>
      </c>
      <c r="B7" s="437" t="s">
        <v>1026</v>
      </c>
      <c r="C7" s="437" t="s">
        <v>1027</v>
      </c>
      <c r="D7" s="437" t="s">
        <v>52</v>
      </c>
      <c r="E7" s="437" t="s">
        <v>6</v>
      </c>
      <c r="F7" s="437" t="s">
        <v>51</v>
      </c>
      <c r="G7" s="437" t="s">
        <v>6</v>
      </c>
      <c r="H7" s="437" t="s">
        <v>14</v>
      </c>
      <c r="I7" s="438" t="s">
        <v>511</v>
      </c>
      <c r="J7" s="437" t="s">
        <v>52</v>
      </c>
      <c r="K7" s="437" t="s">
        <v>52</v>
      </c>
      <c r="L7" s="437" t="s">
        <v>1737</v>
      </c>
      <c r="M7" s="437" t="s">
        <v>1418</v>
      </c>
      <c r="N7" s="437" t="s">
        <v>1835</v>
      </c>
      <c r="O7" s="437" t="s">
        <v>843</v>
      </c>
      <c r="P7" s="437">
        <v>26630274</v>
      </c>
      <c r="Q7" s="437"/>
      <c r="R7" s="425"/>
      <c r="S7" s="425"/>
    </row>
    <row r="8" spans="1:19" ht="15.75" x14ac:dyDescent="0.3">
      <c r="A8" s="437" t="s">
        <v>1040</v>
      </c>
      <c r="B8" s="437" t="s">
        <v>1041</v>
      </c>
      <c r="C8" s="437" t="s">
        <v>1042</v>
      </c>
      <c r="D8" s="437" t="s">
        <v>47</v>
      </c>
      <c r="E8" s="437" t="s">
        <v>6</v>
      </c>
      <c r="F8" s="437" t="s">
        <v>48</v>
      </c>
      <c r="G8" s="437" t="s">
        <v>6</v>
      </c>
      <c r="H8" s="437" t="s">
        <v>6</v>
      </c>
      <c r="I8" s="438" t="s">
        <v>559</v>
      </c>
      <c r="J8" s="437" t="s">
        <v>47</v>
      </c>
      <c r="K8" s="437" t="s">
        <v>47</v>
      </c>
      <c r="L8" s="437" t="s">
        <v>47</v>
      </c>
      <c r="M8" s="437" t="s">
        <v>812</v>
      </c>
      <c r="N8" s="437" t="s">
        <v>1835</v>
      </c>
      <c r="O8" s="437" t="s">
        <v>847</v>
      </c>
      <c r="P8" s="437">
        <v>27954110</v>
      </c>
      <c r="Q8" s="437">
        <v>27954110</v>
      </c>
      <c r="R8" s="425"/>
      <c r="S8" s="425"/>
    </row>
    <row r="9" spans="1:19" ht="15.75" x14ac:dyDescent="0.3">
      <c r="A9" s="437" t="s">
        <v>728</v>
      </c>
      <c r="B9" s="437" t="s">
        <v>955</v>
      </c>
      <c r="C9" s="437" t="s">
        <v>956</v>
      </c>
      <c r="D9" s="437" t="s">
        <v>70</v>
      </c>
      <c r="E9" s="437" t="s">
        <v>7</v>
      </c>
      <c r="F9" s="437" t="s">
        <v>62</v>
      </c>
      <c r="G9" s="437" t="s">
        <v>6</v>
      </c>
      <c r="H9" s="437" t="s">
        <v>6</v>
      </c>
      <c r="I9" s="438" t="s">
        <v>445</v>
      </c>
      <c r="J9" s="437" t="s">
        <v>1738</v>
      </c>
      <c r="K9" s="437" t="s">
        <v>70</v>
      </c>
      <c r="L9" s="437" t="s">
        <v>70</v>
      </c>
      <c r="M9" s="437" t="s">
        <v>1089</v>
      </c>
      <c r="N9" s="437" t="s">
        <v>1835</v>
      </c>
      <c r="O9" s="437" t="s">
        <v>1836</v>
      </c>
      <c r="P9" s="437">
        <v>26660506</v>
      </c>
      <c r="Q9" s="437">
        <v>26656370</v>
      </c>
      <c r="R9" s="425"/>
      <c r="S9" s="425"/>
    </row>
    <row r="10" spans="1:19" ht="15.75" x14ac:dyDescent="0.3">
      <c r="A10" s="437" t="s">
        <v>762</v>
      </c>
      <c r="B10" s="437" t="s">
        <v>1035</v>
      </c>
      <c r="C10" s="437" t="s">
        <v>1036</v>
      </c>
      <c r="D10" s="437" t="s">
        <v>618</v>
      </c>
      <c r="E10" s="437" t="s">
        <v>9</v>
      </c>
      <c r="F10" s="437" t="s">
        <v>41</v>
      </c>
      <c r="G10" s="437" t="s">
        <v>49</v>
      </c>
      <c r="H10" s="437" t="s">
        <v>7</v>
      </c>
      <c r="I10" s="438" t="s">
        <v>215</v>
      </c>
      <c r="J10" s="437" t="s">
        <v>1735</v>
      </c>
      <c r="K10" s="437" t="s">
        <v>1739</v>
      </c>
      <c r="L10" s="437" t="s">
        <v>1740</v>
      </c>
      <c r="M10" s="437" t="s">
        <v>1102</v>
      </c>
      <c r="N10" s="437" t="s">
        <v>1835</v>
      </c>
      <c r="O10" s="437" t="s">
        <v>851</v>
      </c>
      <c r="P10" s="437">
        <v>22732009</v>
      </c>
      <c r="Q10" s="437"/>
      <c r="R10" s="425"/>
      <c r="S10" s="425"/>
    </row>
    <row r="11" spans="1:19" ht="15.75" x14ac:dyDescent="0.3">
      <c r="A11" s="437" t="s">
        <v>723</v>
      </c>
      <c r="B11" s="437" t="s">
        <v>946</v>
      </c>
      <c r="C11" s="437" t="s">
        <v>947</v>
      </c>
      <c r="D11" s="437" t="s">
        <v>67</v>
      </c>
      <c r="E11" s="437" t="s">
        <v>7</v>
      </c>
      <c r="F11" s="437" t="s">
        <v>41</v>
      </c>
      <c r="G11" s="437" t="s">
        <v>83</v>
      </c>
      <c r="H11" s="437" t="s">
        <v>6</v>
      </c>
      <c r="I11" s="438" t="s">
        <v>211</v>
      </c>
      <c r="J11" s="437" t="s">
        <v>1735</v>
      </c>
      <c r="K11" s="437" t="s">
        <v>1741</v>
      </c>
      <c r="L11" s="437" t="s">
        <v>796</v>
      </c>
      <c r="M11" s="437" t="s">
        <v>796</v>
      </c>
      <c r="N11" s="437" t="s">
        <v>1835</v>
      </c>
      <c r="O11" s="437" t="s">
        <v>1415</v>
      </c>
      <c r="P11" s="437">
        <v>25411015</v>
      </c>
      <c r="Q11" s="437">
        <v>25411134</v>
      </c>
      <c r="R11" s="425"/>
      <c r="S11" s="425"/>
    </row>
    <row r="12" spans="1:19" ht="15.75" x14ac:dyDescent="0.3">
      <c r="A12" s="437" t="s">
        <v>1037</v>
      </c>
      <c r="B12" s="437" t="s">
        <v>1038</v>
      </c>
      <c r="C12" s="437" t="s">
        <v>1039</v>
      </c>
      <c r="D12" s="437" t="s">
        <v>622</v>
      </c>
      <c r="E12" s="437" t="s">
        <v>6</v>
      </c>
      <c r="F12" s="437" t="s">
        <v>51</v>
      </c>
      <c r="G12" s="437" t="s">
        <v>8</v>
      </c>
      <c r="H12" s="437" t="s">
        <v>6</v>
      </c>
      <c r="I12" s="438" t="s">
        <v>523</v>
      </c>
      <c r="J12" s="437" t="s">
        <v>52</v>
      </c>
      <c r="K12" s="437" t="s">
        <v>1742</v>
      </c>
      <c r="L12" s="437" t="s">
        <v>1742</v>
      </c>
      <c r="M12" s="437" t="s">
        <v>789</v>
      </c>
      <c r="N12" s="437" t="s">
        <v>1835</v>
      </c>
      <c r="O12" s="437" t="s">
        <v>1379</v>
      </c>
      <c r="P12" s="437">
        <v>27300045</v>
      </c>
      <c r="Q12" s="437"/>
      <c r="R12" s="425"/>
      <c r="S12" s="425"/>
    </row>
    <row r="13" spans="1:19" ht="15.75" x14ac:dyDescent="0.3">
      <c r="A13" s="437" t="s">
        <v>706</v>
      </c>
      <c r="B13" s="437" t="s">
        <v>912</v>
      </c>
      <c r="C13" s="437" t="s">
        <v>913</v>
      </c>
      <c r="D13" s="437" t="s">
        <v>618</v>
      </c>
      <c r="E13" s="437" t="s">
        <v>6</v>
      </c>
      <c r="F13" s="437" t="s">
        <v>41</v>
      </c>
      <c r="G13" s="437" t="s">
        <v>6</v>
      </c>
      <c r="H13" s="437" t="s">
        <v>20</v>
      </c>
      <c r="I13" s="438" t="s">
        <v>124</v>
      </c>
      <c r="J13" s="437" t="s">
        <v>1735</v>
      </c>
      <c r="K13" s="437" t="s">
        <v>1735</v>
      </c>
      <c r="L13" s="437" t="s">
        <v>1743</v>
      </c>
      <c r="M13" s="437" t="s">
        <v>623</v>
      </c>
      <c r="N13" s="437" t="s">
        <v>1835</v>
      </c>
      <c r="O13" s="437" t="s">
        <v>1744</v>
      </c>
      <c r="P13" s="437">
        <v>22271827</v>
      </c>
      <c r="Q13" s="437">
        <v>22262040</v>
      </c>
      <c r="R13" s="425"/>
      <c r="S13" s="425"/>
    </row>
    <row r="14" spans="1:19" ht="15.75" x14ac:dyDescent="0.3">
      <c r="A14" s="437" t="s">
        <v>741</v>
      </c>
      <c r="B14" s="437" t="s">
        <v>981</v>
      </c>
      <c r="C14" s="437" t="s">
        <v>1376</v>
      </c>
      <c r="D14" s="437" t="s">
        <v>87</v>
      </c>
      <c r="E14" s="437" t="s">
        <v>6</v>
      </c>
      <c r="F14" s="437" t="s">
        <v>51</v>
      </c>
      <c r="G14" s="437" t="s">
        <v>6</v>
      </c>
      <c r="H14" s="437" t="s">
        <v>10</v>
      </c>
      <c r="I14" s="438" t="s">
        <v>508</v>
      </c>
      <c r="J14" s="437" t="s">
        <v>52</v>
      </c>
      <c r="K14" s="437" t="s">
        <v>52</v>
      </c>
      <c r="L14" s="437" t="s">
        <v>1745</v>
      </c>
      <c r="M14" s="437" t="s">
        <v>1092</v>
      </c>
      <c r="N14" s="437" t="s">
        <v>1835</v>
      </c>
      <c r="O14" s="437" t="s">
        <v>1837</v>
      </c>
      <c r="P14" s="437">
        <v>26410125</v>
      </c>
      <c r="Q14" s="437">
        <v>26410125</v>
      </c>
      <c r="R14" s="425"/>
      <c r="S14" s="425"/>
    </row>
    <row r="15" spans="1:19" ht="15.75" x14ac:dyDescent="0.3">
      <c r="A15" s="437" t="s">
        <v>710</v>
      </c>
      <c r="B15" s="437" t="s">
        <v>920</v>
      </c>
      <c r="C15" s="437" t="s">
        <v>921</v>
      </c>
      <c r="D15" s="437" t="s">
        <v>64</v>
      </c>
      <c r="E15" s="437" t="s">
        <v>6</v>
      </c>
      <c r="F15" s="437" t="s">
        <v>41</v>
      </c>
      <c r="G15" s="437" t="s">
        <v>9</v>
      </c>
      <c r="H15" s="437" t="s">
        <v>6</v>
      </c>
      <c r="I15" s="438" t="s">
        <v>141</v>
      </c>
      <c r="J15" s="437" t="s">
        <v>1735</v>
      </c>
      <c r="K15" s="437" t="s">
        <v>64</v>
      </c>
      <c r="L15" s="437" t="s">
        <v>1746</v>
      </c>
      <c r="M15" s="437" t="s">
        <v>787</v>
      </c>
      <c r="N15" s="437" t="s">
        <v>1835</v>
      </c>
      <c r="O15" s="437" t="s">
        <v>1414</v>
      </c>
      <c r="P15" s="437">
        <v>21065400</v>
      </c>
      <c r="Q15" s="437"/>
      <c r="R15" s="425"/>
      <c r="S15" s="425"/>
    </row>
    <row r="16" spans="1:19" ht="15.75" x14ac:dyDescent="0.3">
      <c r="A16" s="437" t="s">
        <v>752</v>
      </c>
      <c r="B16" s="437" t="s">
        <v>1001</v>
      </c>
      <c r="C16" s="437" t="s">
        <v>1002</v>
      </c>
      <c r="D16" s="437" t="s">
        <v>75</v>
      </c>
      <c r="E16" s="437" t="s">
        <v>10</v>
      </c>
      <c r="F16" s="437" t="s">
        <v>51</v>
      </c>
      <c r="G16" s="437" t="s">
        <v>20</v>
      </c>
      <c r="H16" s="437" t="s">
        <v>6</v>
      </c>
      <c r="I16" s="438" t="s">
        <v>557</v>
      </c>
      <c r="J16" s="437" t="s">
        <v>52</v>
      </c>
      <c r="K16" s="437" t="s">
        <v>1747</v>
      </c>
      <c r="L16" s="437" t="s">
        <v>1748</v>
      </c>
      <c r="M16" s="437" t="s">
        <v>1094</v>
      </c>
      <c r="N16" s="437" t="s">
        <v>1835</v>
      </c>
      <c r="O16" s="437" t="s">
        <v>1095</v>
      </c>
      <c r="P16" s="437">
        <v>26433694</v>
      </c>
      <c r="Q16" s="437">
        <v>26433991</v>
      </c>
      <c r="R16" s="425"/>
      <c r="S16" s="425"/>
    </row>
    <row r="17" spans="1:19" ht="15.75" x14ac:dyDescent="0.3">
      <c r="A17" s="437" t="s">
        <v>730</v>
      </c>
      <c r="B17" s="437" t="s">
        <v>959</v>
      </c>
      <c r="C17" s="437" t="s">
        <v>960</v>
      </c>
      <c r="D17" s="437" t="s">
        <v>85</v>
      </c>
      <c r="E17" s="437" t="s">
        <v>10</v>
      </c>
      <c r="F17" s="437" t="s">
        <v>62</v>
      </c>
      <c r="G17" s="437" t="s">
        <v>20</v>
      </c>
      <c r="H17" s="437" t="s">
        <v>6</v>
      </c>
      <c r="I17" s="438" t="s">
        <v>500</v>
      </c>
      <c r="J17" s="437" t="s">
        <v>1738</v>
      </c>
      <c r="K17" s="437" t="s">
        <v>1749</v>
      </c>
      <c r="L17" s="437" t="s">
        <v>1749</v>
      </c>
      <c r="M17" s="437" t="s">
        <v>799</v>
      </c>
      <c r="N17" s="437" t="s">
        <v>1835</v>
      </c>
      <c r="O17" s="437" t="s">
        <v>1090</v>
      </c>
      <c r="P17" s="437">
        <v>26599045</v>
      </c>
      <c r="Q17" s="437">
        <v>26599045</v>
      </c>
      <c r="R17" s="425"/>
      <c r="S17" s="425"/>
    </row>
    <row r="18" spans="1:19" ht="15.75" x14ac:dyDescent="0.3">
      <c r="A18" s="437" t="s">
        <v>757</v>
      </c>
      <c r="B18" s="437" t="s">
        <v>1023</v>
      </c>
      <c r="C18" s="437" t="s">
        <v>1024</v>
      </c>
      <c r="D18" s="437" t="s">
        <v>618</v>
      </c>
      <c r="E18" s="437" t="s">
        <v>9</v>
      </c>
      <c r="F18" s="437" t="s">
        <v>41</v>
      </c>
      <c r="G18" s="437" t="s">
        <v>49</v>
      </c>
      <c r="H18" s="437" t="s">
        <v>9</v>
      </c>
      <c r="I18" s="438" t="s">
        <v>217</v>
      </c>
      <c r="J18" s="437" t="s">
        <v>1735</v>
      </c>
      <c r="K18" s="437" t="s">
        <v>1739</v>
      </c>
      <c r="L18" s="437" t="s">
        <v>1750</v>
      </c>
      <c r="M18" s="437" t="s">
        <v>1100</v>
      </c>
      <c r="N18" s="437" t="s">
        <v>1835</v>
      </c>
      <c r="O18" s="437" t="s">
        <v>1838</v>
      </c>
      <c r="P18" s="437">
        <v>22765536</v>
      </c>
      <c r="Q18" s="437">
        <v>22765536</v>
      </c>
      <c r="R18" s="425"/>
      <c r="S18" s="425"/>
    </row>
    <row r="19" spans="1:19" ht="15.75" x14ac:dyDescent="0.3">
      <c r="A19" s="437" t="s">
        <v>711</v>
      </c>
      <c r="B19" s="437" t="s">
        <v>922</v>
      </c>
      <c r="C19" s="437" t="s">
        <v>923</v>
      </c>
      <c r="D19" s="437" t="s">
        <v>72</v>
      </c>
      <c r="E19" s="437" t="s">
        <v>8</v>
      </c>
      <c r="F19" s="437" t="s">
        <v>41</v>
      </c>
      <c r="G19" s="437" t="s">
        <v>73</v>
      </c>
      <c r="H19" s="437" t="s">
        <v>8</v>
      </c>
      <c r="I19" s="438" t="s">
        <v>220</v>
      </c>
      <c r="J19" s="437" t="s">
        <v>1735</v>
      </c>
      <c r="K19" s="437" t="s">
        <v>72</v>
      </c>
      <c r="L19" s="437" t="s">
        <v>1751</v>
      </c>
      <c r="M19" s="437" t="s">
        <v>788</v>
      </c>
      <c r="N19" s="437" t="s">
        <v>1835</v>
      </c>
      <c r="O19" s="437" t="s">
        <v>845</v>
      </c>
      <c r="P19" s="437">
        <v>27710910</v>
      </c>
      <c r="Q19" s="437"/>
      <c r="R19" s="425"/>
      <c r="S19" s="425"/>
    </row>
    <row r="20" spans="1:19" ht="15.75" x14ac:dyDescent="0.3">
      <c r="A20" s="437" t="s">
        <v>705</v>
      </c>
      <c r="B20" s="437" t="s">
        <v>910</v>
      </c>
      <c r="C20" s="437" t="s">
        <v>911</v>
      </c>
      <c r="D20" s="437" t="s">
        <v>620</v>
      </c>
      <c r="E20" s="437" t="s">
        <v>6</v>
      </c>
      <c r="F20" s="437" t="s">
        <v>41</v>
      </c>
      <c r="G20" s="437" t="s">
        <v>14</v>
      </c>
      <c r="H20" s="437" t="s">
        <v>8</v>
      </c>
      <c r="I20" s="438" t="s">
        <v>168</v>
      </c>
      <c r="J20" s="437" t="s">
        <v>1735</v>
      </c>
      <c r="K20" s="437" t="s">
        <v>1752</v>
      </c>
      <c r="L20" s="437" t="s">
        <v>1753</v>
      </c>
      <c r="M20" s="437" t="s">
        <v>785</v>
      </c>
      <c r="N20" s="437" t="s">
        <v>1835</v>
      </c>
      <c r="O20" s="437" t="s">
        <v>1413</v>
      </c>
      <c r="P20" s="437">
        <v>22350428</v>
      </c>
      <c r="Q20" s="437">
        <v>22350936</v>
      </c>
      <c r="R20" s="425"/>
      <c r="S20" s="425"/>
    </row>
    <row r="21" spans="1:19" ht="15.75" x14ac:dyDescent="0.3">
      <c r="A21" s="437" t="s">
        <v>745</v>
      </c>
      <c r="B21" s="437" t="s">
        <v>988</v>
      </c>
      <c r="C21" s="437" t="s">
        <v>989</v>
      </c>
      <c r="D21" s="437" t="s">
        <v>50</v>
      </c>
      <c r="E21" s="437" t="s">
        <v>10</v>
      </c>
      <c r="F21" s="437" t="s">
        <v>51</v>
      </c>
      <c r="G21" s="437" t="s">
        <v>14</v>
      </c>
      <c r="H21" s="437" t="s">
        <v>6</v>
      </c>
      <c r="I21" s="438" t="s">
        <v>547</v>
      </c>
      <c r="J21" s="437" t="s">
        <v>52</v>
      </c>
      <c r="K21" s="437" t="s">
        <v>1754</v>
      </c>
      <c r="L21" s="437" t="s">
        <v>79</v>
      </c>
      <c r="M21" s="437" t="s">
        <v>79</v>
      </c>
      <c r="N21" s="437" t="s">
        <v>1835</v>
      </c>
      <c r="O21" s="437" t="s">
        <v>1839</v>
      </c>
      <c r="P21" s="437">
        <v>27733125</v>
      </c>
      <c r="Q21" s="437">
        <v>27733125</v>
      </c>
      <c r="R21" s="425"/>
      <c r="S21" s="425"/>
    </row>
    <row r="22" spans="1:19" ht="15.75" x14ac:dyDescent="0.3">
      <c r="A22" s="437" t="s">
        <v>744</v>
      </c>
      <c r="B22" s="437" t="s">
        <v>986</v>
      </c>
      <c r="C22" s="437" t="s">
        <v>987</v>
      </c>
      <c r="D22" s="437" t="s">
        <v>50</v>
      </c>
      <c r="E22" s="437" t="s">
        <v>6</v>
      </c>
      <c r="F22" s="437" t="s">
        <v>51</v>
      </c>
      <c r="G22" s="437" t="s">
        <v>12</v>
      </c>
      <c r="H22" s="437" t="s">
        <v>6</v>
      </c>
      <c r="I22" s="438" t="s">
        <v>544</v>
      </c>
      <c r="J22" s="437" t="s">
        <v>52</v>
      </c>
      <c r="K22" s="437" t="s">
        <v>1755</v>
      </c>
      <c r="L22" s="437" t="s">
        <v>1755</v>
      </c>
      <c r="M22" s="437" t="s">
        <v>808</v>
      </c>
      <c r="N22" s="437" t="s">
        <v>1835</v>
      </c>
      <c r="O22" s="437" t="s">
        <v>1381</v>
      </c>
      <c r="P22" s="437">
        <v>27750142</v>
      </c>
      <c r="Q22" s="437">
        <v>27753132</v>
      </c>
      <c r="R22" s="425"/>
      <c r="S22" s="425"/>
    </row>
    <row r="23" spans="1:19" ht="15.75" x14ac:dyDescent="0.3">
      <c r="A23" s="437" t="s">
        <v>746</v>
      </c>
      <c r="B23" s="437" t="s">
        <v>990</v>
      </c>
      <c r="C23" s="437" t="s">
        <v>991</v>
      </c>
      <c r="D23" s="437" t="s">
        <v>50</v>
      </c>
      <c r="E23" s="437" t="s">
        <v>9</v>
      </c>
      <c r="F23" s="437" t="s">
        <v>51</v>
      </c>
      <c r="G23" s="437" t="s">
        <v>12</v>
      </c>
      <c r="H23" s="437" t="s">
        <v>8</v>
      </c>
      <c r="I23" s="438" t="s">
        <v>545</v>
      </c>
      <c r="J23" s="437" t="s">
        <v>52</v>
      </c>
      <c r="K23" s="437" t="s">
        <v>1755</v>
      </c>
      <c r="L23" s="437" t="s">
        <v>1756</v>
      </c>
      <c r="M23" s="437" t="s">
        <v>809</v>
      </c>
      <c r="N23" s="437" t="s">
        <v>1835</v>
      </c>
      <c r="O23" s="437" t="s">
        <v>1380</v>
      </c>
      <c r="P23" s="437">
        <v>27899047</v>
      </c>
      <c r="Q23" s="437">
        <v>27899047</v>
      </c>
      <c r="R23" s="425"/>
      <c r="S23" s="425"/>
    </row>
    <row r="24" spans="1:19" ht="15.75" x14ac:dyDescent="0.3">
      <c r="A24" s="437" t="s">
        <v>740</v>
      </c>
      <c r="B24" s="437" t="s">
        <v>979</v>
      </c>
      <c r="C24" s="437" t="s">
        <v>980</v>
      </c>
      <c r="D24" s="437" t="s">
        <v>87</v>
      </c>
      <c r="E24" s="437" t="s">
        <v>9</v>
      </c>
      <c r="F24" s="437" t="s">
        <v>51</v>
      </c>
      <c r="G24" s="437" t="s">
        <v>6</v>
      </c>
      <c r="H24" s="437" t="s">
        <v>9</v>
      </c>
      <c r="I24" s="438" t="s">
        <v>507</v>
      </c>
      <c r="J24" s="437" t="s">
        <v>52</v>
      </c>
      <c r="K24" s="437" t="s">
        <v>52</v>
      </c>
      <c r="L24" s="437" t="s">
        <v>1757</v>
      </c>
      <c r="M24" s="437" t="s">
        <v>805</v>
      </c>
      <c r="N24" s="437" t="s">
        <v>1835</v>
      </c>
      <c r="O24" s="437" t="s">
        <v>842</v>
      </c>
      <c r="P24" s="437">
        <v>26500141</v>
      </c>
      <c r="Q24" s="437">
        <v>26500140</v>
      </c>
      <c r="R24" s="425"/>
      <c r="S24" s="425"/>
    </row>
    <row r="25" spans="1:19" ht="15.75" x14ac:dyDescent="0.3">
      <c r="A25" s="437" t="s">
        <v>715</v>
      </c>
      <c r="B25" s="437" t="s">
        <v>930</v>
      </c>
      <c r="C25" s="437" t="s">
        <v>931</v>
      </c>
      <c r="D25" s="437" t="s">
        <v>58</v>
      </c>
      <c r="E25" s="437" t="s">
        <v>9</v>
      </c>
      <c r="F25" s="437" t="s">
        <v>42</v>
      </c>
      <c r="G25" s="437" t="s">
        <v>16</v>
      </c>
      <c r="H25" s="437" t="s">
        <v>9</v>
      </c>
      <c r="I25" s="438" t="s">
        <v>309</v>
      </c>
      <c r="J25" s="437" t="s">
        <v>46</v>
      </c>
      <c r="K25" s="437" t="s">
        <v>58</v>
      </c>
      <c r="L25" s="437" t="s">
        <v>1840</v>
      </c>
      <c r="M25" s="437" t="s">
        <v>77</v>
      </c>
      <c r="N25" s="437" t="s">
        <v>1835</v>
      </c>
      <c r="O25" s="437" t="s">
        <v>1758</v>
      </c>
      <c r="P25" s="437">
        <v>24740059</v>
      </c>
      <c r="Q25" s="437">
        <v>24744189</v>
      </c>
      <c r="R25" s="425"/>
      <c r="S25" s="425"/>
    </row>
    <row r="26" spans="1:19" ht="15.75" x14ac:dyDescent="0.3">
      <c r="A26" s="437" t="s">
        <v>758</v>
      </c>
      <c r="B26" s="437" t="s">
        <v>1028</v>
      </c>
      <c r="C26" s="437" t="s">
        <v>1029</v>
      </c>
      <c r="D26" s="437" t="s">
        <v>46</v>
      </c>
      <c r="E26" s="437" t="s">
        <v>7</v>
      </c>
      <c r="F26" s="437" t="s">
        <v>42</v>
      </c>
      <c r="G26" s="437" t="s">
        <v>6</v>
      </c>
      <c r="H26" s="437" t="s">
        <v>16</v>
      </c>
      <c r="I26" s="438" t="s">
        <v>244</v>
      </c>
      <c r="J26" s="437" t="s">
        <v>46</v>
      </c>
      <c r="K26" s="437" t="s">
        <v>46</v>
      </c>
      <c r="L26" s="437" t="s">
        <v>43</v>
      </c>
      <c r="M26" s="437" t="s">
        <v>816</v>
      </c>
      <c r="N26" s="437" t="s">
        <v>1835</v>
      </c>
      <c r="O26" s="437" t="s">
        <v>1759</v>
      </c>
      <c r="P26" s="437">
        <v>24406240</v>
      </c>
      <c r="Q26" s="437">
        <v>24406240</v>
      </c>
      <c r="R26" s="425"/>
      <c r="S26" s="425"/>
    </row>
    <row r="27" spans="1:19" ht="15.75" x14ac:dyDescent="0.3">
      <c r="A27" s="437" t="s">
        <v>736</v>
      </c>
      <c r="B27" s="437" t="s">
        <v>971</v>
      </c>
      <c r="C27" s="437" t="s">
        <v>972</v>
      </c>
      <c r="D27" s="437" t="s">
        <v>61</v>
      </c>
      <c r="E27" s="437" t="s">
        <v>12</v>
      </c>
      <c r="F27" s="437" t="s">
        <v>62</v>
      </c>
      <c r="G27" s="437" t="s">
        <v>8</v>
      </c>
      <c r="H27" s="437" t="s">
        <v>12</v>
      </c>
      <c r="I27" s="438" t="s">
        <v>463</v>
      </c>
      <c r="J27" s="437" t="s">
        <v>1738</v>
      </c>
      <c r="K27" s="437" t="s">
        <v>61</v>
      </c>
      <c r="L27" s="437" t="s">
        <v>1760</v>
      </c>
      <c r="M27" s="437" t="s">
        <v>1091</v>
      </c>
      <c r="N27" s="437" t="s">
        <v>1835</v>
      </c>
      <c r="O27" s="437" t="s">
        <v>1841</v>
      </c>
      <c r="P27" s="437">
        <v>26811882</v>
      </c>
      <c r="Q27" s="437">
        <v>26811882</v>
      </c>
      <c r="R27" s="425"/>
      <c r="S27" s="425"/>
    </row>
    <row r="28" spans="1:19" ht="15.75" x14ac:dyDescent="0.3">
      <c r="A28" s="437" t="s">
        <v>733</v>
      </c>
      <c r="B28" s="437" t="s">
        <v>965</v>
      </c>
      <c r="C28" s="437" t="s">
        <v>966</v>
      </c>
      <c r="D28" s="437" t="s">
        <v>61</v>
      </c>
      <c r="E28" s="437" t="s">
        <v>10</v>
      </c>
      <c r="F28" s="437" t="s">
        <v>62</v>
      </c>
      <c r="G28" s="437" t="s">
        <v>10</v>
      </c>
      <c r="H28" s="437" t="s">
        <v>6</v>
      </c>
      <c r="I28" s="438" t="s">
        <v>470</v>
      </c>
      <c r="J28" s="437" t="s">
        <v>1738</v>
      </c>
      <c r="K28" s="437" t="s">
        <v>1761</v>
      </c>
      <c r="L28" s="437" t="s">
        <v>1762</v>
      </c>
      <c r="M28" s="437" t="s">
        <v>801</v>
      </c>
      <c r="N28" s="437" t="s">
        <v>1835</v>
      </c>
      <c r="O28" s="437" t="s">
        <v>839</v>
      </c>
      <c r="P28" s="437">
        <v>26886103</v>
      </c>
      <c r="Q28" s="437">
        <v>26886103</v>
      </c>
      <c r="R28" s="425"/>
      <c r="S28" s="425"/>
    </row>
    <row r="29" spans="1:19" ht="15.75" x14ac:dyDescent="0.3">
      <c r="A29" s="437" t="s">
        <v>735</v>
      </c>
      <c r="B29" s="437" t="s">
        <v>969</v>
      </c>
      <c r="C29" s="437" t="s">
        <v>970</v>
      </c>
      <c r="D29" s="437" t="s">
        <v>61</v>
      </c>
      <c r="E29" s="437" t="s">
        <v>12</v>
      </c>
      <c r="F29" s="437" t="s">
        <v>62</v>
      </c>
      <c r="G29" s="437" t="s">
        <v>8</v>
      </c>
      <c r="H29" s="437" t="s">
        <v>6</v>
      </c>
      <c r="I29" s="438" t="s">
        <v>457</v>
      </c>
      <c r="J29" s="437" t="s">
        <v>1738</v>
      </c>
      <c r="K29" s="437" t="s">
        <v>61</v>
      </c>
      <c r="L29" s="437" t="s">
        <v>61</v>
      </c>
      <c r="M29" s="437" t="s">
        <v>1763</v>
      </c>
      <c r="N29" s="437" t="s">
        <v>1835</v>
      </c>
      <c r="O29" s="437" t="s">
        <v>840</v>
      </c>
      <c r="P29" s="437">
        <v>26800315</v>
      </c>
      <c r="Q29" s="437"/>
      <c r="R29" s="425"/>
      <c r="S29" s="425"/>
    </row>
    <row r="30" spans="1:19" ht="15.75" x14ac:dyDescent="0.3">
      <c r="A30" s="437" t="s">
        <v>731</v>
      </c>
      <c r="B30" s="437" t="s">
        <v>961</v>
      </c>
      <c r="C30" s="437" t="s">
        <v>962</v>
      </c>
      <c r="D30" s="437" t="s">
        <v>85</v>
      </c>
      <c r="E30" s="437" t="s">
        <v>6</v>
      </c>
      <c r="F30" s="437" t="s">
        <v>62</v>
      </c>
      <c r="G30" s="437" t="s">
        <v>7</v>
      </c>
      <c r="H30" s="437" t="s">
        <v>6</v>
      </c>
      <c r="I30" s="438" t="s">
        <v>450</v>
      </c>
      <c r="J30" s="437" t="s">
        <v>1738</v>
      </c>
      <c r="K30" s="437" t="s">
        <v>85</v>
      </c>
      <c r="L30" s="437" t="s">
        <v>85</v>
      </c>
      <c r="M30" s="437" t="s">
        <v>800</v>
      </c>
      <c r="N30" s="437" t="s">
        <v>1835</v>
      </c>
      <c r="O30" s="437" t="s">
        <v>1137</v>
      </c>
      <c r="P30" s="437">
        <v>26854152</v>
      </c>
      <c r="Q30" s="437">
        <v>26855292</v>
      </c>
      <c r="R30" s="425"/>
      <c r="S30" s="425"/>
    </row>
    <row r="31" spans="1:19" ht="15.75" x14ac:dyDescent="0.3">
      <c r="A31" s="437" t="s">
        <v>727</v>
      </c>
      <c r="B31" s="437" t="s">
        <v>953</v>
      </c>
      <c r="C31" s="437" t="s">
        <v>954</v>
      </c>
      <c r="D31" s="437" t="s">
        <v>55</v>
      </c>
      <c r="E31" s="437" t="s">
        <v>8</v>
      </c>
      <c r="F31" s="437" t="s">
        <v>56</v>
      </c>
      <c r="G31" s="437" t="s">
        <v>16</v>
      </c>
      <c r="H31" s="437" t="s">
        <v>6</v>
      </c>
      <c r="I31" s="438" t="s">
        <v>440</v>
      </c>
      <c r="J31" s="437" t="s">
        <v>57</v>
      </c>
      <c r="K31" s="437" t="s">
        <v>55</v>
      </c>
      <c r="L31" s="437" t="s">
        <v>81</v>
      </c>
      <c r="M31" s="437" t="s">
        <v>81</v>
      </c>
      <c r="N31" s="437" t="s">
        <v>1835</v>
      </c>
      <c r="O31" s="437" t="s">
        <v>838</v>
      </c>
      <c r="P31" s="437">
        <v>27667246</v>
      </c>
      <c r="Q31" s="437">
        <v>27667246</v>
      </c>
      <c r="R31" s="425"/>
      <c r="S31" s="425"/>
    </row>
    <row r="32" spans="1:19" ht="15.75" x14ac:dyDescent="0.3">
      <c r="A32" s="437" t="s">
        <v>760</v>
      </c>
      <c r="B32" s="437" t="s">
        <v>1032</v>
      </c>
      <c r="C32" s="437" t="s">
        <v>1033</v>
      </c>
      <c r="D32" s="437" t="s">
        <v>43</v>
      </c>
      <c r="E32" s="437" t="s">
        <v>7</v>
      </c>
      <c r="F32" s="437" t="s">
        <v>41</v>
      </c>
      <c r="G32" s="437" t="s">
        <v>8</v>
      </c>
      <c r="H32" s="437" t="s">
        <v>22</v>
      </c>
      <c r="I32" s="438" t="s">
        <v>140</v>
      </c>
      <c r="J32" s="437" t="s">
        <v>1735</v>
      </c>
      <c r="K32" s="437" t="s">
        <v>43</v>
      </c>
      <c r="L32" s="437" t="s">
        <v>1764</v>
      </c>
      <c r="M32" s="437" t="s">
        <v>1101</v>
      </c>
      <c r="N32" s="437" t="s">
        <v>1835</v>
      </c>
      <c r="O32" s="437" t="s">
        <v>849</v>
      </c>
      <c r="P32" s="437">
        <v>22702273</v>
      </c>
      <c r="Q32" s="437">
        <v>22701419</v>
      </c>
      <c r="R32" s="425"/>
      <c r="S32" s="425"/>
    </row>
    <row r="33" spans="1:19" ht="15.75" x14ac:dyDescent="0.3">
      <c r="A33" s="437" t="s">
        <v>763</v>
      </c>
      <c r="B33" s="437" t="s">
        <v>1043</v>
      </c>
      <c r="C33" s="437" t="s">
        <v>1044</v>
      </c>
      <c r="D33" s="437" t="s">
        <v>620</v>
      </c>
      <c r="E33" s="437" t="s">
        <v>11</v>
      </c>
      <c r="F33" s="437" t="s">
        <v>41</v>
      </c>
      <c r="G33" s="437" t="s">
        <v>20</v>
      </c>
      <c r="H33" s="437" t="s">
        <v>9</v>
      </c>
      <c r="I33" s="438" t="s">
        <v>187</v>
      </c>
      <c r="J33" s="437" t="s">
        <v>1735</v>
      </c>
      <c r="K33" s="437" t="s">
        <v>1765</v>
      </c>
      <c r="L33" s="437" t="s">
        <v>1766</v>
      </c>
      <c r="M33" s="437" t="s">
        <v>1103</v>
      </c>
      <c r="N33" s="437" t="s">
        <v>1835</v>
      </c>
      <c r="O33" s="437" t="s">
        <v>852</v>
      </c>
      <c r="P33" s="437">
        <v>22293801</v>
      </c>
      <c r="Q33" s="437">
        <v>22293801</v>
      </c>
      <c r="R33" s="425"/>
      <c r="S33" s="425"/>
    </row>
    <row r="34" spans="1:19" ht="15.75" x14ac:dyDescent="0.3">
      <c r="A34" s="437" t="s">
        <v>743</v>
      </c>
      <c r="B34" s="437" t="s">
        <v>984</v>
      </c>
      <c r="C34" s="437" t="s">
        <v>985</v>
      </c>
      <c r="D34" s="437" t="s">
        <v>622</v>
      </c>
      <c r="E34" s="437" t="s">
        <v>12</v>
      </c>
      <c r="F34" s="437" t="s">
        <v>51</v>
      </c>
      <c r="G34" s="437" t="s">
        <v>10</v>
      </c>
      <c r="H34" s="437" t="s">
        <v>7</v>
      </c>
      <c r="I34" s="438" t="s">
        <v>536</v>
      </c>
      <c r="J34" s="437" t="s">
        <v>52</v>
      </c>
      <c r="K34" s="437" t="s">
        <v>1767</v>
      </c>
      <c r="L34" s="437" t="s">
        <v>1768</v>
      </c>
      <c r="M34" s="437" t="s">
        <v>807</v>
      </c>
      <c r="N34" s="437" t="s">
        <v>1835</v>
      </c>
      <c r="O34" s="437" t="s">
        <v>1769</v>
      </c>
      <c r="P34" s="437">
        <v>27866156</v>
      </c>
      <c r="Q34" s="437"/>
      <c r="R34" s="425"/>
      <c r="S34" s="425"/>
    </row>
    <row r="35" spans="1:19" ht="15.75" x14ac:dyDescent="0.3">
      <c r="A35" s="437" t="s">
        <v>712</v>
      </c>
      <c r="B35" s="437" t="s">
        <v>924</v>
      </c>
      <c r="C35" s="437" t="s">
        <v>925</v>
      </c>
      <c r="D35" s="437" t="s">
        <v>72</v>
      </c>
      <c r="E35" s="437" t="s">
        <v>12</v>
      </c>
      <c r="F35" s="437" t="s">
        <v>41</v>
      </c>
      <c r="G35" s="437" t="s">
        <v>73</v>
      </c>
      <c r="H35" s="437" t="s">
        <v>11</v>
      </c>
      <c r="I35" s="438" t="s">
        <v>223</v>
      </c>
      <c r="J35" s="437" t="s">
        <v>1735</v>
      </c>
      <c r="K35" s="437" t="s">
        <v>72</v>
      </c>
      <c r="L35" s="437" t="s">
        <v>1770</v>
      </c>
      <c r="M35" s="437" t="s">
        <v>53</v>
      </c>
      <c r="N35" s="437" t="s">
        <v>1835</v>
      </c>
      <c r="O35" s="437" t="s">
        <v>834</v>
      </c>
      <c r="P35" s="437">
        <v>27370025</v>
      </c>
      <c r="Q35" s="437">
        <v>27370168</v>
      </c>
      <c r="R35" s="425"/>
      <c r="S35" s="425"/>
    </row>
    <row r="36" spans="1:19" ht="15.75" x14ac:dyDescent="0.3">
      <c r="A36" s="437" t="s">
        <v>713</v>
      </c>
      <c r="B36" s="437" t="s">
        <v>926</v>
      </c>
      <c r="C36" s="437" t="s">
        <v>927</v>
      </c>
      <c r="D36" s="437" t="s">
        <v>72</v>
      </c>
      <c r="E36" s="437" t="s">
        <v>14</v>
      </c>
      <c r="F36" s="437" t="s">
        <v>41</v>
      </c>
      <c r="G36" s="437" t="s">
        <v>73</v>
      </c>
      <c r="H36" s="437" t="s">
        <v>12</v>
      </c>
      <c r="I36" s="438" t="s">
        <v>224</v>
      </c>
      <c r="J36" s="437" t="s">
        <v>1735</v>
      </c>
      <c r="K36" s="437" t="s">
        <v>72</v>
      </c>
      <c r="L36" s="437" t="s">
        <v>1086</v>
      </c>
      <c r="M36" s="437" t="s">
        <v>1086</v>
      </c>
      <c r="N36" s="437" t="s">
        <v>1835</v>
      </c>
      <c r="O36" s="437" t="s">
        <v>1771</v>
      </c>
      <c r="P36" s="437">
        <v>27360104</v>
      </c>
      <c r="Q36" s="437"/>
      <c r="R36" s="425"/>
      <c r="S36" s="425"/>
    </row>
    <row r="37" spans="1:19" ht="15.75" x14ac:dyDescent="0.3">
      <c r="A37" s="437" t="s">
        <v>747</v>
      </c>
      <c r="B37" s="437" t="s">
        <v>992</v>
      </c>
      <c r="C37" s="437" t="s">
        <v>993</v>
      </c>
      <c r="D37" s="437" t="s">
        <v>50</v>
      </c>
      <c r="E37" s="437" t="s">
        <v>16</v>
      </c>
      <c r="F37" s="437" t="s">
        <v>51</v>
      </c>
      <c r="G37" s="437" t="s">
        <v>16</v>
      </c>
      <c r="H37" s="437" t="s">
        <v>7</v>
      </c>
      <c r="I37" s="438" t="s">
        <v>554</v>
      </c>
      <c r="J37" s="437" t="s">
        <v>52</v>
      </c>
      <c r="K37" s="437" t="s">
        <v>1772</v>
      </c>
      <c r="L37" s="437" t="s">
        <v>810</v>
      </c>
      <c r="M37" s="437" t="s">
        <v>810</v>
      </c>
      <c r="N37" s="437" t="s">
        <v>1835</v>
      </c>
      <c r="O37" s="437" t="s">
        <v>846</v>
      </c>
      <c r="P37" s="437">
        <v>27321139</v>
      </c>
      <c r="Q37" s="437">
        <v>27322032</v>
      </c>
      <c r="R37" s="425"/>
      <c r="S37" s="425"/>
    </row>
    <row r="38" spans="1:19" ht="15.75" x14ac:dyDescent="0.3">
      <c r="A38" s="437" t="s">
        <v>764</v>
      </c>
      <c r="B38" s="437" t="s">
        <v>1045</v>
      </c>
      <c r="C38" s="437" t="s">
        <v>1046</v>
      </c>
      <c r="D38" s="437" t="s">
        <v>45</v>
      </c>
      <c r="E38" s="437" t="s">
        <v>11</v>
      </c>
      <c r="F38" s="437" t="s">
        <v>42</v>
      </c>
      <c r="G38" s="437" t="s">
        <v>12</v>
      </c>
      <c r="H38" s="437" t="s">
        <v>11</v>
      </c>
      <c r="I38" s="438" t="s">
        <v>294</v>
      </c>
      <c r="J38" s="437" t="s">
        <v>46</v>
      </c>
      <c r="K38" s="437" t="s">
        <v>1773</v>
      </c>
      <c r="L38" s="437" t="s">
        <v>1774</v>
      </c>
      <c r="M38" s="437" t="s">
        <v>819</v>
      </c>
      <c r="N38" s="437" t="s">
        <v>1835</v>
      </c>
      <c r="O38" s="437" t="s">
        <v>853</v>
      </c>
      <c r="P38" s="437">
        <v>24533107</v>
      </c>
      <c r="Q38" s="437">
        <v>24533107</v>
      </c>
      <c r="R38" s="425"/>
      <c r="S38" s="425"/>
    </row>
    <row r="39" spans="1:19" ht="15.75" x14ac:dyDescent="0.3">
      <c r="A39" s="437" t="s">
        <v>721</v>
      </c>
      <c r="B39" s="437" t="s">
        <v>942</v>
      </c>
      <c r="C39" s="437" t="s">
        <v>943</v>
      </c>
      <c r="D39" s="437" t="s">
        <v>58</v>
      </c>
      <c r="E39" s="437" t="s">
        <v>8</v>
      </c>
      <c r="F39" s="437" t="s">
        <v>42</v>
      </c>
      <c r="G39" s="437" t="s">
        <v>16</v>
      </c>
      <c r="H39" s="437" t="s">
        <v>6</v>
      </c>
      <c r="I39" s="438" t="s">
        <v>306</v>
      </c>
      <c r="J39" s="437" t="s">
        <v>46</v>
      </c>
      <c r="K39" s="437" t="s">
        <v>58</v>
      </c>
      <c r="L39" s="437" t="s">
        <v>1775</v>
      </c>
      <c r="M39" s="437" t="s">
        <v>625</v>
      </c>
      <c r="N39" s="437" t="s">
        <v>1835</v>
      </c>
      <c r="O39" s="437" t="s">
        <v>1776</v>
      </c>
      <c r="P39" s="437">
        <v>24600958</v>
      </c>
      <c r="Q39" s="437">
        <v>24600958</v>
      </c>
      <c r="R39" s="425"/>
      <c r="S39" s="425"/>
    </row>
    <row r="40" spans="1:19" ht="15.75" x14ac:dyDescent="0.3">
      <c r="A40" s="437" t="s">
        <v>717</v>
      </c>
      <c r="B40" s="437" t="s">
        <v>934</v>
      </c>
      <c r="C40" s="437" t="s">
        <v>935</v>
      </c>
      <c r="D40" s="437" t="s">
        <v>58</v>
      </c>
      <c r="E40" s="437" t="s">
        <v>11</v>
      </c>
      <c r="F40" s="437" t="s">
        <v>42</v>
      </c>
      <c r="G40" s="437" t="s">
        <v>16</v>
      </c>
      <c r="H40" s="437" t="s">
        <v>12</v>
      </c>
      <c r="I40" s="438" t="s">
        <v>312</v>
      </c>
      <c r="J40" s="437" t="s">
        <v>46</v>
      </c>
      <c r="K40" s="437" t="s">
        <v>58</v>
      </c>
      <c r="L40" s="437" t="s">
        <v>1842</v>
      </c>
      <c r="M40" s="437" t="s">
        <v>792</v>
      </c>
      <c r="N40" s="437" t="s">
        <v>1835</v>
      </c>
      <c r="O40" s="437" t="s">
        <v>1843</v>
      </c>
      <c r="P40" s="437">
        <v>24799037</v>
      </c>
      <c r="Q40" s="437">
        <v>24799037</v>
      </c>
      <c r="R40" s="425"/>
      <c r="S40" s="425"/>
    </row>
    <row r="41" spans="1:19" ht="15.75" x14ac:dyDescent="0.3">
      <c r="A41" s="437" t="s">
        <v>749</v>
      </c>
      <c r="B41" s="437" t="s">
        <v>996</v>
      </c>
      <c r="C41" s="437" t="s">
        <v>997</v>
      </c>
      <c r="D41" s="437" t="s">
        <v>47</v>
      </c>
      <c r="E41" s="437" t="s">
        <v>15</v>
      </c>
      <c r="F41" s="437" t="s">
        <v>48</v>
      </c>
      <c r="G41" s="437" t="s">
        <v>10</v>
      </c>
      <c r="H41" s="437" t="s">
        <v>7</v>
      </c>
      <c r="I41" s="438" t="s">
        <v>581</v>
      </c>
      <c r="J41" s="437" t="s">
        <v>47</v>
      </c>
      <c r="K41" s="437" t="s">
        <v>1777</v>
      </c>
      <c r="L41" s="437" t="s">
        <v>813</v>
      </c>
      <c r="M41" s="437" t="s">
        <v>813</v>
      </c>
      <c r="N41" s="437" t="s">
        <v>1835</v>
      </c>
      <c r="O41" s="437" t="s">
        <v>1139</v>
      </c>
      <c r="P41" s="437">
        <v>27186105</v>
      </c>
      <c r="Q41" s="437">
        <v>27184011</v>
      </c>
      <c r="R41" s="425"/>
      <c r="S41" s="425"/>
    </row>
    <row r="42" spans="1:19" ht="15.75" x14ac:dyDescent="0.3">
      <c r="A42" s="437" t="s">
        <v>750</v>
      </c>
      <c r="B42" s="437" t="s">
        <v>998</v>
      </c>
      <c r="C42" s="437" t="s">
        <v>1731</v>
      </c>
      <c r="D42" s="437" t="s">
        <v>47</v>
      </c>
      <c r="E42" s="437" t="s">
        <v>9</v>
      </c>
      <c r="F42" s="437" t="s">
        <v>48</v>
      </c>
      <c r="G42" s="437" t="s">
        <v>8</v>
      </c>
      <c r="H42" s="437" t="s">
        <v>6</v>
      </c>
      <c r="I42" s="438" t="s">
        <v>570</v>
      </c>
      <c r="J42" s="437" t="s">
        <v>47</v>
      </c>
      <c r="K42" s="437" t="s">
        <v>1778</v>
      </c>
      <c r="L42" s="437" t="s">
        <v>1778</v>
      </c>
      <c r="M42" s="437" t="s">
        <v>1093</v>
      </c>
      <c r="N42" s="437" t="s">
        <v>1835</v>
      </c>
      <c r="O42" s="437" t="s">
        <v>1844</v>
      </c>
      <c r="P42" s="437">
        <v>27688093</v>
      </c>
      <c r="Q42" s="437">
        <v>27686070</v>
      </c>
      <c r="R42" s="425"/>
      <c r="S42" s="425"/>
    </row>
    <row r="43" spans="1:19" ht="15.75" x14ac:dyDescent="0.3">
      <c r="A43" s="437" t="s">
        <v>714</v>
      </c>
      <c r="B43" s="437" t="s">
        <v>928</v>
      </c>
      <c r="C43" s="437" t="s">
        <v>929</v>
      </c>
      <c r="D43" s="437" t="s">
        <v>46</v>
      </c>
      <c r="E43" s="437" t="s">
        <v>15</v>
      </c>
      <c r="F43" s="437" t="s">
        <v>42</v>
      </c>
      <c r="G43" s="437" t="s">
        <v>9</v>
      </c>
      <c r="H43" s="437" t="s">
        <v>6</v>
      </c>
      <c r="I43" s="438" t="s">
        <v>269</v>
      </c>
      <c r="J43" s="437" t="s">
        <v>46</v>
      </c>
      <c r="K43" s="437" t="s">
        <v>791</v>
      </c>
      <c r="L43" s="437" t="s">
        <v>791</v>
      </c>
      <c r="M43" s="437" t="s">
        <v>791</v>
      </c>
      <c r="N43" s="437" t="s">
        <v>1835</v>
      </c>
      <c r="O43" s="437" t="s">
        <v>1845</v>
      </c>
      <c r="P43" s="437">
        <v>24279428</v>
      </c>
      <c r="Q43" s="437">
        <v>24279428</v>
      </c>
      <c r="R43" s="425"/>
      <c r="S43" s="425"/>
    </row>
    <row r="44" spans="1:19" ht="15.75" x14ac:dyDescent="0.3">
      <c r="A44" s="437" t="s">
        <v>732</v>
      </c>
      <c r="B44" s="437" t="s">
        <v>963</v>
      </c>
      <c r="C44" s="437" t="s">
        <v>964</v>
      </c>
      <c r="D44" s="437" t="s">
        <v>85</v>
      </c>
      <c r="E44" s="437" t="s">
        <v>9</v>
      </c>
      <c r="F44" s="437" t="s">
        <v>62</v>
      </c>
      <c r="G44" s="437" t="s">
        <v>7</v>
      </c>
      <c r="H44" s="437" t="s">
        <v>8</v>
      </c>
      <c r="I44" s="438" t="s">
        <v>452</v>
      </c>
      <c r="J44" s="437" t="s">
        <v>1738</v>
      </c>
      <c r="K44" s="437" t="s">
        <v>85</v>
      </c>
      <c r="L44" s="437" t="s">
        <v>1103</v>
      </c>
      <c r="M44" s="437" t="s">
        <v>66</v>
      </c>
      <c r="N44" s="437" t="s">
        <v>1835</v>
      </c>
      <c r="O44" s="437" t="s">
        <v>1416</v>
      </c>
      <c r="P44" s="437">
        <v>45001829</v>
      </c>
      <c r="Q44" s="437">
        <v>88945445</v>
      </c>
      <c r="R44" s="425"/>
      <c r="S44" s="425"/>
    </row>
    <row r="45" spans="1:19" ht="15.75" x14ac:dyDescent="0.3">
      <c r="A45" s="437" t="s">
        <v>729</v>
      </c>
      <c r="B45" s="437" t="s">
        <v>957</v>
      </c>
      <c r="C45" s="437" t="s">
        <v>958</v>
      </c>
      <c r="D45" s="437" t="s">
        <v>85</v>
      </c>
      <c r="E45" s="437" t="s">
        <v>12</v>
      </c>
      <c r="F45" s="437" t="s">
        <v>62</v>
      </c>
      <c r="G45" s="437" t="s">
        <v>15</v>
      </c>
      <c r="H45" s="437" t="s">
        <v>6</v>
      </c>
      <c r="I45" s="438" t="s">
        <v>490</v>
      </c>
      <c r="J45" s="437" t="s">
        <v>1738</v>
      </c>
      <c r="K45" s="437" t="s">
        <v>1779</v>
      </c>
      <c r="L45" s="437" t="s">
        <v>798</v>
      </c>
      <c r="M45" s="437" t="s">
        <v>798</v>
      </c>
      <c r="N45" s="437" t="s">
        <v>1835</v>
      </c>
      <c r="O45" s="437" t="s">
        <v>1136</v>
      </c>
      <c r="P45" s="437">
        <v>26577010</v>
      </c>
      <c r="Q45" s="437">
        <v>26577010</v>
      </c>
      <c r="R45" s="425"/>
      <c r="S45" s="425"/>
    </row>
    <row r="46" spans="1:19" ht="15.75" x14ac:dyDescent="0.3">
      <c r="A46" s="437" t="s">
        <v>765</v>
      </c>
      <c r="B46" s="437" t="s">
        <v>1047</v>
      </c>
      <c r="C46" s="437" t="s">
        <v>1377</v>
      </c>
      <c r="D46" s="437" t="s">
        <v>63</v>
      </c>
      <c r="E46" s="437" t="s">
        <v>7</v>
      </c>
      <c r="F46" s="437" t="s">
        <v>44</v>
      </c>
      <c r="G46" s="437" t="s">
        <v>6</v>
      </c>
      <c r="H46" s="437" t="s">
        <v>15</v>
      </c>
      <c r="I46" s="438" t="s">
        <v>355</v>
      </c>
      <c r="J46" s="437" t="s">
        <v>63</v>
      </c>
      <c r="K46" s="437" t="s">
        <v>63</v>
      </c>
      <c r="L46" s="437" t="s">
        <v>1846</v>
      </c>
      <c r="M46" s="437" t="s">
        <v>68</v>
      </c>
      <c r="N46" s="437" t="s">
        <v>1835</v>
      </c>
      <c r="O46" s="437" t="s">
        <v>1104</v>
      </c>
      <c r="P46" s="437">
        <v>25522328</v>
      </c>
      <c r="Q46" s="437">
        <v>25532328</v>
      </c>
      <c r="R46" s="425"/>
      <c r="S46" s="425"/>
    </row>
    <row r="47" spans="1:19" ht="15.75" x14ac:dyDescent="0.3">
      <c r="A47" s="437" t="s">
        <v>753</v>
      </c>
      <c r="B47" s="437" t="s">
        <v>1003</v>
      </c>
      <c r="C47" s="437" t="s">
        <v>1004</v>
      </c>
      <c r="D47" s="437" t="s">
        <v>75</v>
      </c>
      <c r="E47" s="437" t="s">
        <v>9</v>
      </c>
      <c r="F47" s="437" t="s">
        <v>51</v>
      </c>
      <c r="G47" s="437" t="s">
        <v>15</v>
      </c>
      <c r="H47" s="437" t="s">
        <v>6</v>
      </c>
      <c r="I47" s="438" t="s">
        <v>552</v>
      </c>
      <c r="J47" s="437" t="s">
        <v>52</v>
      </c>
      <c r="K47" s="437" t="s">
        <v>1096</v>
      </c>
      <c r="L47" s="437" t="s">
        <v>1096</v>
      </c>
      <c r="M47" s="437" t="s">
        <v>1096</v>
      </c>
      <c r="N47" s="437" t="s">
        <v>1835</v>
      </c>
      <c r="O47" s="437" t="s">
        <v>1847</v>
      </c>
      <c r="P47" s="437">
        <v>27794037</v>
      </c>
      <c r="Q47" s="437">
        <v>27799197</v>
      </c>
      <c r="R47" s="425"/>
      <c r="S47" s="425"/>
    </row>
    <row r="48" spans="1:19" ht="15.75" x14ac:dyDescent="0.3">
      <c r="A48" s="437" t="s">
        <v>719</v>
      </c>
      <c r="B48" s="437" t="s">
        <v>938</v>
      </c>
      <c r="C48" s="437" t="s">
        <v>939</v>
      </c>
      <c r="D48" s="437" t="s">
        <v>621</v>
      </c>
      <c r="E48" s="437" t="s">
        <v>10</v>
      </c>
      <c r="F48" s="437" t="s">
        <v>42</v>
      </c>
      <c r="G48" s="437" t="s">
        <v>54</v>
      </c>
      <c r="H48" s="437" t="s">
        <v>6</v>
      </c>
      <c r="I48" s="438" t="s">
        <v>343</v>
      </c>
      <c r="J48" s="437" t="s">
        <v>46</v>
      </c>
      <c r="K48" s="437" t="s">
        <v>1780</v>
      </c>
      <c r="L48" s="437" t="s">
        <v>53</v>
      </c>
      <c r="M48" s="437" t="s">
        <v>53</v>
      </c>
      <c r="N48" s="437" t="s">
        <v>1835</v>
      </c>
      <c r="O48" s="437" t="s">
        <v>1848</v>
      </c>
      <c r="P48" s="437">
        <v>24640181</v>
      </c>
      <c r="Q48" s="437">
        <v>24641152</v>
      </c>
      <c r="R48" s="425"/>
      <c r="S48" s="425"/>
    </row>
    <row r="49" spans="1:19" ht="15.75" x14ac:dyDescent="0.3">
      <c r="A49" s="437" t="s">
        <v>738</v>
      </c>
      <c r="B49" s="437" t="s">
        <v>975</v>
      </c>
      <c r="C49" s="437" t="s">
        <v>976</v>
      </c>
      <c r="D49" s="437" t="s">
        <v>61</v>
      </c>
      <c r="E49" s="437" t="s">
        <v>11</v>
      </c>
      <c r="F49" s="437" t="s">
        <v>62</v>
      </c>
      <c r="G49" s="437" t="s">
        <v>10</v>
      </c>
      <c r="H49" s="437" t="s">
        <v>8</v>
      </c>
      <c r="I49" s="438" t="s">
        <v>472</v>
      </c>
      <c r="J49" s="437" t="s">
        <v>1738</v>
      </c>
      <c r="K49" s="437" t="s">
        <v>1761</v>
      </c>
      <c r="L49" s="437" t="s">
        <v>803</v>
      </c>
      <c r="M49" s="437" t="s">
        <v>803</v>
      </c>
      <c r="N49" s="437" t="s">
        <v>1835</v>
      </c>
      <c r="O49" s="437" t="s">
        <v>1378</v>
      </c>
      <c r="P49" s="437">
        <v>26974095</v>
      </c>
      <c r="Q49" s="437">
        <v>26974094</v>
      </c>
      <c r="R49" s="425"/>
      <c r="S49" s="425"/>
    </row>
    <row r="50" spans="1:19" ht="15.75" x14ac:dyDescent="0.3">
      <c r="A50" s="437" t="s">
        <v>754</v>
      </c>
      <c r="B50" s="437" t="s">
        <v>1005</v>
      </c>
      <c r="C50" s="437" t="s">
        <v>1006</v>
      </c>
      <c r="D50" s="437" t="s">
        <v>621</v>
      </c>
      <c r="E50" s="437" t="s">
        <v>6</v>
      </c>
      <c r="F50" s="437" t="s">
        <v>42</v>
      </c>
      <c r="G50" s="437" t="s">
        <v>22</v>
      </c>
      <c r="H50" s="437" t="s">
        <v>6</v>
      </c>
      <c r="I50" s="438" t="s">
        <v>331</v>
      </c>
      <c r="J50" s="437" t="s">
        <v>46</v>
      </c>
      <c r="K50" s="437" t="s">
        <v>814</v>
      </c>
      <c r="L50" s="437" t="s">
        <v>814</v>
      </c>
      <c r="M50" s="437" t="s">
        <v>814</v>
      </c>
      <c r="N50" s="437" t="s">
        <v>1835</v>
      </c>
      <c r="O50" s="437" t="s">
        <v>1417</v>
      </c>
      <c r="P50" s="437">
        <v>24700617</v>
      </c>
      <c r="Q50" s="437">
        <v>24700617</v>
      </c>
      <c r="R50" s="425"/>
      <c r="S50" s="425"/>
    </row>
    <row r="51" spans="1:19" ht="15.75" x14ac:dyDescent="0.3">
      <c r="A51" s="437" t="s">
        <v>725</v>
      </c>
      <c r="B51" s="437" t="s">
        <v>950</v>
      </c>
      <c r="C51" s="437" t="s">
        <v>951</v>
      </c>
      <c r="D51" s="437" t="s">
        <v>84</v>
      </c>
      <c r="E51" s="437" t="s">
        <v>8</v>
      </c>
      <c r="F51" s="437" t="s">
        <v>44</v>
      </c>
      <c r="G51" s="437" t="s">
        <v>10</v>
      </c>
      <c r="H51" s="437" t="s">
        <v>7</v>
      </c>
      <c r="I51" s="438" t="s">
        <v>375</v>
      </c>
      <c r="J51" s="437" t="s">
        <v>63</v>
      </c>
      <c r="K51" s="437" t="s">
        <v>84</v>
      </c>
      <c r="L51" s="437" t="s">
        <v>797</v>
      </c>
      <c r="M51" s="437" t="s">
        <v>797</v>
      </c>
      <c r="N51" s="437" t="s">
        <v>1835</v>
      </c>
      <c r="O51" s="437" t="s">
        <v>1849</v>
      </c>
      <c r="P51" s="437">
        <v>25311067</v>
      </c>
      <c r="Q51" s="437"/>
      <c r="R51" s="425"/>
      <c r="S51" s="425"/>
    </row>
    <row r="52" spans="1:19" ht="15.75" x14ac:dyDescent="0.3">
      <c r="A52" s="437" t="s">
        <v>734</v>
      </c>
      <c r="B52" s="437" t="s">
        <v>967</v>
      </c>
      <c r="C52" s="437" t="s">
        <v>968</v>
      </c>
      <c r="D52" s="437" t="s">
        <v>61</v>
      </c>
      <c r="E52" s="437" t="s">
        <v>7</v>
      </c>
      <c r="F52" s="437" t="s">
        <v>62</v>
      </c>
      <c r="G52" s="437" t="s">
        <v>8</v>
      </c>
      <c r="H52" s="437" t="s">
        <v>8</v>
      </c>
      <c r="I52" s="438" t="s">
        <v>459</v>
      </c>
      <c r="J52" s="437" t="s">
        <v>1738</v>
      </c>
      <c r="K52" s="437" t="s">
        <v>61</v>
      </c>
      <c r="L52" s="437" t="s">
        <v>1781</v>
      </c>
      <c r="M52" s="437" t="s">
        <v>802</v>
      </c>
      <c r="N52" s="437" t="s">
        <v>1835</v>
      </c>
      <c r="O52" s="437" t="s">
        <v>1138</v>
      </c>
      <c r="P52" s="437">
        <v>22007839</v>
      </c>
      <c r="Q52" s="437">
        <v>22007839</v>
      </c>
      <c r="R52" s="425"/>
      <c r="S52" s="425"/>
    </row>
    <row r="53" spans="1:19" ht="15.75" x14ac:dyDescent="0.3">
      <c r="A53" s="437" t="s">
        <v>737</v>
      </c>
      <c r="B53" s="437" t="s">
        <v>973</v>
      </c>
      <c r="C53" s="437" t="s">
        <v>974</v>
      </c>
      <c r="D53" s="437" t="s">
        <v>61</v>
      </c>
      <c r="E53" s="437" t="s">
        <v>8</v>
      </c>
      <c r="F53" s="437" t="s">
        <v>62</v>
      </c>
      <c r="G53" s="437" t="s">
        <v>8</v>
      </c>
      <c r="H53" s="437" t="s">
        <v>10</v>
      </c>
      <c r="I53" s="438" t="s">
        <v>461</v>
      </c>
      <c r="J53" s="437" t="s">
        <v>1738</v>
      </c>
      <c r="K53" s="437" t="s">
        <v>61</v>
      </c>
      <c r="L53" s="437" t="s">
        <v>86</v>
      </c>
      <c r="M53" s="437" t="s">
        <v>86</v>
      </c>
      <c r="N53" s="437" t="s">
        <v>1835</v>
      </c>
      <c r="O53" s="437" t="s">
        <v>841</v>
      </c>
      <c r="P53" s="437">
        <v>62750194</v>
      </c>
      <c r="Q53" s="437"/>
      <c r="R53" s="425"/>
      <c r="S53" s="425"/>
    </row>
    <row r="54" spans="1:19" ht="15.75" x14ac:dyDescent="0.3">
      <c r="A54" s="437" t="s">
        <v>770</v>
      </c>
      <c r="B54" s="437" t="s">
        <v>1056</v>
      </c>
      <c r="C54" s="437" t="s">
        <v>1057</v>
      </c>
      <c r="D54" s="437" t="s">
        <v>620</v>
      </c>
      <c r="E54" s="437" t="s">
        <v>7</v>
      </c>
      <c r="F54" s="437" t="s">
        <v>41</v>
      </c>
      <c r="G54" s="437" t="s">
        <v>14</v>
      </c>
      <c r="H54" s="437" t="s">
        <v>12</v>
      </c>
      <c r="I54" s="438" t="s">
        <v>172</v>
      </c>
      <c r="J54" s="437" t="s">
        <v>1735</v>
      </c>
      <c r="K54" s="437" t="s">
        <v>1752</v>
      </c>
      <c r="L54" s="437" t="s">
        <v>1105</v>
      </c>
      <c r="M54" s="437" t="s">
        <v>1105</v>
      </c>
      <c r="N54" s="437" t="s">
        <v>1835</v>
      </c>
      <c r="O54" s="437" t="s">
        <v>1382</v>
      </c>
      <c r="P54" s="437">
        <v>22451046</v>
      </c>
      <c r="Q54" s="437"/>
      <c r="R54" s="425"/>
      <c r="S54" s="425"/>
    </row>
    <row r="55" spans="1:19" ht="15.75" x14ac:dyDescent="0.3">
      <c r="A55" s="437" t="s">
        <v>771</v>
      </c>
      <c r="B55" s="437" t="s">
        <v>1058</v>
      </c>
      <c r="C55" s="437" t="s">
        <v>1059</v>
      </c>
      <c r="D55" s="437" t="s">
        <v>620</v>
      </c>
      <c r="E55" s="437" t="s">
        <v>10</v>
      </c>
      <c r="F55" s="437" t="s">
        <v>41</v>
      </c>
      <c r="G55" s="437" t="s">
        <v>59</v>
      </c>
      <c r="H55" s="437" t="s">
        <v>7</v>
      </c>
      <c r="I55" s="438" t="s">
        <v>200</v>
      </c>
      <c r="J55" s="437" t="s">
        <v>1735</v>
      </c>
      <c r="K55" s="437" t="s">
        <v>1782</v>
      </c>
      <c r="L55" s="437" t="s">
        <v>65</v>
      </c>
      <c r="M55" s="437" t="s">
        <v>65</v>
      </c>
      <c r="N55" s="437" t="s">
        <v>1835</v>
      </c>
      <c r="O55" s="437" t="s">
        <v>1783</v>
      </c>
      <c r="P55" s="437">
        <v>22947119</v>
      </c>
      <c r="Q55" s="437"/>
      <c r="R55" s="425"/>
      <c r="S55" s="425"/>
    </row>
    <row r="56" spans="1:19" ht="15.75" x14ac:dyDescent="0.3">
      <c r="A56" s="437" t="s">
        <v>716</v>
      </c>
      <c r="B56" s="437" t="s">
        <v>932</v>
      </c>
      <c r="C56" s="437" t="s">
        <v>933</v>
      </c>
      <c r="D56" s="437" t="s">
        <v>58</v>
      </c>
      <c r="E56" s="437" t="s">
        <v>15</v>
      </c>
      <c r="F56" s="437" t="s">
        <v>42</v>
      </c>
      <c r="G56" s="437" t="s">
        <v>59</v>
      </c>
      <c r="H56" s="437" t="s">
        <v>6</v>
      </c>
      <c r="I56" s="438" t="s">
        <v>339</v>
      </c>
      <c r="J56" s="437" t="s">
        <v>46</v>
      </c>
      <c r="K56" s="437" t="s">
        <v>60</v>
      </c>
      <c r="L56" s="437" t="s">
        <v>60</v>
      </c>
      <c r="M56" s="437" t="s">
        <v>60</v>
      </c>
      <c r="N56" s="437" t="s">
        <v>1835</v>
      </c>
      <c r="O56" s="437" t="s">
        <v>844</v>
      </c>
      <c r="P56" s="437">
        <v>24711110</v>
      </c>
      <c r="Q56" s="437">
        <v>24711110</v>
      </c>
      <c r="R56" s="425"/>
      <c r="S56" s="425"/>
    </row>
    <row r="57" spans="1:19" ht="15.75" x14ac:dyDescent="0.3">
      <c r="A57" s="437" t="s">
        <v>720</v>
      </c>
      <c r="B57" s="437" t="s">
        <v>940</v>
      </c>
      <c r="C57" s="437" t="s">
        <v>941</v>
      </c>
      <c r="D57" s="437" t="s">
        <v>58</v>
      </c>
      <c r="E57" s="437" t="s">
        <v>14</v>
      </c>
      <c r="F57" s="437" t="s">
        <v>42</v>
      </c>
      <c r="G57" s="437" t="s">
        <v>16</v>
      </c>
      <c r="H57" s="437" t="s">
        <v>22</v>
      </c>
      <c r="I57" s="438" t="s">
        <v>318</v>
      </c>
      <c r="J57" s="437" t="s">
        <v>46</v>
      </c>
      <c r="K57" s="437" t="s">
        <v>58</v>
      </c>
      <c r="L57" s="437" t="s">
        <v>1784</v>
      </c>
      <c r="M57" s="437" t="s">
        <v>74</v>
      </c>
      <c r="N57" s="437" t="s">
        <v>1835</v>
      </c>
      <c r="O57" s="437" t="s">
        <v>836</v>
      </c>
      <c r="P57" s="437">
        <v>24777012</v>
      </c>
      <c r="Q57" s="437">
        <v>24777012</v>
      </c>
      <c r="R57" s="425"/>
      <c r="S57" s="425"/>
    </row>
    <row r="58" spans="1:19" ht="15.75" x14ac:dyDescent="0.3">
      <c r="A58" s="437" t="s">
        <v>718</v>
      </c>
      <c r="B58" s="437" t="s">
        <v>936</v>
      </c>
      <c r="C58" s="437" t="s">
        <v>937</v>
      </c>
      <c r="D58" s="437" t="s">
        <v>58</v>
      </c>
      <c r="E58" s="437" t="s">
        <v>10</v>
      </c>
      <c r="F58" s="437" t="s">
        <v>42</v>
      </c>
      <c r="G58" s="437" t="s">
        <v>16</v>
      </c>
      <c r="H58" s="437" t="s">
        <v>11</v>
      </c>
      <c r="I58" s="438" t="s">
        <v>311</v>
      </c>
      <c r="J58" s="437" t="s">
        <v>46</v>
      </c>
      <c r="K58" s="437" t="s">
        <v>58</v>
      </c>
      <c r="L58" s="437" t="s">
        <v>793</v>
      </c>
      <c r="M58" s="437" t="s">
        <v>793</v>
      </c>
      <c r="N58" s="437" t="s">
        <v>1835</v>
      </c>
      <c r="O58" s="437" t="s">
        <v>1850</v>
      </c>
      <c r="P58" s="437">
        <v>24731689</v>
      </c>
      <c r="Q58" s="437">
        <v>24731689</v>
      </c>
      <c r="R58" s="425"/>
      <c r="S58" s="425"/>
    </row>
    <row r="59" spans="1:19" ht="15.75" x14ac:dyDescent="0.3">
      <c r="A59" s="437" t="s">
        <v>742</v>
      </c>
      <c r="B59" s="437" t="s">
        <v>982</v>
      </c>
      <c r="C59" s="437" t="s">
        <v>983</v>
      </c>
      <c r="D59" s="437" t="s">
        <v>87</v>
      </c>
      <c r="E59" s="437" t="s">
        <v>7</v>
      </c>
      <c r="F59" s="437" t="s">
        <v>51</v>
      </c>
      <c r="G59" s="437" t="s">
        <v>6</v>
      </c>
      <c r="H59" s="437" t="s">
        <v>20</v>
      </c>
      <c r="I59" s="438" t="s">
        <v>512</v>
      </c>
      <c r="J59" s="437" t="s">
        <v>52</v>
      </c>
      <c r="K59" s="437" t="s">
        <v>52</v>
      </c>
      <c r="L59" s="437" t="s">
        <v>806</v>
      </c>
      <c r="M59" s="437" t="s">
        <v>806</v>
      </c>
      <c r="N59" s="437" t="s">
        <v>1835</v>
      </c>
      <c r="O59" s="437" t="s">
        <v>1785</v>
      </c>
      <c r="P59" s="437">
        <v>26420280</v>
      </c>
      <c r="Q59" s="437">
        <v>26420179</v>
      </c>
      <c r="R59" s="425"/>
      <c r="S59" s="425"/>
    </row>
    <row r="60" spans="1:19" ht="15.75" x14ac:dyDescent="0.3">
      <c r="A60" s="437" t="s">
        <v>775</v>
      </c>
      <c r="B60" s="437" t="s">
        <v>1066</v>
      </c>
      <c r="C60" s="437" t="s">
        <v>1067</v>
      </c>
      <c r="D60" s="437" t="s">
        <v>45</v>
      </c>
      <c r="E60" s="437" t="s">
        <v>6</v>
      </c>
      <c r="F60" s="437" t="s">
        <v>42</v>
      </c>
      <c r="G60" s="437" t="s">
        <v>7</v>
      </c>
      <c r="H60" s="437" t="s">
        <v>11</v>
      </c>
      <c r="I60" s="438" t="s">
        <v>254</v>
      </c>
      <c r="J60" s="437" t="s">
        <v>46</v>
      </c>
      <c r="K60" s="437" t="s">
        <v>1786</v>
      </c>
      <c r="L60" s="437" t="s">
        <v>53</v>
      </c>
      <c r="M60" s="437" t="s">
        <v>824</v>
      </c>
      <c r="N60" s="437" t="s">
        <v>1835</v>
      </c>
      <c r="O60" s="437" t="s">
        <v>857</v>
      </c>
      <c r="P60" s="437">
        <v>24450793</v>
      </c>
      <c r="Q60" s="437">
        <v>24450793</v>
      </c>
      <c r="R60" s="425"/>
      <c r="S60" s="425"/>
    </row>
    <row r="61" spans="1:19" ht="15.75" x14ac:dyDescent="0.3">
      <c r="A61" s="437" t="s">
        <v>724</v>
      </c>
      <c r="B61" s="437" t="s">
        <v>948</v>
      </c>
      <c r="C61" s="437" t="s">
        <v>949</v>
      </c>
      <c r="D61" s="437" t="s">
        <v>67</v>
      </c>
      <c r="E61" s="437" t="s">
        <v>8</v>
      </c>
      <c r="F61" s="437" t="s">
        <v>41</v>
      </c>
      <c r="G61" s="437" t="s">
        <v>82</v>
      </c>
      <c r="H61" s="437" t="s">
        <v>6</v>
      </c>
      <c r="I61" s="438" t="s">
        <v>229</v>
      </c>
      <c r="J61" s="437" t="s">
        <v>1735</v>
      </c>
      <c r="K61" s="437" t="s">
        <v>1787</v>
      </c>
      <c r="L61" s="437" t="s">
        <v>71</v>
      </c>
      <c r="M61" s="437" t="s">
        <v>71</v>
      </c>
      <c r="N61" s="437" t="s">
        <v>1835</v>
      </c>
      <c r="O61" s="437" t="s">
        <v>1851</v>
      </c>
      <c r="P61" s="437">
        <v>25466432</v>
      </c>
      <c r="Q61" s="437">
        <v>25466432</v>
      </c>
      <c r="R61" s="425"/>
      <c r="S61" s="425"/>
    </row>
    <row r="62" spans="1:19" ht="15.75" x14ac:dyDescent="0.3">
      <c r="A62" s="439" t="s">
        <v>751</v>
      </c>
      <c r="B62" s="437" t="s">
        <v>999</v>
      </c>
      <c r="C62" s="437" t="s">
        <v>1000</v>
      </c>
      <c r="D62" s="437" t="s">
        <v>80</v>
      </c>
      <c r="E62" s="437" t="s">
        <v>6</v>
      </c>
      <c r="F62" s="437" t="s">
        <v>48</v>
      </c>
      <c r="G62" s="437" t="s">
        <v>7</v>
      </c>
      <c r="H62" s="437" t="s">
        <v>6</v>
      </c>
      <c r="I62" s="438" t="s">
        <v>563</v>
      </c>
      <c r="J62" s="437" t="s">
        <v>47</v>
      </c>
      <c r="K62" s="437" t="s">
        <v>1788</v>
      </c>
      <c r="L62" s="437" t="s">
        <v>80</v>
      </c>
      <c r="M62" s="437" t="s">
        <v>80</v>
      </c>
      <c r="N62" s="437" t="s">
        <v>1835</v>
      </c>
      <c r="O62" s="437" t="s">
        <v>1852</v>
      </c>
      <c r="P62" s="437">
        <v>27107878</v>
      </c>
      <c r="Q62" s="437">
        <v>27103963</v>
      </c>
      <c r="R62" s="425"/>
      <c r="S62" s="425"/>
    </row>
    <row r="63" spans="1:19" ht="15.75" x14ac:dyDescent="0.3">
      <c r="A63" s="437" t="s">
        <v>709</v>
      </c>
      <c r="B63" s="437" t="s">
        <v>918</v>
      </c>
      <c r="C63" s="437" t="s">
        <v>919</v>
      </c>
      <c r="D63" s="437" t="s">
        <v>43</v>
      </c>
      <c r="E63" s="437" t="s">
        <v>10</v>
      </c>
      <c r="F63" s="437" t="s">
        <v>41</v>
      </c>
      <c r="G63" s="437" t="s">
        <v>21</v>
      </c>
      <c r="H63" s="437" t="s">
        <v>6</v>
      </c>
      <c r="I63" s="438" t="s">
        <v>189</v>
      </c>
      <c r="J63" s="437" t="s">
        <v>1735</v>
      </c>
      <c r="K63" s="437" t="s">
        <v>1789</v>
      </c>
      <c r="L63" s="437" t="s">
        <v>786</v>
      </c>
      <c r="M63" s="437" t="s">
        <v>786</v>
      </c>
      <c r="N63" s="437" t="s">
        <v>1835</v>
      </c>
      <c r="O63" s="437" t="s">
        <v>833</v>
      </c>
      <c r="P63" s="437">
        <v>24100840</v>
      </c>
      <c r="Q63" s="437"/>
      <c r="R63" s="425"/>
      <c r="S63" s="425"/>
    </row>
    <row r="64" spans="1:19" ht="15.75" x14ac:dyDescent="0.3">
      <c r="A64" s="437" t="s">
        <v>773</v>
      </c>
      <c r="B64" s="437" t="s">
        <v>1062</v>
      </c>
      <c r="C64" s="437" t="s">
        <v>1063</v>
      </c>
      <c r="D64" s="437" t="s">
        <v>43</v>
      </c>
      <c r="E64" s="437" t="s">
        <v>8</v>
      </c>
      <c r="F64" s="437" t="s">
        <v>41</v>
      </c>
      <c r="G64" s="437" t="s">
        <v>11</v>
      </c>
      <c r="H64" s="437" t="s">
        <v>12</v>
      </c>
      <c r="I64" s="438" t="s">
        <v>159</v>
      </c>
      <c r="J64" s="437" t="s">
        <v>1735</v>
      </c>
      <c r="K64" s="437" t="s">
        <v>1790</v>
      </c>
      <c r="L64" s="437" t="s">
        <v>1791</v>
      </c>
      <c r="M64" s="437" t="s">
        <v>1106</v>
      </c>
      <c r="N64" s="437" t="s">
        <v>1835</v>
      </c>
      <c r="O64" s="437" t="s">
        <v>1792</v>
      </c>
      <c r="P64" s="437">
        <v>22305222</v>
      </c>
      <c r="Q64" s="437">
        <v>22305222</v>
      </c>
      <c r="R64" s="425"/>
      <c r="S64" s="425"/>
    </row>
    <row r="65" spans="1:19" ht="15.75" x14ac:dyDescent="0.3">
      <c r="A65" s="437" t="s">
        <v>708</v>
      </c>
      <c r="B65" s="437" t="s">
        <v>916</v>
      </c>
      <c r="C65" s="437" t="s">
        <v>917</v>
      </c>
      <c r="D65" s="437" t="s">
        <v>43</v>
      </c>
      <c r="E65" s="437" t="s">
        <v>9</v>
      </c>
      <c r="F65" s="437" t="s">
        <v>44</v>
      </c>
      <c r="G65" s="437" t="s">
        <v>6</v>
      </c>
      <c r="H65" s="437" t="s">
        <v>12</v>
      </c>
      <c r="I65" s="438" t="s">
        <v>353</v>
      </c>
      <c r="J65" s="437" t="s">
        <v>63</v>
      </c>
      <c r="K65" s="437" t="s">
        <v>63</v>
      </c>
      <c r="L65" s="437" t="s">
        <v>66</v>
      </c>
      <c r="M65" s="437" t="s">
        <v>1853</v>
      </c>
      <c r="N65" s="437" t="s">
        <v>1835</v>
      </c>
      <c r="O65" s="437" t="s">
        <v>1133</v>
      </c>
      <c r="P65" s="437">
        <v>25480733</v>
      </c>
      <c r="Q65" s="437">
        <v>25489813</v>
      </c>
      <c r="R65" s="425"/>
      <c r="S65" s="425"/>
    </row>
    <row r="66" spans="1:19" ht="15.75" x14ac:dyDescent="0.3">
      <c r="A66" s="437" t="s">
        <v>707</v>
      </c>
      <c r="B66" s="437" t="s">
        <v>914</v>
      </c>
      <c r="C66" s="437" t="s">
        <v>915</v>
      </c>
      <c r="D66" s="437" t="s">
        <v>43</v>
      </c>
      <c r="E66" s="437" t="s">
        <v>9</v>
      </c>
      <c r="F66" s="437" t="s">
        <v>41</v>
      </c>
      <c r="G66" s="437" t="s">
        <v>8</v>
      </c>
      <c r="H66" s="437" t="s">
        <v>14</v>
      </c>
      <c r="I66" s="438" t="s">
        <v>135</v>
      </c>
      <c r="J66" s="437" t="s">
        <v>1735</v>
      </c>
      <c r="K66" s="437" t="s">
        <v>43</v>
      </c>
      <c r="L66" s="437" t="s">
        <v>1793</v>
      </c>
      <c r="M66" s="437" t="s">
        <v>626</v>
      </c>
      <c r="N66" s="437" t="s">
        <v>1835</v>
      </c>
      <c r="O66" s="437" t="s">
        <v>832</v>
      </c>
      <c r="P66" s="437">
        <v>25441394</v>
      </c>
      <c r="Q66" s="437">
        <v>25441394</v>
      </c>
      <c r="R66" s="425"/>
      <c r="S66" s="425"/>
    </row>
    <row r="67" spans="1:19" ht="15.75" x14ac:dyDescent="0.3">
      <c r="A67" s="437" t="s">
        <v>722</v>
      </c>
      <c r="B67" s="437" t="s">
        <v>944</v>
      </c>
      <c r="C67" s="437" t="s">
        <v>945</v>
      </c>
      <c r="D67" s="437" t="s">
        <v>63</v>
      </c>
      <c r="E67" s="437" t="s">
        <v>9</v>
      </c>
      <c r="F67" s="437" t="s">
        <v>44</v>
      </c>
      <c r="G67" s="437" t="s">
        <v>11</v>
      </c>
      <c r="H67" s="437" t="s">
        <v>6</v>
      </c>
      <c r="I67" s="438" t="s">
        <v>386</v>
      </c>
      <c r="J67" s="437" t="s">
        <v>63</v>
      </c>
      <c r="K67" s="437" t="s">
        <v>1794</v>
      </c>
      <c r="L67" s="437" t="s">
        <v>795</v>
      </c>
      <c r="M67" s="437" t="s">
        <v>795</v>
      </c>
      <c r="N67" s="437" t="s">
        <v>1835</v>
      </c>
      <c r="O67" s="437" t="s">
        <v>1087</v>
      </c>
      <c r="P67" s="437">
        <v>25344420</v>
      </c>
      <c r="Q67" s="437">
        <v>88801449</v>
      </c>
      <c r="R67" s="425"/>
      <c r="S67" s="425"/>
    </row>
    <row r="68" spans="1:19" ht="15.75" x14ac:dyDescent="0.3">
      <c r="A68" s="437" t="s">
        <v>774</v>
      </c>
      <c r="B68" s="437" t="s">
        <v>1064</v>
      </c>
      <c r="C68" s="437" t="s">
        <v>1065</v>
      </c>
      <c r="D68" s="437" t="s">
        <v>63</v>
      </c>
      <c r="E68" s="437" t="s">
        <v>10</v>
      </c>
      <c r="F68" s="437" t="s">
        <v>44</v>
      </c>
      <c r="G68" s="437" t="s">
        <v>7</v>
      </c>
      <c r="H68" s="437" t="s">
        <v>10</v>
      </c>
      <c r="I68" s="438" t="s">
        <v>362</v>
      </c>
      <c r="J68" s="437" t="s">
        <v>63</v>
      </c>
      <c r="K68" s="437" t="s">
        <v>1795</v>
      </c>
      <c r="L68" s="437" t="s">
        <v>1854</v>
      </c>
      <c r="M68" s="437" t="s">
        <v>823</v>
      </c>
      <c r="N68" s="437" t="s">
        <v>1835</v>
      </c>
      <c r="O68" s="437" t="s">
        <v>856</v>
      </c>
      <c r="P68" s="437">
        <v>25745990</v>
      </c>
      <c r="Q68" s="437">
        <v>25745990</v>
      </c>
      <c r="R68" s="425"/>
      <c r="S68" s="425"/>
    </row>
    <row r="69" spans="1:19" ht="15.75" x14ac:dyDescent="0.3">
      <c r="A69" s="437" t="s">
        <v>759</v>
      </c>
      <c r="B69" s="437" t="s">
        <v>1030</v>
      </c>
      <c r="C69" s="437" t="s">
        <v>1031</v>
      </c>
      <c r="D69" s="437" t="s">
        <v>76</v>
      </c>
      <c r="E69" s="437" t="s">
        <v>8</v>
      </c>
      <c r="F69" s="437" t="s">
        <v>62</v>
      </c>
      <c r="G69" s="437" t="s">
        <v>14</v>
      </c>
      <c r="H69" s="437" t="s">
        <v>8</v>
      </c>
      <c r="I69" s="438" t="s">
        <v>485</v>
      </c>
      <c r="J69" s="437" t="s">
        <v>1738</v>
      </c>
      <c r="K69" s="437" t="s">
        <v>1796</v>
      </c>
      <c r="L69" s="437" t="s">
        <v>817</v>
      </c>
      <c r="M69" s="437" t="s">
        <v>817</v>
      </c>
      <c r="N69" s="437" t="s">
        <v>1835</v>
      </c>
      <c r="O69" s="437" t="s">
        <v>835</v>
      </c>
      <c r="P69" s="437">
        <v>26931066</v>
      </c>
      <c r="Q69" s="437">
        <v>26931066</v>
      </c>
      <c r="R69" s="425"/>
      <c r="S69" s="425"/>
    </row>
    <row r="70" spans="1:19" ht="15.75" x14ac:dyDescent="0.3">
      <c r="A70" s="437" t="s">
        <v>739</v>
      </c>
      <c r="B70" s="437" t="s">
        <v>977</v>
      </c>
      <c r="C70" s="437" t="s">
        <v>978</v>
      </c>
      <c r="D70" s="437" t="s">
        <v>76</v>
      </c>
      <c r="E70" s="437" t="s">
        <v>7</v>
      </c>
      <c r="F70" s="437" t="s">
        <v>62</v>
      </c>
      <c r="G70" s="437" t="s">
        <v>12</v>
      </c>
      <c r="H70" s="437" t="s">
        <v>6</v>
      </c>
      <c r="I70" s="438" t="s">
        <v>479</v>
      </c>
      <c r="J70" s="437" t="s">
        <v>1738</v>
      </c>
      <c r="K70" s="437" t="s">
        <v>1797</v>
      </c>
      <c r="L70" s="437" t="s">
        <v>1855</v>
      </c>
      <c r="M70" s="437" t="s">
        <v>804</v>
      </c>
      <c r="N70" s="437" t="s">
        <v>1835</v>
      </c>
      <c r="O70" s="437" t="s">
        <v>1856</v>
      </c>
      <c r="P70" s="437">
        <v>26620246</v>
      </c>
      <c r="Q70" s="437">
        <v>26621796</v>
      </c>
      <c r="R70" s="425"/>
      <c r="S70" s="425"/>
    </row>
    <row r="71" spans="1:19" ht="15.75" x14ac:dyDescent="0.3">
      <c r="A71" s="437" t="s">
        <v>755</v>
      </c>
      <c r="B71" s="437" t="s">
        <v>1013</v>
      </c>
      <c r="C71" s="437" t="s">
        <v>1014</v>
      </c>
      <c r="D71" s="437" t="s">
        <v>75</v>
      </c>
      <c r="E71" s="437" t="s">
        <v>6</v>
      </c>
      <c r="F71" s="437" t="s">
        <v>51</v>
      </c>
      <c r="G71" s="437" t="s">
        <v>11</v>
      </c>
      <c r="H71" s="437" t="s">
        <v>6</v>
      </c>
      <c r="I71" s="438" t="s">
        <v>541</v>
      </c>
      <c r="J71" s="437" t="s">
        <v>52</v>
      </c>
      <c r="K71" s="437" t="s">
        <v>75</v>
      </c>
      <c r="L71" s="437" t="s">
        <v>1798</v>
      </c>
      <c r="M71" s="437" t="s">
        <v>815</v>
      </c>
      <c r="N71" s="437" t="s">
        <v>1835</v>
      </c>
      <c r="O71" s="437" t="s">
        <v>1857</v>
      </c>
      <c r="P71" s="437">
        <v>27771569</v>
      </c>
      <c r="Q71" s="437">
        <v>27770322</v>
      </c>
      <c r="R71" s="425"/>
      <c r="S71" s="425"/>
    </row>
    <row r="72" spans="1:19" ht="15.75" x14ac:dyDescent="0.3">
      <c r="A72" s="437" t="s">
        <v>777</v>
      </c>
      <c r="B72" s="437" t="s">
        <v>1070</v>
      </c>
      <c r="C72" s="437" t="s">
        <v>1071</v>
      </c>
      <c r="D72" s="437" t="s">
        <v>76</v>
      </c>
      <c r="E72" s="437" t="s">
        <v>6</v>
      </c>
      <c r="F72" s="437" t="s">
        <v>62</v>
      </c>
      <c r="G72" s="437" t="s">
        <v>11</v>
      </c>
      <c r="H72" s="437" t="s">
        <v>6</v>
      </c>
      <c r="I72" s="438" t="s">
        <v>474</v>
      </c>
      <c r="J72" s="437" t="s">
        <v>1738</v>
      </c>
      <c r="K72" s="437" t="s">
        <v>76</v>
      </c>
      <c r="L72" s="437" t="s">
        <v>76</v>
      </c>
      <c r="M72" s="437" t="s">
        <v>76</v>
      </c>
      <c r="N72" s="437" t="s">
        <v>1835</v>
      </c>
      <c r="O72" s="437" t="s">
        <v>859</v>
      </c>
      <c r="P72" s="437">
        <v>26689015</v>
      </c>
      <c r="Q72" s="437"/>
      <c r="R72" s="425"/>
      <c r="S72" s="425"/>
    </row>
    <row r="73" spans="1:19" ht="15.75" x14ac:dyDescent="0.3">
      <c r="A73" s="437" t="s">
        <v>776</v>
      </c>
      <c r="B73" s="437" t="s">
        <v>1068</v>
      </c>
      <c r="C73" s="437" t="s">
        <v>1069</v>
      </c>
      <c r="D73" s="437" t="s">
        <v>45</v>
      </c>
      <c r="E73" s="437" t="s">
        <v>10</v>
      </c>
      <c r="F73" s="437" t="s">
        <v>42</v>
      </c>
      <c r="G73" s="437" t="s">
        <v>11</v>
      </c>
      <c r="H73" s="437" t="s">
        <v>12</v>
      </c>
      <c r="I73" s="438" t="s">
        <v>287</v>
      </c>
      <c r="J73" s="437" t="s">
        <v>46</v>
      </c>
      <c r="K73" s="437" t="s">
        <v>1799</v>
      </c>
      <c r="L73" s="437" t="s">
        <v>1858</v>
      </c>
      <c r="M73" s="437" t="s">
        <v>825</v>
      </c>
      <c r="N73" s="437" t="s">
        <v>1835</v>
      </c>
      <c r="O73" s="437" t="s">
        <v>858</v>
      </c>
      <c r="P73" s="437">
        <v>24510404</v>
      </c>
      <c r="Q73" s="437">
        <v>24501819</v>
      </c>
      <c r="R73" s="425"/>
      <c r="S73" s="425"/>
    </row>
    <row r="74" spans="1:19" ht="15.75" x14ac:dyDescent="0.3">
      <c r="A74" s="437" t="s">
        <v>726</v>
      </c>
      <c r="B74" s="437" t="s">
        <v>952</v>
      </c>
      <c r="C74" s="437" t="s">
        <v>1732</v>
      </c>
      <c r="D74" s="437" t="s">
        <v>57</v>
      </c>
      <c r="E74" s="437" t="s">
        <v>6</v>
      </c>
      <c r="F74" s="437" t="s">
        <v>56</v>
      </c>
      <c r="G74" s="437" t="s">
        <v>6</v>
      </c>
      <c r="H74" s="437" t="s">
        <v>6</v>
      </c>
      <c r="I74" s="438" t="s">
        <v>398</v>
      </c>
      <c r="J74" s="437" t="s">
        <v>57</v>
      </c>
      <c r="K74" s="437" t="s">
        <v>57</v>
      </c>
      <c r="L74" s="437" t="s">
        <v>57</v>
      </c>
      <c r="M74" s="437" t="s">
        <v>1088</v>
      </c>
      <c r="N74" s="437" t="s">
        <v>1835</v>
      </c>
      <c r="O74" s="437" t="s">
        <v>837</v>
      </c>
      <c r="P74" s="437">
        <v>22615289</v>
      </c>
      <c r="Q74" s="437">
        <v>22615290</v>
      </c>
      <c r="R74" s="425"/>
      <c r="S74" s="425"/>
    </row>
    <row r="75" spans="1:19" ht="15.75" x14ac:dyDescent="0.3">
      <c r="A75" s="437" t="s">
        <v>766</v>
      </c>
      <c r="B75" s="437" t="s">
        <v>1048</v>
      </c>
      <c r="C75" s="437" t="s">
        <v>1049</v>
      </c>
      <c r="D75" s="437" t="s">
        <v>57</v>
      </c>
      <c r="E75" s="437" t="s">
        <v>9</v>
      </c>
      <c r="F75" s="437" t="s">
        <v>56</v>
      </c>
      <c r="G75" s="437" t="s">
        <v>7</v>
      </c>
      <c r="H75" s="437" t="s">
        <v>7</v>
      </c>
      <c r="I75" s="438" t="s">
        <v>404</v>
      </c>
      <c r="J75" s="437" t="s">
        <v>57</v>
      </c>
      <c r="K75" s="437" t="s">
        <v>1800</v>
      </c>
      <c r="L75" s="437" t="s">
        <v>69</v>
      </c>
      <c r="M75" s="437" t="s">
        <v>69</v>
      </c>
      <c r="N75" s="437" t="s">
        <v>1835</v>
      </c>
      <c r="O75" s="437" t="s">
        <v>854</v>
      </c>
      <c r="P75" s="437">
        <v>22385053</v>
      </c>
      <c r="Q75" s="437"/>
      <c r="R75" s="425"/>
      <c r="S75" s="425"/>
    </row>
    <row r="76" spans="1:19" ht="15.75" x14ac:dyDescent="0.3">
      <c r="A76" s="437" t="s">
        <v>778</v>
      </c>
      <c r="B76" s="437" t="s">
        <v>1072</v>
      </c>
      <c r="C76" s="437" t="s">
        <v>1073</v>
      </c>
      <c r="D76" s="437" t="s">
        <v>46</v>
      </c>
      <c r="E76" s="437" t="s">
        <v>14</v>
      </c>
      <c r="F76" s="437" t="s">
        <v>42</v>
      </c>
      <c r="G76" s="437" t="s">
        <v>10</v>
      </c>
      <c r="H76" s="437" t="s">
        <v>6</v>
      </c>
      <c r="I76" s="438" t="s">
        <v>273</v>
      </c>
      <c r="J76" s="437" t="s">
        <v>46</v>
      </c>
      <c r="K76" s="437" t="s">
        <v>1801</v>
      </c>
      <c r="L76" s="437" t="s">
        <v>1801</v>
      </c>
      <c r="M76" s="437" t="s">
        <v>1422</v>
      </c>
      <c r="N76" s="437" t="s">
        <v>1835</v>
      </c>
      <c r="O76" s="437" t="s">
        <v>1107</v>
      </c>
      <c r="P76" s="437">
        <v>24461215</v>
      </c>
      <c r="Q76" s="437">
        <v>24461255</v>
      </c>
      <c r="R76" s="425"/>
      <c r="S76" s="425"/>
    </row>
    <row r="77" spans="1:19" ht="15.75" x14ac:dyDescent="0.3">
      <c r="A77" s="437" t="s">
        <v>779</v>
      </c>
      <c r="B77" s="437" t="s">
        <v>1074</v>
      </c>
      <c r="C77" s="437" t="s">
        <v>1075</v>
      </c>
      <c r="D77" s="437" t="s">
        <v>58</v>
      </c>
      <c r="E77" s="437" t="s">
        <v>7</v>
      </c>
      <c r="F77" s="437" t="s">
        <v>42</v>
      </c>
      <c r="G77" s="437" t="s">
        <v>16</v>
      </c>
      <c r="H77" s="437" t="s">
        <v>7</v>
      </c>
      <c r="I77" s="438" t="s">
        <v>307</v>
      </c>
      <c r="J77" s="437" t="s">
        <v>46</v>
      </c>
      <c r="K77" s="437" t="s">
        <v>58</v>
      </c>
      <c r="L77" s="437" t="s">
        <v>1802</v>
      </c>
      <c r="M77" s="437" t="s">
        <v>826</v>
      </c>
      <c r="N77" s="437" t="s">
        <v>1835</v>
      </c>
      <c r="O77" s="437" t="s">
        <v>860</v>
      </c>
      <c r="P77" s="437">
        <v>24757122</v>
      </c>
      <c r="Q77" s="437">
        <v>24757122</v>
      </c>
      <c r="R77" s="425"/>
      <c r="S77" s="425"/>
    </row>
    <row r="78" spans="1:19" ht="15.75" x14ac:dyDescent="0.3">
      <c r="A78" s="437" t="s">
        <v>756</v>
      </c>
      <c r="B78" s="437" t="s">
        <v>1015</v>
      </c>
      <c r="C78" s="437" t="s">
        <v>1016</v>
      </c>
      <c r="D78" s="437" t="s">
        <v>619</v>
      </c>
      <c r="E78" s="437" t="s">
        <v>8</v>
      </c>
      <c r="F78" s="437" t="s">
        <v>41</v>
      </c>
      <c r="G78" s="437" t="s">
        <v>7</v>
      </c>
      <c r="H78" s="437" t="s">
        <v>6</v>
      </c>
      <c r="I78" s="438" t="s">
        <v>125</v>
      </c>
      <c r="J78" s="437" t="s">
        <v>1735</v>
      </c>
      <c r="K78" s="437" t="s">
        <v>1803</v>
      </c>
      <c r="L78" s="437" t="s">
        <v>1803</v>
      </c>
      <c r="M78" s="437" t="s">
        <v>624</v>
      </c>
      <c r="N78" s="437" t="s">
        <v>1835</v>
      </c>
      <c r="O78" s="437" t="s">
        <v>1804</v>
      </c>
      <c r="P78" s="437">
        <v>40805054</v>
      </c>
      <c r="Q78" s="437"/>
      <c r="R78" s="425"/>
      <c r="S78" s="425"/>
    </row>
    <row r="79" spans="1:19" ht="15.75" x14ac:dyDescent="0.3">
      <c r="A79" s="437" t="s">
        <v>781</v>
      </c>
      <c r="B79" s="437" t="s">
        <v>1078</v>
      </c>
      <c r="C79" s="437" t="s">
        <v>1079</v>
      </c>
      <c r="D79" s="437" t="s">
        <v>43</v>
      </c>
      <c r="E79" s="437" t="s">
        <v>8</v>
      </c>
      <c r="F79" s="437" t="s">
        <v>41</v>
      </c>
      <c r="G79" s="437" t="s">
        <v>11</v>
      </c>
      <c r="H79" s="437" t="s">
        <v>11</v>
      </c>
      <c r="I79" s="438" t="s">
        <v>158</v>
      </c>
      <c r="J79" s="437" t="s">
        <v>1735</v>
      </c>
      <c r="K79" s="437" t="s">
        <v>1790</v>
      </c>
      <c r="L79" s="437" t="s">
        <v>828</v>
      </c>
      <c r="M79" s="437" t="s">
        <v>828</v>
      </c>
      <c r="N79" s="437" t="s">
        <v>1835</v>
      </c>
      <c r="O79" s="437" t="s">
        <v>1383</v>
      </c>
      <c r="P79" s="437">
        <v>86919111</v>
      </c>
      <c r="Q79" s="437"/>
      <c r="R79" s="425"/>
      <c r="S79" s="425"/>
    </row>
    <row r="80" spans="1:19" ht="15.75" x14ac:dyDescent="0.3">
      <c r="A80" s="437" t="s">
        <v>772</v>
      </c>
      <c r="B80" s="437" t="s">
        <v>1060</v>
      </c>
      <c r="C80" s="437" t="s">
        <v>1061</v>
      </c>
      <c r="D80" s="437" t="s">
        <v>619</v>
      </c>
      <c r="E80" s="437" t="s">
        <v>7</v>
      </c>
      <c r="F80" s="437" t="s">
        <v>41</v>
      </c>
      <c r="G80" s="437" t="s">
        <v>6</v>
      </c>
      <c r="H80" s="437" t="s">
        <v>15</v>
      </c>
      <c r="I80" s="438" t="s">
        <v>122</v>
      </c>
      <c r="J80" s="437" t="s">
        <v>1735</v>
      </c>
      <c r="K80" s="437" t="s">
        <v>1735</v>
      </c>
      <c r="L80" s="437" t="s">
        <v>1805</v>
      </c>
      <c r="M80" s="437" t="s">
        <v>822</v>
      </c>
      <c r="N80" s="437" t="s">
        <v>1835</v>
      </c>
      <c r="O80" s="437" t="s">
        <v>1420</v>
      </c>
      <c r="P80" s="437">
        <v>22962805</v>
      </c>
      <c r="Q80" s="437">
        <v>22962807</v>
      </c>
      <c r="R80" s="425"/>
      <c r="S80" s="425"/>
    </row>
    <row r="81" spans="1:19" ht="15.75" x14ac:dyDescent="0.3">
      <c r="A81" s="437" t="s">
        <v>769</v>
      </c>
      <c r="B81" s="437" t="s">
        <v>1054</v>
      </c>
      <c r="C81" s="437" t="s">
        <v>1055</v>
      </c>
      <c r="D81" s="437" t="s">
        <v>57</v>
      </c>
      <c r="E81" s="437" t="s">
        <v>10</v>
      </c>
      <c r="F81" s="437" t="s">
        <v>56</v>
      </c>
      <c r="G81" s="437" t="s">
        <v>8</v>
      </c>
      <c r="H81" s="437" t="s">
        <v>11</v>
      </c>
      <c r="I81" s="438" t="s">
        <v>414</v>
      </c>
      <c r="J81" s="437" t="s">
        <v>57</v>
      </c>
      <c r="K81" s="437" t="s">
        <v>1806</v>
      </c>
      <c r="L81" s="437" t="s">
        <v>74</v>
      </c>
      <c r="M81" s="437" t="s">
        <v>74</v>
      </c>
      <c r="N81" s="437" t="s">
        <v>1835</v>
      </c>
      <c r="O81" s="437" t="s">
        <v>1419</v>
      </c>
      <c r="P81" s="437">
        <v>22443190</v>
      </c>
      <c r="Q81" s="437">
        <v>22443727</v>
      </c>
      <c r="R81" s="425"/>
      <c r="S81" s="425"/>
    </row>
    <row r="82" spans="1:19" ht="15.75" x14ac:dyDescent="0.3">
      <c r="A82" s="437" t="s">
        <v>782</v>
      </c>
      <c r="B82" s="437" t="s">
        <v>1080</v>
      </c>
      <c r="C82" s="437" t="s">
        <v>1081</v>
      </c>
      <c r="D82" s="437" t="s">
        <v>80</v>
      </c>
      <c r="E82" s="437" t="s">
        <v>11</v>
      </c>
      <c r="F82" s="437" t="s">
        <v>48</v>
      </c>
      <c r="G82" s="437" t="s">
        <v>7</v>
      </c>
      <c r="H82" s="437" t="s">
        <v>8</v>
      </c>
      <c r="I82" s="438" t="s">
        <v>565</v>
      </c>
      <c r="J82" s="437" t="s">
        <v>47</v>
      </c>
      <c r="K82" s="437" t="s">
        <v>1788</v>
      </c>
      <c r="L82" s="437" t="s">
        <v>1807</v>
      </c>
      <c r="M82" s="437" t="s">
        <v>829</v>
      </c>
      <c r="N82" s="437" t="s">
        <v>1835</v>
      </c>
      <c r="O82" s="437" t="s">
        <v>862</v>
      </c>
      <c r="P82" s="437">
        <v>27098328</v>
      </c>
      <c r="Q82" s="437">
        <v>44092714</v>
      </c>
      <c r="R82" s="425"/>
      <c r="S82" s="425"/>
    </row>
    <row r="83" spans="1:19" ht="15.75" x14ac:dyDescent="0.3">
      <c r="A83" s="437" t="s">
        <v>748</v>
      </c>
      <c r="B83" s="437" t="s">
        <v>994</v>
      </c>
      <c r="C83" s="437" t="s">
        <v>995</v>
      </c>
      <c r="D83" s="437" t="s">
        <v>50</v>
      </c>
      <c r="E83" s="437" t="s">
        <v>8</v>
      </c>
      <c r="F83" s="437" t="s">
        <v>51</v>
      </c>
      <c r="G83" s="440" t="s">
        <v>22</v>
      </c>
      <c r="H83" s="440" t="s">
        <v>6</v>
      </c>
      <c r="I83" s="438" t="s">
        <v>1859</v>
      </c>
      <c r="J83" s="437" t="s">
        <v>52</v>
      </c>
      <c r="K83" s="437" t="s">
        <v>811</v>
      </c>
      <c r="L83" s="437" t="s">
        <v>811</v>
      </c>
      <c r="M83" s="437" t="s">
        <v>811</v>
      </c>
      <c r="N83" s="437" t="s">
        <v>1835</v>
      </c>
      <c r="O83" s="437" t="s">
        <v>1808</v>
      </c>
      <c r="P83" s="437">
        <v>27355201</v>
      </c>
      <c r="Q83" s="437">
        <v>27355201</v>
      </c>
      <c r="R83" s="425"/>
      <c r="S83" s="425"/>
    </row>
    <row r="84" spans="1:19" ht="15.75" x14ac:dyDescent="0.3">
      <c r="A84" s="437" t="s">
        <v>780</v>
      </c>
      <c r="B84" s="437" t="s">
        <v>1076</v>
      </c>
      <c r="C84" s="437" t="s">
        <v>1077</v>
      </c>
      <c r="D84" s="437" t="s">
        <v>47</v>
      </c>
      <c r="E84" s="437" t="s">
        <v>12</v>
      </c>
      <c r="F84" s="437" t="s">
        <v>48</v>
      </c>
      <c r="G84" s="437" t="s">
        <v>6</v>
      </c>
      <c r="H84" s="437" t="s">
        <v>8</v>
      </c>
      <c r="I84" s="438" t="s">
        <v>561</v>
      </c>
      <c r="J84" s="437" t="s">
        <v>47</v>
      </c>
      <c r="K84" s="437" t="s">
        <v>47</v>
      </c>
      <c r="L84" s="437" t="s">
        <v>1809</v>
      </c>
      <c r="M84" s="437" t="s">
        <v>827</v>
      </c>
      <c r="N84" s="437" t="s">
        <v>1835</v>
      </c>
      <c r="O84" s="437" t="s">
        <v>861</v>
      </c>
      <c r="P84" s="437">
        <v>27971909</v>
      </c>
      <c r="Q84" s="437">
        <v>27971909</v>
      </c>
      <c r="R84" s="425"/>
      <c r="S84" s="425"/>
    </row>
    <row r="85" spans="1:19" ht="15.75" x14ac:dyDescent="0.3">
      <c r="A85" s="437" t="s">
        <v>768</v>
      </c>
      <c r="B85" s="437" t="s">
        <v>1052</v>
      </c>
      <c r="C85" s="437" t="s">
        <v>1053</v>
      </c>
      <c r="D85" s="437" t="s">
        <v>57</v>
      </c>
      <c r="E85" s="437" t="s">
        <v>11</v>
      </c>
      <c r="F85" s="437" t="s">
        <v>56</v>
      </c>
      <c r="G85" s="437" t="s">
        <v>11</v>
      </c>
      <c r="H85" s="437" t="s">
        <v>7</v>
      </c>
      <c r="I85" s="438" t="s">
        <v>429</v>
      </c>
      <c r="J85" s="437" t="s">
        <v>57</v>
      </c>
      <c r="K85" s="437" t="s">
        <v>1810</v>
      </c>
      <c r="L85" s="437" t="s">
        <v>1735</v>
      </c>
      <c r="M85" s="437" t="s">
        <v>821</v>
      </c>
      <c r="N85" s="437" t="s">
        <v>1835</v>
      </c>
      <c r="O85" s="437" t="s">
        <v>1860</v>
      </c>
      <c r="P85" s="437">
        <v>22685475</v>
      </c>
      <c r="Q85" s="437">
        <v>22685475</v>
      </c>
      <c r="R85" s="425"/>
      <c r="S85" s="425"/>
    </row>
    <row r="86" spans="1:19" ht="15.75" x14ac:dyDescent="0.3">
      <c r="A86" s="437" t="s">
        <v>784</v>
      </c>
      <c r="B86" s="437" t="s">
        <v>1084</v>
      </c>
      <c r="C86" s="437" t="s">
        <v>1085</v>
      </c>
      <c r="D86" s="437" t="s">
        <v>58</v>
      </c>
      <c r="E86" s="437" t="s">
        <v>7</v>
      </c>
      <c r="F86" s="437" t="s">
        <v>42</v>
      </c>
      <c r="G86" s="437" t="s">
        <v>16</v>
      </c>
      <c r="H86" s="437" t="s">
        <v>14</v>
      </c>
      <c r="I86" s="438" t="s">
        <v>313</v>
      </c>
      <c r="J86" s="437" t="s">
        <v>46</v>
      </c>
      <c r="K86" s="437" t="s">
        <v>58</v>
      </c>
      <c r="L86" s="437" t="s">
        <v>1861</v>
      </c>
      <c r="M86" s="437" t="s">
        <v>830</v>
      </c>
      <c r="N86" s="437" t="s">
        <v>1835</v>
      </c>
      <c r="O86" s="437" t="s">
        <v>1811</v>
      </c>
      <c r="P86" s="437">
        <v>24689930</v>
      </c>
      <c r="Q86" s="437">
        <v>24689930</v>
      </c>
      <c r="R86" s="425"/>
      <c r="S86" s="425"/>
    </row>
    <row r="87" spans="1:19" ht="15.75" x14ac:dyDescent="0.3">
      <c r="A87" s="437" t="s">
        <v>767</v>
      </c>
      <c r="B87" s="437" t="s">
        <v>1050</v>
      </c>
      <c r="C87" s="437" t="s">
        <v>1051</v>
      </c>
      <c r="D87" s="437" t="s">
        <v>64</v>
      </c>
      <c r="E87" s="437" t="s">
        <v>10</v>
      </c>
      <c r="F87" s="437" t="s">
        <v>41</v>
      </c>
      <c r="G87" s="437" t="s">
        <v>21</v>
      </c>
      <c r="H87" s="437" t="s">
        <v>8</v>
      </c>
      <c r="I87" s="438" t="s">
        <v>191</v>
      </c>
      <c r="J87" s="437" t="s">
        <v>1735</v>
      </c>
      <c r="K87" s="437" t="s">
        <v>1789</v>
      </c>
      <c r="L87" s="437" t="s">
        <v>820</v>
      </c>
      <c r="M87" s="437" t="s">
        <v>820</v>
      </c>
      <c r="N87" s="437" t="s">
        <v>1835</v>
      </c>
      <c r="O87" s="437" t="s">
        <v>855</v>
      </c>
      <c r="P87" s="437">
        <v>24184409</v>
      </c>
      <c r="Q87" s="437"/>
      <c r="R87" s="425"/>
      <c r="S87" s="425"/>
    </row>
    <row r="88" spans="1:19" ht="15.75" x14ac:dyDescent="0.3">
      <c r="A88" s="437" t="s">
        <v>783</v>
      </c>
      <c r="B88" s="437" t="s">
        <v>1082</v>
      </c>
      <c r="C88" s="437" t="s">
        <v>1083</v>
      </c>
      <c r="D88" s="437" t="s">
        <v>46</v>
      </c>
      <c r="E88" s="437" t="s">
        <v>9</v>
      </c>
      <c r="F88" s="437" t="s">
        <v>42</v>
      </c>
      <c r="G88" s="437" t="s">
        <v>6</v>
      </c>
      <c r="H88" s="437" t="s">
        <v>14</v>
      </c>
      <c r="I88" s="438" t="s">
        <v>242</v>
      </c>
      <c r="J88" s="437" t="s">
        <v>46</v>
      </c>
      <c r="K88" s="437" t="s">
        <v>46</v>
      </c>
      <c r="L88" s="437" t="s">
        <v>53</v>
      </c>
      <c r="M88" s="437" t="s">
        <v>53</v>
      </c>
      <c r="N88" s="437" t="s">
        <v>1835</v>
      </c>
      <c r="O88" s="437" t="s">
        <v>1812</v>
      </c>
      <c r="P88" s="437">
        <v>21027983</v>
      </c>
      <c r="Q88" s="437"/>
      <c r="R88" s="425"/>
      <c r="S88" s="425"/>
    </row>
    <row r="89" spans="1:19" ht="15.75" x14ac:dyDescent="0.3">
      <c r="A89" s="437" t="s">
        <v>761</v>
      </c>
      <c r="B89" s="437" t="s">
        <v>1034</v>
      </c>
      <c r="C89" s="437" t="s">
        <v>1733</v>
      </c>
      <c r="D89" s="437" t="s">
        <v>46</v>
      </c>
      <c r="E89" s="437" t="s">
        <v>6</v>
      </c>
      <c r="F89" s="437" t="s">
        <v>42</v>
      </c>
      <c r="G89" s="437" t="s">
        <v>6</v>
      </c>
      <c r="H89" s="437" t="s">
        <v>8</v>
      </c>
      <c r="I89" s="438" t="s">
        <v>237</v>
      </c>
      <c r="J89" s="437" t="s">
        <v>46</v>
      </c>
      <c r="K89" s="437" t="s">
        <v>46</v>
      </c>
      <c r="L89" s="437" t="s">
        <v>1813</v>
      </c>
      <c r="M89" s="437" t="s">
        <v>818</v>
      </c>
      <c r="N89" s="437" t="s">
        <v>1835</v>
      </c>
      <c r="O89" s="437" t="s">
        <v>850</v>
      </c>
      <c r="P89" s="437">
        <v>24830391</v>
      </c>
      <c r="Q89" s="437">
        <v>24830055</v>
      </c>
      <c r="R89" s="425"/>
      <c r="S89" s="425"/>
    </row>
    <row r="90" spans="1:19" ht="15.75" x14ac:dyDescent="0.3">
      <c r="A90" s="437" t="s">
        <v>1131</v>
      </c>
      <c r="B90" s="437" t="s">
        <v>1132</v>
      </c>
      <c r="C90" s="437" t="s">
        <v>1862</v>
      </c>
      <c r="D90" s="437" t="s">
        <v>72</v>
      </c>
      <c r="E90" s="437" t="s">
        <v>7</v>
      </c>
      <c r="F90" s="437" t="s">
        <v>41</v>
      </c>
      <c r="G90" s="437" t="s">
        <v>73</v>
      </c>
      <c r="H90" s="437" t="s">
        <v>6</v>
      </c>
      <c r="I90" s="438" t="s">
        <v>218</v>
      </c>
      <c r="J90" s="437" t="s">
        <v>1735</v>
      </c>
      <c r="K90" s="437" t="s">
        <v>72</v>
      </c>
      <c r="L90" s="437" t="s">
        <v>1863</v>
      </c>
      <c r="M90" s="437" t="s">
        <v>1140</v>
      </c>
      <c r="N90" s="437" t="s">
        <v>1835</v>
      </c>
      <c r="O90" s="437" t="s">
        <v>1421</v>
      </c>
      <c r="P90" s="437">
        <v>27714243</v>
      </c>
      <c r="Q90" s="437"/>
      <c r="R90" s="425"/>
      <c r="S90" s="425"/>
    </row>
    <row r="91" spans="1:19" ht="15.75" x14ac:dyDescent="0.3">
      <c r="A91" s="437" t="s">
        <v>1128</v>
      </c>
      <c r="B91" s="437" t="s">
        <v>1129</v>
      </c>
      <c r="C91" s="437" t="s">
        <v>1130</v>
      </c>
      <c r="D91" s="437" t="s">
        <v>72</v>
      </c>
      <c r="E91" s="437" t="s">
        <v>10</v>
      </c>
      <c r="F91" s="437" t="s">
        <v>41</v>
      </c>
      <c r="G91" s="437" t="s">
        <v>73</v>
      </c>
      <c r="H91" s="437" t="s">
        <v>7</v>
      </c>
      <c r="I91" s="438" t="s">
        <v>219</v>
      </c>
      <c r="J91" s="437" t="s">
        <v>1735</v>
      </c>
      <c r="K91" s="437" t="s">
        <v>72</v>
      </c>
      <c r="L91" s="437" t="s">
        <v>1814</v>
      </c>
      <c r="M91" s="437" t="s">
        <v>1134</v>
      </c>
      <c r="N91" s="437" t="s">
        <v>1835</v>
      </c>
      <c r="O91" s="437" t="s">
        <v>1135</v>
      </c>
      <c r="P91" s="437">
        <v>27382457</v>
      </c>
      <c r="Q91" s="437"/>
      <c r="R91" s="425"/>
      <c r="S91" s="425"/>
    </row>
  </sheetData>
  <sheetProtection algorithmName="SHA-512" hashValue="fWTERZCeXXLDbzlG8ov50UZpdY83lDiBlSGL4zcxH9lg4VRxEfioPMh0fY+OnBg1KeCMGXD9PP4N/9JqSsDdxg==" saltValue="H00BLh0CJldpqM0iFxXh2A==" spinCount="100000" sheet="1" objects="1" scenarios="1"/>
  <autoFilter ref="A2:S91" xr:uid="{00000000-0009-0000-0000-000001000000}"/>
  <sortState xmlns:xlrd2="http://schemas.microsoft.com/office/spreadsheetml/2017/richdata2" ref="A3:S93">
    <sortCondition ref="A3:A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B1:AA92"/>
  <sheetViews>
    <sheetView showGridLines="0" tabSelected="1" zoomScale="95" zoomScaleNormal="95" workbookViewId="0">
      <selection activeCell="B6" sqref="B6:N7"/>
    </sheetView>
  </sheetViews>
  <sheetFormatPr baseColWidth="10" defaultColWidth="11.42578125" defaultRowHeight="14.25" x14ac:dyDescent="0.2"/>
  <cols>
    <col min="1" max="1" width="8.28515625" style="1" customWidth="1"/>
    <col min="2" max="2" width="24" style="1" customWidth="1"/>
    <col min="3" max="3" width="25.7109375" style="1" bestFit="1" customWidth="1"/>
    <col min="4" max="4" width="6" style="1" customWidth="1"/>
    <col min="5" max="5" width="11.7109375" style="1" customWidth="1"/>
    <col min="6" max="6" width="6.42578125" style="1" customWidth="1"/>
    <col min="7" max="7" width="10" style="1" customWidth="1"/>
    <col min="8" max="8" width="6.5703125" style="1" customWidth="1"/>
    <col min="9" max="9" width="13.42578125" style="1" customWidth="1"/>
    <col min="10" max="10" width="2" style="1" customWidth="1"/>
    <col min="11" max="11" width="12.5703125" style="1" customWidth="1"/>
    <col min="12" max="14" width="7.28515625" style="1" customWidth="1"/>
    <col min="15" max="15" width="2.28515625" style="1" customWidth="1"/>
    <col min="16" max="26" width="11.42578125" style="1"/>
    <col min="27" max="27" width="11.42578125" style="8"/>
    <col min="28" max="16384" width="11.42578125" style="1"/>
  </cols>
  <sheetData>
    <row r="1" spans="2:14" ht="15.75" x14ac:dyDescent="0.25">
      <c r="B1" s="7" t="s">
        <v>1</v>
      </c>
    </row>
    <row r="2" spans="2:14" x14ac:dyDescent="0.2">
      <c r="B2" s="1" t="s">
        <v>2</v>
      </c>
      <c r="H2" s="9"/>
      <c r="I2" s="482" t="s">
        <v>3</v>
      </c>
      <c r="J2" s="482"/>
      <c r="K2" s="483"/>
      <c r="L2" s="471" t="str">
        <f>IFERROR(VLOOKUP(C8,datos,2,0),"")</f>
        <v/>
      </c>
      <c r="M2" s="472"/>
      <c r="N2" s="473"/>
    </row>
    <row r="3" spans="2:14" x14ac:dyDescent="0.2">
      <c r="B3" s="1" t="s">
        <v>4</v>
      </c>
      <c r="G3" s="9"/>
      <c r="H3" s="9"/>
      <c r="I3" s="482"/>
      <c r="J3" s="482"/>
      <c r="K3" s="483"/>
      <c r="L3" s="474"/>
      <c r="M3" s="475"/>
      <c r="N3" s="476"/>
    </row>
    <row r="4" spans="2:14" x14ac:dyDescent="0.2">
      <c r="L4" s="10" t="s">
        <v>5</v>
      </c>
      <c r="M4" s="10"/>
      <c r="N4" s="10"/>
    </row>
    <row r="5" spans="2:14" ht="33" x14ac:dyDescent="0.2">
      <c r="B5" s="477" t="s">
        <v>1909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2:14" ht="22.5" customHeight="1" x14ac:dyDescent="0.2">
      <c r="B6" s="478" t="s">
        <v>1108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2:14" ht="22.5" customHeight="1" x14ac:dyDescent="0.2"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2:14" ht="28.5" customHeight="1" x14ac:dyDescent="0.2">
      <c r="B8" s="11" t="s">
        <v>89</v>
      </c>
      <c r="C8" s="110"/>
      <c r="D8" s="9"/>
      <c r="E8" s="11" t="s">
        <v>19</v>
      </c>
      <c r="F8" s="479" t="str">
        <f>IFERROR(VLOOKUP(C8,datos,3,0),"")</f>
        <v/>
      </c>
      <c r="G8" s="480"/>
      <c r="H8" s="480"/>
      <c r="I8" s="480"/>
      <c r="J8" s="480"/>
      <c r="K8" s="480"/>
      <c r="L8" s="480"/>
      <c r="M8" s="480"/>
      <c r="N8" s="481"/>
    </row>
    <row r="9" spans="2:14" ht="10.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</row>
    <row r="10" spans="2:14" ht="30" customHeight="1" x14ac:dyDescent="0.2">
      <c r="B10" s="426" t="s">
        <v>1815</v>
      </c>
      <c r="C10" s="13" t="str">
        <f>IFERROR(VLOOKUP(C8,datos,16,0),"")</f>
        <v/>
      </c>
      <c r="E10" s="494" t="s">
        <v>1816</v>
      </c>
      <c r="F10" s="495"/>
      <c r="G10" s="484" t="str">
        <f>IFERROR(VLOOKUP(C8,datos,17,0),"")</f>
        <v/>
      </c>
      <c r="H10" s="485"/>
      <c r="I10" s="486"/>
      <c r="K10" s="11" t="s">
        <v>13</v>
      </c>
      <c r="L10" s="487" t="str">
        <f>IFERROR(VLOOKUP(C8,datos,14,0),"")</f>
        <v/>
      </c>
      <c r="M10" s="488"/>
      <c r="N10" s="489"/>
    </row>
    <row r="11" spans="2:14" ht="10.5" customHeight="1" x14ac:dyDescent="0.2">
      <c r="J11" s="14"/>
    </row>
    <row r="12" spans="2:14" ht="19.5" customHeight="1" x14ac:dyDescent="0.25">
      <c r="B12" s="11" t="s">
        <v>629</v>
      </c>
      <c r="C12" s="490" t="str">
        <f>IFERROR(VLOOKUP(H12,prov,2,0),"")</f>
        <v/>
      </c>
      <c r="D12" s="491"/>
      <c r="E12" s="491"/>
      <c r="F12" s="492"/>
      <c r="G12" s="427" t="str">
        <f>IFERROR(VLOOKUP(C12,prov1,2,0),"")</f>
        <v/>
      </c>
      <c r="H12" s="15" t="str">
        <f>IFERROR(VLOOKUP(C8,datos,9,0),"")</f>
        <v/>
      </c>
      <c r="I12" s="16"/>
      <c r="J12" s="11"/>
      <c r="K12" s="107"/>
      <c r="L12" s="107"/>
      <c r="M12" s="107"/>
      <c r="N12" s="107"/>
    </row>
    <row r="13" spans="2:14" ht="15.75" customHeight="1" x14ac:dyDescent="0.2">
      <c r="B13" s="17"/>
      <c r="C13" s="18"/>
      <c r="D13" s="18"/>
      <c r="E13" s="17"/>
      <c r="F13" s="19"/>
      <c r="G13" s="19"/>
      <c r="H13" s="19"/>
      <c r="I13" s="17"/>
      <c r="J13" s="17"/>
      <c r="K13" s="17"/>
      <c r="L13" s="493" t="str">
        <f>IFERROR(IF(OR(N13="",N13=0),"","Plan Nacional"),"")</f>
        <v/>
      </c>
      <c r="M13" s="493"/>
      <c r="N13" s="419" t="str">
        <f>IFERROR(VLOOKUP(C8,datos,18,0),"")</f>
        <v/>
      </c>
    </row>
    <row r="14" spans="2:14" ht="21" customHeight="1" x14ac:dyDescent="0.2">
      <c r="B14" s="11" t="s">
        <v>88</v>
      </c>
      <c r="C14" s="487" t="str">
        <f>IFERROR(VLOOKUP(C8,datos,4,0),"")</f>
        <v/>
      </c>
      <c r="D14" s="488"/>
      <c r="E14" s="489"/>
      <c r="F14" s="9"/>
      <c r="H14" s="11" t="s">
        <v>17</v>
      </c>
      <c r="I14" s="487" t="str">
        <f>IFERROR(VLOOKUP(C8,datos,5,0),"")</f>
        <v/>
      </c>
      <c r="J14" s="489"/>
      <c r="L14" s="493" t="str">
        <f>IFERROR(IF(N14="XX","Proy. Educ. Abierta",""),"")</f>
        <v/>
      </c>
      <c r="M14" s="493"/>
      <c r="N14" s="419" t="str">
        <f>IFERROR(VLOOKUP(C8,datos,19,0),"")</f>
        <v/>
      </c>
    </row>
    <row r="15" spans="2:14" ht="24" customHeight="1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420"/>
      <c r="M15" s="420"/>
      <c r="N15" s="420"/>
    </row>
    <row r="16" spans="2:14" ht="24" customHeight="1" x14ac:dyDescent="0.2">
      <c r="B16" s="222" t="s">
        <v>1109</v>
      </c>
      <c r="C16" s="22"/>
      <c r="D16" s="22"/>
      <c r="E16" s="22"/>
      <c r="F16" s="22"/>
      <c r="G16" s="22"/>
      <c r="H16" s="222" t="s">
        <v>1112</v>
      </c>
      <c r="I16" s="22"/>
      <c r="J16" s="22"/>
      <c r="K16" s="22"/>
      <c r="L16" s="22"/>
      <c r="M16" s="22"/>
      <c r="N16" s="22"/>
    </row>
    <row r="17" spans="2:14" ht="17.25" customHeight="1" x14ac:dyDescent="0.2">
      <c r="B17" s="11" t="s">
        <v>1110</v>
      </c>
      <c r="C17" s="487" t="str">
        <f>IFERROR(VLOOKUP(C8,datos,15,0),"")</f>
        <v/>
      </c>
      <c r="D17" s="488"/>
      <c r="E17" s="489"/>
      <c r="F17" s="9"/>
      <c r="H17" s="11" t="s">
        <v>1110</v>
      </c>
      <c r="I17" s="496"/>
      <c r="J17" s="497"/>
      <c r="K17" s="497"/>
      <c r="L17" s="497"/>
      <c r="M17" s="497"/>
      <c r="N17" s="498"/>
    </row>
    <row r="18" spans="2:14" ht="8.25" customHeight="1" x14ac:dyDescent="0.2">
      <c r="B18" s="11"/>
      <c r="C18" s="9"/>
      <c r="D18" s="9"/>
      <c r="E18" s="9"/>
      <c r="F18" s="9"/>
      <c r="G18" s="14"/>
      <c r="H18" s="11"/>
      <c r="I18" s="9"/>
      <c r="J18" s="9"/>
      <c r="K18" s="9"/>
      <c r="L18" s="9"/>
      <c r="M18" s="9"/>
      <c r="N18" s="9"/>
    </row>
    <row r="19" spans="2:14" ht="20.25" customHeight="1" x14ac:dyDescent="0.2">
      <c r="B19" s="11" t="s">
        <v>18</v>
      </c>
      <c r="C19" s="487"/>
      <c r="D19" s="488"/>
      <c r="E19" s="489"/>
      <c r="F19" s="9"/>
      <c r="H19" s="11" t="s">
        <v>18</v>
      </c>
      <c r="I19" s="487"/>
      <c r="J19" s="488"/>
      <c r="K19" s="488"/>
      <c r="L19" s="488"/>
      <c r="M19" s="488"/>
      <c r="N19" s="489"/>
    </row>
    <row r="20" spans="2:14" ht="9" customHeight="1" x14ac:dyDescent="0.2">
      <c r="B20" s="11"/>
      <c r="C20" s="23"/>
      <c r="D20" s="23"/>
      <c r="E20" s="23"/>
      <c r="F20" s="9"/>
      <c r="G20" s="14"/>
      <c r="H20" s="11"/>
      <c r="I20" s="9"/>
      <c r="J20" s="9"/>
      <c r="K20" s="23"/>
      <c r="L20" s="23"/>
      <c r="M20" s="23"/>
      <c r="N20" s="23"/>
    </row>
    <row r="21" spans="2:14" ht="17.25" customHeight="1" x14ac:dyDescent="0.2">
      <c r="B21" s="11" t="s">
        <v>1111</v>
      </c>
      <c r="C21" s="13"/>
      <c r="D21" s="9"/>
      <c r="E21" s="9"/>
      <c r="F21" s="9"/>
      <c r="H21" s="11" t="s">
        <v>1111</v>
      </c>
      <c r="I21" s="484"/>
      <c r="J21" s="485"/>
      <c r="K21" s="486"/>
    </row>
    <row r="22" spans="2:14" ht="17.25" customHeight="1" x14ac:dyDescent="0.2">
      <c r="B22" s="24"/>
      <c r="C22" s="25"/>
      <c r="D22" s="9"/>
      <c r="E22" s="9"/>
      <c r="F22" s="9"/>
      <c r="L22" s="11"/>
      <c r="M22" s="11"/>
      <c r="N22" s="26"/>
    </row>
    <row r="23" spans="2:14" ht="17.25" customHeight="1" x14ac:dyDescent="0.2">
      <c r="B23" s="24"/>
      <c r="C23" s="25"/>
      <c r="D23" s="9"/>
      <c r="E23" s="9"/>
      <c r="F23" s="9"/>
      <c r="G23" s="24"/>
      <c r="H23" s="24"/>
      <c r="I23" s="25"/>
      <c r="J23" s="25"/>
      <c r="K23" s="25"/>
      <c r="L23" s="11"/>
      <c r="M23" s="11"/>
      <c r="N23" s="26"/>
    </row>
    <row r="24" spans="2:14" ht="17.25" customHeight="1" x14ac:dyDescent="0.2">
      <c r="B24" s="24"/>
      <c r="C24" s="25"/>
      <c r="D24" s="9"/>
      <c r="E24" s="9"/>
      <c r="F24" s="9"/>
      <c r="G24" s="24"/>
      <c r="H24" s="24"/>
      <c r="I24" s="25"/>
      <c r="J24" s="25"/>
      <c r="K24" s="25"/>
      <c r="L24" s="11"/>
      <c r="M24" s="11"/>
      <c r="N24" s="26"/>
    </row>
    <row r="26" spans="2:14" ht="17.25" customHeight="1" x14ac:dyDescent="0.3">
      <c r="B26" s="27"/>
      <c r="F26" s="499" t="s">
        <v>1384</v>
      </c>
      <c r="G26" s="500"/>
      <c r="H26" s="500"/>
      <c r="I26" s="500"/>
      <c r="J26" s="500"/>
      <c r="K26" s="500"/>
      <c r="L26" s="500"/>
      <c r="M26" s="500"/>
      <c r="N26" s="501"/>
    </row>
    <row r="27" spans="2:14" ht="17.25" customHeight="1" x14ac:dyDescent="0.25">
      <c r="B27" s="16"/>
      <c r="F27" s="502"/>
      <c r="G27" s="503"/>
      <c r="H27" s="503"/>
      <c r="I27" s="503"/>
      <c r="J27" s="503"/>
      <c r="K27" s="503"/>
      <c r="L27" s="503"/>
      <c r="M27" s="503"/>
      <c r="N27" s="504"/>
    </row>
    <row r="28" spans="2:14" ht="17.25" customHeight="1" x14ac:dyDescent="0.25">
      <c r="B28" s="16"/>
      <c r="F28" s="502"/>
      <c r="G28" s="503"/>
      <c r="H28" s="503"/>
      <c r="I28" s="503"/>
      <c r="J28" s="503"/>
      <c r="K28" s="503"/>
      <c r="L28" s="503"/>
      <c r="M28" s="503"/>
      <c r="N28" s="504"/>
    </row>
    <row r="29" spans="2:14" ht="17.25" customHeight="1" x14ac:dyDescent="0.2">
      <c r="E29" s="28"/>
      <c r="F29" s="502"/>
      <c r="G29" s="503"/>
      <c r="H29" s="503"/>
      <c r="I29" s="503"/>
      <c r="J29" s="503"/>
      <c r="K29" s="503"/>
      <c r="L29" s="503"/>
      <c r="M29" s="503"/>
      <c r="N29" s="504"/>
    </row>
    <row r="30" spans="2:14" ht="17.25" customHeight="1" x14ac:dyDescent="0.2">
      <c r="B30" s="28"/>
      <c r="C30" s="508" t="s">
        <v>588</v>
      </c>
      <c r="D30" s="508"/>
      <c r="E30" s="28"/>
      <c r="F30" s="502"/>
      <c r="G30" s="503"/>
      <c r="H30" s="503"/>
      <c r="I30" s="503"/>
      <c r="J30" s="503"/>
      <c r="K30" s="503"/>
      <c r="L30" s="503"/>
      <c r="M30" s="503"/>
      <c r="N30" s="504"/>
    </row>
    <row r="31" spans="2:14" ht="17.25" customHeight="1" x14ac:dyDescent="0.2">
      <c r="B31" s="109"/>
      <c r="C31" s="109"/>
      <c r="D31" s="109"/>
      <c r="E31" s="28"/>
      <c r="F31" s="505"/>
      <c r="G31" s="506"/>
      <c r="H31" s="506"/>
      <c r="I31" s="506"/>
      <c r="J31" s="506"/>
      <c r="K31" s="506"/>
      <c r="L31" s="506"/>
      <c r="M31" s="506"/>
      <c r="N31" s="507"/>
    </row>
    <row r="32" spans="2:14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87" ht="1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5" customHeight="1" x14ac:dyDescent="0.2"/>
  </sheetData>
  <sheetProtection algorithmName="SHA-512" hashValue="PUNRxafa2XLNL6qehe5SEfndcjElP1ibHkpRzjAtpIdDykv3mGLiDB5D4fe4hQ1SY6sS+nFlXU0VWXenBxAu4g==" saltValue="ko0YXdihbQCt8Uy5sTU5sQ==" spinCount="100000" sheet="1" objects="1" scenarios="1"/>
  <mergeCells count="20">
    <mergeCell ref="C17:E17"/>
    <mergeCell ref="C19:E19"/>
    <mergeCell ref="I17:N17"/>
    <mergeCell ref="F26:N31"/>
    <mergeCell ref="I21:K21"/>
    <mergeCell ref="C30:D30"/>
    <mergeCell ref="I19:N19"/>
    <mergeCell ref="G10:I10"/>
    <mergeCell ref="L10:N10"/>
    <mergeCell ref="C12:F12"/>
    <mergeCell ref="C14:E14"/>
    <mergeCell ref="I14:J14"/>
    <mergeCell ref="L14:M14"/>
    <mergeCell ref="L13:M13"/>
    <mergeCell ref="E10:F10"/>
    <mergeCell ref="L2:N3"/>
    <mergeCell ref="B5:N5"/>
    <mergeCell ref="B6:N7"/>
    <mergeCell ref="F8:N8"/>
    <mergeCell ref="I2:K3"/>
  </mergeCells>
  <conditionalFormatting sqref="C12">
    <cfRule type="cellIs" dxfId="54" priority="18" operator="equal">
      <formula>#N/A</formula>
    </cfRule>
  </conditionalFormatting>
  <conditionalFormatting sqref="F8:N8 C10 G10 L10:N10 K12 C14:E14 I14:J14">
    <cfRule type="cellIs" dxfId="53" priority="20" operator="equal">
      <formula>#N/A</formula>
    </cfRule>
  </conditionalFormatting>
  <conditionalFormatting sqref="G12:H12">
    <cfRule type="cellIs" dxfId="52" priority="17" operator="equal">
      <formula>#N/A</formula>
    </cfRule>
  </conditionalFormatting>
  <conditionalFormatting sqref="N13:N14">
    <cfRule type="cellIs" dxfId="48" priority="2" operator="equal">
      <formula>0</formula>
    </cfRule>
  </conditionalFormatting>
  <conditionalFormatting sqref="N14">
    <cfRule type="containsText" dxfId="47" priority="1" operator="containsText" text="XX">
      <formula>NOT(ISERROR(SEARCH("XX",N14)))</formula>
    </cfRule>
  </conditionalFormatting>
  <dataValidations count="1">
    <dataValidation allowBlank="1" showInputMessage="1" showErrorMessage="1" prompt="Digite únicamente los últimos 4 dígitos del Código Presupuestario." sqref="C8" xr:uid="{00000000-0002-0000-0200-000000000000}"/>
  </dataValidations>
  <printOptions horizontalCentered="1"/>
  <pageMargins left="0.19685039370078741" right="0.19685039370078741" top="0.55118110236220474" bottom="0.31496062992125984" header="0.31496062992125984" footer="0.19685039370078741"/>
  <pageSetup scale="9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E586FB89-A06A-448C-B99B-300D5EF2C57A}">
            <xm:f>NOT(ISERROR(SEARCH($L$13,L13)))</xm:f>
            <xm:f>$L$13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L13:M13</xm:sqref>
        </x14:conditionalFormatting>
        <x14:conditionalFormatting xmlns:xm="http://schemas.microsoft.com/office/excel/2006/main">
          <x14:cfRule type="containsText" priority="11" operator="containsText" id="{21C60667-F077-4886-BE39-5E75699A0E53}">
            <xm:f>NOT(ISERROR(SEARCH($L$14,L14)))</xm:f>
            <xm:f>$L$14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L14:M14</xm:sqref>
        </x14:conditionalFormatting>
        <x14:conditionalFormatting xmlns:xm="http://schemas.microsoft.com/office/excel/2006/main">
          <x14:cfRule type="containsText" priority="9" operator="containsText" id="{C531BD53-E99D-47B2-99C0-FE039E29865D}">
            <xm:f>NOT(ISERROR(SEARCH($N$13,N13)))</xm:f>
            <xm:f>$N$13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N13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B1:N29"/>
  <sheetViews>
    <sheetView showGridLines="0" zoomScale="95" zoomScaleNormal="95" workbookViewId="0"/>
  </sheetViews>
  <sheetFormatPr baseColWidth="10" defaultColWidth="11.42578125" defaultRowHeight="14.25" x14ac:dyDescent="0.2"/>
  <cols>
    <col min="1" max="1" width="5.28515625" style="1" customWidth="1"/>
    <col min="2" max="2" width="45.28515625" style="1" customWidth="1"/>
    <col min="3" max="14" width="7.42578125" style="1" customWidth="1"/>
    <col min="15" max="16384" width="11.42578125" style="1"/>
  </cols>
  <sheetData>
    <row r="1" spans="2:14" ht="18" customHeight="1" x14ac:dyDescent="0.25">
      <c r="B1" s="414" t="s">
        <v>635</v>
      </c>
      <c r="C1" s="96"/>
      <c r="D1" s="96"/>
      <c r="E1" s="96"/>
    </row>
    <row r="2" spans="2:14" ht="18" customHeight="1" thickBot="1" x14ac:dyDescent="0.3">
      <c r="B2" s="415" t="s">
        <v>610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22.5" customHeight="1" thickTop="1" x14ac:dyDescent="0.2">
      <c r="B3" s="548" t="s">
        <v>90</v>
      </c>
      <c r="C3" s="550" t="s">
        <v>0</v>
      </c>
      <c r="D3" s="551"/>
      <c r="E3" s="551"/>
      <c r="F3" s="556" t="s">
        <v>615</v>
      </c>
      <c r="G3" s="557"/>
      <c r="H3" s="558"/>
      <c r="I3" s="556" t="s">
        <v>616</v>
      </c>
      <c r="J3" s="557"/>
      <c r="K3" s="558"/>
      <c r="L3" s="557" t="s">
        <v>617</v>
      </c>
      <c r="M3" s="557"/>
      <c r="N3" s="557"/>
    </row>
    <row r="4" spans="2:14" ht="30" customHeight="1" thickBot="1" x14ac:dyDescent="0.25">
      <c r="B4" s="549"/>
      <c r="C4" s="30" t="s">
        <v>0</v>
      </c>
      <c r="D4" s="31" t="s">
        <v>24</v>
      </c>
      <c r="E4" s="32" t="s">
        <v>23</v>
      </c>
      <c r="F4" s="33" t="s">
        <v>0</v>
      </c>
      <c r="G4" s="31" t="s">
        <v>24</v>
      </c>
      <c r="H4" s="32" t="s">
        <v>23</v>
      </c>
      <c r="I4" s="33" t="s">
        <v>0</v>
      </c>
      <c r="J4" s="31" t="s">
        <v>24</v>
      </c>
      <c r="K4" s="32" t="s">
        <v>23</v>
      </c>
      <c r="L4" s="33" t="s">
        <v>0</v>
      </c>
      <c r="M4" s="31" t="s">
        <v>24</v>
      </c>
      <c r="N4" s="32" t="s">
        <v>23</v>
      </c>
    </row>
    <row r="5" spans="2:14" ht="24.75" customHeight="1" thickTop="1" thickBot="1" x14ac:dyDescent="0.25">
      <c r="B5" s="35" t="s">
        <v>641</v>
      </c>
      <c r="C5" s="36">
        <f>+D5+E5</f>
        <v>0</v>
      </c>
      <c r="D5" s="37">
        <f>+G5+J5+M5</f>
        <v>0</v>
      </c>
      <c r="E5" s="38">
        <f>+H5+K5+N5</f>
        <v>0</v>
      </c>
      <c r="F5" s="39">
        <f>+G5+H5</f>
        <v>0</v>
      </c>
      <c r="G5" s="40"/>
      <c r="H5" s="41"/>
      <c r="I5" s="39">
        <f>+J5+K5</f>
        <v>0</v>
      </c>
      <c r="J5" s="40"/>
      <c r="K5" s="41"/>
      <c r="L5" s="38">
        <f>+M5+N5</f>
        <v>0</v>
      </c>
      <c r="M5" s="40"/>
      <c r="N5" s="42"/>
    </row>
    <row r="6" spans="2:14" x14ac:dyDescent="0.2">
      <c r="B6" s="43" t="s">
        <v>91</v>
      </c>
      <c r="C6" s="552">
        <f>D6+E6</f>
        <v>0</v>
      </c>
      <c r="D6" s="553">
        <f>+G6+J6+M6</f>
        <v>0</v>
      </c>
      <c r="E6" s="555">
        <f>+H6+K6+N6</f>
        <v>0</v>
      </c>
      <c r="F6" s="523">
        <f>+G6+H6</f>
        <v>0</v>
      </c>
      <c r="G6" s="525"/>
      <c r="H6" s="521"/>
      <c r="I6" s="523">
        <f>+J6+K6</f>
        <v>0</v>
      </c>
      <c r="J6" s="525"/>
      <c r="K6" s="521"/>
      <c r="L6" s="527">
        <f>+M6+N6</f>
        <v>0</v>
      </c>
      <c r="M6" s="525"/>
      <c r="N6" s="510"/>
    </row>
    <row r="7" spans="2:14" ht="18" customHeight="1" x14ac:dyDescent="0.2">
      <c r="B7" s="44" t="s">
        <v>642</v>
      </c>
      <c r="C7" s="530"/>
      <c r="D7" s="554"/>
      <c r="E7" s="528"/>
      <c r="F7" s="524"/>
      <c r="G7" s="526"/>
      <c r="H7" s="522"/>
      <c r="I7" s="524"/>
      <c r="J7" s="526"/>
      <c r="K7" s="522"/>
      <c r="L7" s="528"/>
      <c r="M7" s="526"/>
      <c r="N7" s="511"/>
    </row>
    <row r="8" spans="2:14" x14ac:dyDescent="0.2">
      <c r="B8" s="45" t="s">
        <v>91</v>
      </c>
      <c r="C8" s="542">
        <f t="shared" ref="C8" si="0">D8+E8</f>
        <v>0</v>
      </c>
      <c r="D8" s="544">
        <f t="shared" ref="D8" si="1">+G8+J8+M8</f>
        <v>0</v>
      </c>
      <c r="E8" s="540">
        <f>+H8+K8+N8</f>
        <v>0</v>
      </c>
      <c r="F8" s="536">
        <f t="shared" ref="F8" si="2">+G8+H8</f>
        <v>0</v>
      </c>
      <c r="G8" s="538"/>
      <c r="H8" s="534"/>
      <c r="I8" s="536">
        <f t="shared" ref="I8" si="3">+J8+K8</f>
        <v>0</v>
      </c>
      <c r="J8" s="538"/>
      <c r="K8" s="534"/>
      <c r="L8" s="540">
        <f t="shared" ref="L8" si="4">+M8+N8</f>
        <v>0</v>
      </c>
      <c r="M8" s="538"/>
      <c r="N8" s="546"/>
    </row>
    <row r="9" spans="2:14" ht="18" customHeight="1" x14ac:dyDescent="0.2">
      <c r="B9" s="46" t="s">
        <v>643</v>
      </c>
      <c r="C9" s="543"/>
      <c r="D9" s="545"/>
      <c r="E9" s="541"/>
      <c r="F9" s="537"/>
      <c r="G9" s="539"/>
      <c r="H9" s="535"/>
      <c r="I9" s="537"/>
      <c r="J9" s="539"/>
      <c r="K9" s="535"/>
      <c r="L9" s="541"/>
      <c r="M9" s="539"/>
      <c r="N9" s="547"/>
    </row>
    <row r="10" spans="2:14" x14ac:dyDescent="0.2">
      <c r="B10" s="47" t="s">
        <v>92</v>
      </c>
      <c r="C10" s="529">
        <f t="shared" ref="C10" si="5">D10+E10</f>
        <v>0</v>
      </c>
      <c r="D10" s="531">
        <f t="shared" ref="D10" si="6">+G10+J10+M10</f>
        <v>0</v>
      </c>
      <c r="E10" s="527">
        <f>+H10+K10+N10</f>
        <v>0</v>
      </c>
      <c r="F10" s="523">
        <f t="shared" ref="F10" si="7">+G10+H10</f>
        <v>0</v>
      </c>
      <c r="G10" s="525"/>
      <c r="H10" s="521"/>
      <c r="I10" s="523">
        <f t="shared" ref="I10" si="8">+J10+K10</f>
        <v>0</v>
      </c>
      <c r="J10" s="525"/>
      <c r="K10" s="521"/>
      <c r="L10" s="527">
        <f t="shared" ref="L10" si="9">+M10+N10</f>
        <v>0</v>
      </c>
      <c r="M10" s="525"/>
      <c r="N10" s="510"/>
    </row>
    <row r="11" spans="2:14" ht="18" customHeight="1" x14ac:dyDescent="0.2">
      <c r="B11" s="44" t="s">
        <v>644</v>
      </c>
      <c r="C11" s="530"/>
      <c r="D11" s="532"/>
      <c r="E11" s="528"/>
      <c r="F11" s="524"/>
      <c r="G11" s="526"/>
      <c r="H11" s="522"/>
      <c r="I11" s="524"/>
      <c r="J11" s="526"/>
      <c r="K11" s="522"/>
      <c r="L11" s="528"/>
      <c r="M11" s="526"/>
      <c r="N11" s="511"/>
    </row>
    <row r="12" spans="2:14" x14ac:dyDescent="0.2">
      <c r="B12" s="48" t="s">
        <v>92</v>
      </c>
      <c r="C12" s="542">
        <f t="shared" ref="C12" si="10">D12+E12</f>
        <v>0</v>
      </c>
      <c r="D12" s="544">
        <f t="shared" ref="D12" si="11">+G12+J12+M12</f>
        <v>0</v>
      </c>
      <c r="E12" s="540">
        <f>+H12+K12+N12</f>
        <v>0</v>
      </c>
      <c r="F12" s="536">
        <f t="shared" ref="F12" si="12">+G12+H12</f>
        <v>0</v>
      </c>
      <c r="G12" s="538"/>
      <c r="H12" s="534"/>
      <c r="I12" s="536">
        <f t="shared" ref="I12" si="13">+J12+K12</f>
        <v>0</v>
      </c>
      <c r="J12" s="538"/>
      <c r="K12" s="534"/>
      <c r="L12" s="540">
        <f t="shared" ref="L12" si="14">+M12+N12</f>
        <v>0</v>
      </c>
      <c r="M12" s="538"/>
      <c r="N12" s="546"/>
    </row>
    <row r="13" spans="2:14" ht="18" customHeight="1" x14ac:dyDescent="0.2">
      <c r="B13" s="49" t="s">
        <v>1411</v>
      </c>
      <c r="C13" s="543"/>
      <c r="D13" s="545"/>
      <c r="E13" s="541"/>
      <c r="F13" s="537"/>
      <c r="G13" s="539"/>
      <c r="H13" s="535"/>
      <c r="I13" s="537"/>
      <c r="J13" s="539"/>
      <c r="K13" s="535"/>
      <c r="L13" s="541"/>
      <c r="M13" s="539"/>
      <c r="N13" s="547"/>
    </row>
    <row r="14" spans="2:14" x14ac:dyDescent="0.2">
      <c r="B14" s="47" t="s">
        <v>92</v>
      </c>
      <c r="C14" s="529">
        <f t="shared" ref="C14" si="15">D14+E14</f>
        <v>0</v>
      </c>
      <c r="D14" s="531">
        <f t="shared" ref="D14" si="16">+G14+J14+M14</f>
        <v>0</v>
      </c>
      <c r="E14" s="527">
        <f>+H14+K14+N14</f>
        <v>0</v>
      </c>
      <c r="F14" s="523">
        <f t="shared" ref="F14" si="17">+G14+H14</f>
        <v>0</v>
      </c>
      <c r="G14" s="525"/>
      <c r="H14" s="521"/>
      <c r="I14" s="523">
        <f t="shared" ref="I14" si="18">+J14+K14</f>
        <v>0</v>
      </c>
      <c r="J14" s="525"/>
      <c r="K14" s="521"/>
      <c r="L14" s="527">
        <f t="shared" ref="L14" si="19">+M14+N14</f>
        <v>0</v>
      </c>
      <c r="M14" s="525"/>
      <c r="N14" s="510"/>
    </row>
    <row r="15" spans="2:14" ht="18" customHeight="1" thickBot="1" x14ac:dyDescent="0.25">
      <c r="B15" s="50" t="s">
        <v>1459</v>
      </c>
      <c r="C15" s="530"/>
      <c r="D15" s="532"/>
      <c r="E15" s="528"/>
      <c r="F15" s="524"/>
      <c r="G15" s="526"/>
      <c r="H15" s="522"/>
      <c r="I15" s="524"/>
      <c r="J15" s="526"/>
      <c r="K15" s="522"/>
      <c r="L15" s="528"/>
      <c r="M15" s="526"/>
      <c r="N15" s="511"/>
    </row>
    <row r="16" spans="2:14" ht="24.75" customHeight="1" thickBot="1" x14ac:dyDescent="0.25">
      <c r="B16" s="97" t="s">
        <v>645</v>
      </c>
      <c r="C16" s="98">
        <f>+D16+E16</f>
        <v>0</v>
      </c>
      <c r="D16" s="99">
        <f>((D5+D6+D8)-(D10+D12+D14))</f>
        <v>0</v>
      </c>
      <c r="E16" s="100">
        <f t="shared" ref="E16" si="20">((E5+E6+E8)-(E10+E12+E14))</f>
        <v>0</v>
      </c>
      <c r="F16" s="101">
        <f>+G16+H16</f>
        <v>0</v>
      </c>
      <c r="G16" s="99">
        <f t="shared" ref="G16:N16" si="21">((G5+G6+G8)-(G10+G12+G14))</f>
        <v>0</v>
      </c>
      <c r="H16" s="102">
        <f t="shared" si="21"/>
        <v>0</v>
      </c>
      <c r="I16" s="101">
        <f>+J16+K16</f>
        <v>0</v>
      </c>
      <c r="J16" s="99">
        <f t="shared" si="21"/>
        <v>0</v>
      </c>
      <c r="K16" s="102">
        <f t="shared" si="21"/>
        <v>0</v>
      </c>
      <c r="L16" s="100">
        <f>+M16+N16</f>
        <v>0</v>
      </c>
      <c r="M16" s="99">
        <f t="shared" si="21"/>
        <v>0</v>
      </c>
      <c r="N16" s="100">
        <f t="shared" si="21"/>
        <v>0</v>
      </c>
    </row>
    <row r="17" spans="2:14" ht="24.75" customHeight="1" x14ac:dyDescent="0.2">
      <c r="B17" s="103" t="s">
        <v>646</v>
      </c>
      <c r="C17" s="63">
        <f t="shared" ref="C17:C18" si="22">D17+E17</f>
        <v>0</v>
      </c>
      <c r="D17" s="62">
        <f>G17+J17+M17</f>
        <v>0</v>
      </c>
      <c r="E17" s="63">
        <f>+H17+K17+N17</f>
        <v>0</v>
      </c>
      <c r="F17" s="64">
        <f t="shared" ref="F17:F18" si="23">+G17+H17</f>
        <v>0</v>
      </c>
      <c r="G17" s="104"/>
      <c r="H17" s="105"/>
      <c r="I17" s="64">
        <f t="shared" ref="I17:I18" si="24">+J17+K17</f>
        <v>0</v>
      </c>
      <c r="J17" s="104"/>
      <c r="K17" s="105"/>
      <c r="L17" s="63">
        <f t="shared" ref="L17:L18" si="25">+M17+N17</f>
        <v>0</v>
      </c>
      <c r="M17" s="104"/>
      <c r="N17" s="106"/>
    </row>
    <row r="18" spans="2:14" ht="24.75" customHeight="1" thickBot="1" x14ac:dyDescent="0.25">
      <c r="B18" s="265" t="s">
        <v>647</v>
      </c>
      <c r="C18" s="78">
        <f t="shared" si="22"/>
        <v>0</v>
      </c>
      <c r="D18" s="77">
        <f t="shared" ref="D18" si="26">G18+J18+M18</f>
        <v>0</v>
      </c>
      <c r="E18" s="78">
        <f>+H18+K18+N18</f>
        <v>0</v>
      </c>
      <c r="F18" s="79">
        <f t="shared" si="23"/>
        <v>0</v>
      </c>
      <c r="G18" s="80"/>
      <c r="H18" s="81"/>
      <c r="I18" s="79">
        <f t="shared" si="24"/>
        <v>0</v>
      </c>
      <c r="J18" s="80"/>
      <c r="K18" s="81"/>
      <c r="L18" s="78">
        <f t="shared" si="25"/>
        <v>0</v>
      </c>
      <c r="M18" s="80"/>
      <c r="N18" s="82"/>
    </row>
    <row r="19" spans="2:14" ht="16.5" thickTop="1" x14ac:dyDescent="0.2">
      <c r="B19" s="111" t="s">
        <v>97</v>
      </c>
      <c r="C19" s="51"/>
      <c r="D19" s="51"/>
      <c r="E19" s="51"/>
      <c r="F19" s="53"/>
      <c r="G19" s="53" t="str">
        <f>IF((G17+G18)=G16,"","XX")</f>
        <v/>
      </c>
      <c r="H19" s="53" t="str">
        <f>IF((H17+H18)=H16,"","XX")</f>
        <v/>
      </c>
      <c r="I19" s="53"/>
      <c r="J19" s="53" t="str">
        <f>IF((J17+J18)=J16,"","XX")</f>
        <v/>
      </c>
      <c r="K19" s="53" t="str">
        <f>IF((K17+K18)=K16,"","XX")</f>
        <v/>
      </c>
      <c r="L19" s="53"/>
      <c r="M19" s="53" t="str">
        <f>IF((M17+M18)=M16,"","XX")</f>
        <v/>
      </c>
      <c r="N19" s="53" t="str">
        <f>IF((N17+N18)=N16,"","XX")</f>
        <v/>
      </c>
    </row>
    <row r="20" spans="2:14" ht="15.75" customHeight="1" x14ac:dyDescent="0.2">
      <c r="B20" s="533" t="s">
        <v>1873</v>
      </c>
      <c r="C20" s="533"/>
      <c r="D20" s="533"/>
      <c r="F20" s="509" t="str">
        <f>IF(OR(G19="XX",H19="XX",J19="XX",K19="XX",M19="XX",N19="XX"),"¡VERIFICAR LOS DATOS!.
La MATRÍCULA FINAL y el desglose de APROBADOS y APLAZADOS, no coinciden.","")</f>
        <v/>
      </c>
      <c r="G20" s="509"/>
      <c r="H20" s="509"/>
      <c r="I20" s="509"/>
      <c r="J20" s="509"/>
      <c r="K20" s="509"/>
      <c r="L20" s="509"/>
      <c r="M20" s="509"/>
      <c r="N20" s="509"/>
    </row>
    <row r="21" spans="2:14" ht="15.75" customHeight="1" x14ac:dyDescent="0.2">
      <c r="B21" s="533"/>
      <c r="C21" s="533"/>
      <c r="D21" s="533"/>
      <c r="F21" s="509"/>
      <c r="G21" s="509"/>
      <c r="H21" s="509"/>
      <c r="I21" s="509"/>
      <c r="J21" s="509"/>
      <c r="K21" s="509"/>
      <c r="L21" s="509"/>
      <c r="M21" s="509"/>
      <c r="N21" s="509"/>
    </row>
    <row r="22" spans="2:14" ht="15.75" customHeight="1" x14ac:dyDescent="0.2">
      <c r="B22" s="112"/>
      <c r="C22" s="112"/>
      <c r="D22" s="112"/>
      <c r="F22" s="509"/>
      <c r="G22" s="509"/>
      <c r="H22" s="509"/>
      <c r="I22" s="509"/>
      <c r="J22" s="509"/>
      <c r="K22" s="509"/>
      <c r="L22" s="509"/>
      <c r="M22" s="509"/>
      <c r="N22" s="509"/>
    </row>
    <row r="23" spans="2:14" ht="15.75" customHeight="1" x14ac:dyDescent="0.25">
      <c r="B23" s="112"/>
      <c r="C23" s="112"/>
      <c r="D23" s="112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2:14" x14ac:dyDescent="0.2">
      <c r="B24" s="54" t="s">
        <v>591</v>
      </c>
    </row>
    <row r="25" spans="2:14" ht="22.5" customHeight="1" x14ac:dyDescent="0.2">
      <c r="B25" s="512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4"/>
    </row>
    <row r="26" spans="2:14" ht="22.5" customHeight="1" x14ac:dyDescent="0.2"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7"/>
    </row>
    <row r="27" spans="2:14" ht="22.5" customHeight="1" x14ac:dyDescent="0.2"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7"/>
    </row>
    <row r="28" spans="2:14" ht="22.5" customHeight="1" x14ac:dyDescent="0.2">
      <c r="B28" s="515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7"/>
    </row>
    <row r="29" spans="2:14" ht="22.5" customHeight="1" x14ac:dyDescent="0.2">
      <c r="B29" s="518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20"/>
    </row>
  </sheetData>
  <sheetProtection algorithmName="SHA-512" hashValue="4sQ3f+fRI3Wnppt08lHgqvWVa0lPoSVv09Emmz0BFKnYDMuUxTb4F0NMKv8bS/rj5vdpwdTMIo9igVV0RfRQxQ==" saltValue="RGd1QS6epLp3ewMwAxMqwg==" spinCount="100000" sheet="1" objects="1" scenarios="1"/>
  <mergeCells count="68">
    <mergeCell ref="F3:H3"/>
    <mergeCell ref="F6:F7"/>
    <mergeCell ref="G6:G7"/>
    <mergeCell ref="I3:K3"/>
    <mergeCell ref="L3:N3"/>
    <mergeCell ref="N6:N7"/>
    <mergeCell ref="H6:H7"/>
    <mergeCell ref="I6:I7"/>
    <mergeCell ref="J6:J7"/>
    <mergeCell ref="K6:K7"/>
    <mergeCell ref="L6:L7"/>
    <mergeCell ref="M6:M7"/>
    <mergeCell ref="C8:C9"/>
    <mergeCell ref="D8:D9"/>
    <mergeCell ref="E8:E9"/>
    <mergeCell ref="B3:B4"/>
    <mergeCell ref="C3:E3"/>
    <mergeCell ref="C6:C7"/>
    <mergeCell ref="D6:D7"/>
    <mergeCell ref="E6:E7"/>
    <mergeCell ref="N8:N9"/>
    <mergeCell ref="E10:E11"/>
    <mergeCell ref="I8:I9"/>
    <mergeCell ref="J8:J9"/>
    <mergeCell ref="K8:K9"/>
    <mergeCell ref="L8:L9"/>
    <mergeCell ref="M8:M9"/>
    <mergeCell ref="L10:L11"/>
    <mergeCell ref="M10:M11"/>
    <mergeCell ref="F8:F9"/>
    <mergeCell ref="G8:G9"/>
    <mergeCell ref="H8:H9"/>
    <mergeCell ref="F12:F13"/>
    <mergeCell ref="G12:G13"/>
    <mergeCell ref="N10:N11"/>
    <mergeCell ref="C12:C13"/>
    <mergeCell ref="D12:D13"/>
    <mergeCell ref="E12:E13"/>
    <mergeCell ref="F10:F11"/>
    <mergeCell ref="G10:G11"/>
    <mergeCell ref="H10:H11"/>
    <mergeCell ref="I10:I11"/>
    <mergeCell ref="J10:J11"/>
    <mergeCell ref="K10:K11"/>
    <mergeCell ref="C10:C11"/>
    <mergeCell ref="D10:D11"/>
    <mergeCell ref="M12:M13"/>
    <mergeCell ref="N12:N13"/>
    <mergeCell ref="H12:H13"/>
    <mergeCell ref="I12:I13"/>
    <mergeCell ref="J12:J13"/>
    <mergeCell ref="K12:K13"/>
    <mergeCell ref="L12:L13"/>
    <mergeCell ref="F20:N22"/>
    <mergeCell ref="N14:N15"/>
    <mergeCell ref="B25:N29"/>
    <mergeCell ref="H14:H15"/>
    <mergeCell ref="I14:I15"/>
    <mergeCell ref="J14:J15"/>
    <mergeCell ref="K14:K15"/>
    <mergeCell ref="L14:L15"/>
    <mergeCell ref="M14:M15"/>
    <mergeCell ref="F14:F15"/>
    <mergeCell ref="G14:G15"/>
    <mergeCell ref="C14:C15"/>
    <mergeCell ref="D14:D15"/>
    <mergeCell ref="E14:E15"/>
    <mergeCell ref="B20:D21"/>
  </mergeCells>
  <conditionalFormatting sqref="C19:N19 C5:F18 I5:I18 L5:L18 G16:H16 J16:K16 M16:N16">
    <cfRule type="cellIs" dxfId="46" priority="5" operator="equal">
      <formula>0</formula>
    </cfRule>
  </conditionalFormatting>
  <conditionalFormatting sqref="F19:N19">
    <cfRule type="cellIs" dxfId="45" priority="4" operator="equal">
      <formula>"X"</formula>
    </cfRule>
  </conditionalFormatting>
  <printOptions horizontalCentered="1"/>
  <pageMargins left="0.19685039370078741" right="0.19685039370078741" top="0.55118110236220474" bottom="0.31496062992125984" header="0.31496062992125984" footer="0.19685039370078741"/>
  <pageSetup scale="99" orientation="landscape" r:id="rId1"/>
  <headerFooter>
    <oddFooter>&amp;R&amp;"+,Negrita Cursiva"Técnica Nocturna&amp;"+,Cursiva",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1">
    <pageSetUpPr fitToPage="1"/>
  </sheetPr>
  <dimension ref="B1:N13"/>
  <sheetViews>
    <sheetView showGridLines="0" zoomScale="95" zoomScaleNormal="95" workbookViewId="0"/>
  </sheetViews>
  <sheetFormatPr baseColWidth="10" defaultColWidth="11.42578125" defaultRowHeight="14.25" x14ac:dyDescent="0.2"/>
  <cols>
    <col min="1" max="1" width="4.5703125" style="1" customWidth="1"/>
    <col min="2" max="2" width="21" style="1" customWidth="1"/>
    <col min="3" max="14" width="7.42578125" style="1" customWidth="1"/>
    <col min="15" max="16384" width="11.42578125" style="1"/>
  </cols>
  <sheetData>
    <row r="1" spans="2:14" ht="18" x14ac:dyDescent="0.25">
      <c r="B1" s="414" t="s">
        <v>636</v>
      </c>
      <c r="C1" s="85"/>
      <c r="D1" s="85"/>
      <c r="E1" s="85"/>
    </row>
    <row r="2" spans="2:14" ht="18.75" thickBot="1" x14ac:dyDescent="0.3">
      <c r="B2" s="415" t="s">
        <v>594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22.5" customHeight="1" thickTop="1" x14ac:dyDescent="0.2">
      <c r="B3" s="559" t="s">
        <v>600</v>
      </c>
      <c r="C3" s="561" t="s">
        <v>0</v>
      </c>
      <c r="D3" s="562"/>
      <c r="E3" s="562"/>
      <c r="F3" s="556" t="s">
        <v>615</v>
      </c>
      <c r="G3" s="557"/>
      <c r="H3" s="558"/>
      <c r="I3" s="556" t="s">
        <v>616</v>
      </c>
      <c r="J3" s="557"/>
      <c r="K3" s="558"/>
      <c r="L3" s="557" t="s">
        <v>617</v>
      </c>
      <c r="M3" s="557"/>
      <c r="N3" s="557"/>
    </row>
    <row r="4" spans="2:14" ht="32.25" customHeight="1" thickBot="1" x14ac:dyDescent="0.25">
      <c r="B4" s="560"/>
      <c r="C4" s="30" t="s">
        <v>0</v>
      </c>
      <c r="D4" s="31" t="s">
        <v>24</v>
      </c>
      <c r="E4" s="32" t="s">
        <v>23</v>
      </c>
      <c r="F4" s="33" t="s">
        <v>0</v>
      </c>
      <c r="G4" s="31" t="s">
        <v>24</v>
      </c>
      <c r="H4" s="32" t="s">
        <v>23</v>
      </c>
      <c r="I4" s="33" t="s">
        <v>0</v>
      </c>
      <c r="J4" s="31" t="s">
        <v>24</v>
      </c>
      <c r="K4" s="32" t="s">
        <v>23</v>
      </c>
      <c r="L4" s="33" t="s">
        <v>0</v>
      </c>
      <c r="M4" s="31" t="s">
        <v>24</v>
      </c>
      <c r="N4" s="32" t="s">
        <v>23</v>
      </c>
    </row>
    <row r="5" spans="2:14" ht="33.75" customHeight="1" thickTop="1" x14ac:dyDescent="0.2">
      <c r="B5" s="86" t="s">
        <v>595</v>
      </c>
      <c r="C5" s="75">
        <f t="shared" ref="C5:C7" si="0">D5+E5</f>
        <v>0</v>
      </c>
      <c r="D5" s="62">
        <f>G5+J5+M5</f>
        <v>0</v>
      </c>
      <c r="E5" s="63">
        <f>+H5+K5+N5</f>
        <v>0</v>
      </c>
      <c r="F5" s="64">
        <f t="shared" ref="F5:F7" si="1">+G5+H5</f>
        <v>0</v>
      </c>
      <c r="G5" s="65"/>
      <c r="H5" s="66"/>
      <c r="I5" s="64">
        <f t="shared" ref="I5:I7" si="2">+J5+K5</f>
        <v>0</v>
      </c>
      <c r="J5" s="65"/>
      <c r="K5" s="66"/>
      <c r="L5" s="64">
        <f t="shared" ref="L5:L7" si="3">+M5+N5</f>
        <v>0</v>
      </c>
      <c r="M5" s="65"/>
      <c r="N5" s="67"/>
    </row>
    <row r="6" spans="2:14" ht="33.75" customHeight="1" x14ac:dyDescent="0.2">
      <c r="B6" s="87" t="s">
        <v>596</v>
      </c>
      <c r="C6" s="68">
        <f t="shared" si="0"/>
        <v>0</v>
      </c>
      <c r="D6" s="69">
        <f>G6+J6+M6</f>
        <v>0</v>
      </c>
      <c r="E6" s="70">
        <f>+H6+K6+N6</f>
        <v>0</v>
      </c>
      <c r="F6" s="71">
        <f t="shared" si="1"/>
        <v>0</v>
      </c>
      <c r="G6" s="72"/>
      <c r="H6" s="73"/>
      <c r="I6" s="71">
        <f t="shared" si="2"/>
        <v>0</v>
      </c>
      <c r="J6" s="72"/>
      <c r="K6" s="73"/>
      <c r="L6" s="71">
        <f t="shared" si="3"/>
        <v>0</v>
      </c>
      <c r="M6" s="72"/>
      <c r="N6" s="74"/>
    </row>
    <row r="7" spans="2:14" ht="33.75" customHeight="1" thickBot="1" x14ac:dyDescent="0.25">
      <c r="B7" s="88" t="s">
        <v>597</v>
      </c>
      <c r="C7" s="89">
        <f t="shared" si="0"/>
        <v>0</v>
      </c>
      <c r="D7" s="90">
        <f>G7+J7+M7</f>
        <v>0</v>
      </c>
      <c r="E7" s="91">
        <f>+H7+K7+N7</f>
        <v>0</v>
      </c>
      <c r="F7" s="92">
        <f t="shared" si="1"/>
        <v>0</v>
      </c>
      <c r="G7" s="93"/>
      <c r="H7" s="94"/>
      <c r="I7" s="92">
        <f t="shared" si="2"/>
        <v>0</v>
      </c>
      <c r="J7" s="93"/>
      <c r="K7" s="94"/>
      <c r="L7" s="92">
        <f t="shared" si="3"/>
        <v>0</v>
      </c>
      <c r="M7" s="93"/>
      <c r="N7" s="95"/>
    </row>
    <row r="8" spans="2:14" ht="15" thickTop="1" x14ac:dyDescent="0.2">
      <c r="B8" s="84"/>
    </row>
    <row r="9" spans="2:14" ht="15.75" x14ac:dyDescent="0.25">
      <c r="B9" s="54" t="s">
        <v>591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4" ht="21.75" customHeight="1" x14ac:dyDescent="0.2">
      <c r="B10" s="512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4"/>
    </row>
    <row r="11" spans="2:14" ht="21.75" customHeight="1" x14ac:dyDescent="0.2">
      <c r="B11" s="515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7"/>
    </row>
    <row r="12" spans="2:14" ht="21.75" customHeight="1" x14ac:dyDescent="0.2">
      <c r="B12" s="515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7"/>
    </row>
    <row r="13" spans="2:14" ht="21.75" customHeight="1" x14ac:dyDescent="0.2"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20"/>
    </row>
  </sheetData>
  <sheetProtection algorithmName="SHA-512" hashValue="VjF/02keGSCLCh0MAb8HW6R7OsRS0yJMWFCyWjAA2k18vSlruc0FxCtWva+nwdTTd3BlQp3q0vb8dxNrb2CWKg==" saltValue="df5i6erJgoYR9mv/UZ7vog==" spinCount="100000" sheet="1" objects="1" scenarios="1"/>
  <mergeCells count="6">
    <mergeCell ref="B10:N13"/>
    <mergeCell ref="B3:B4"/>
    <mergeCell ref="C3:E3"/>
    <mergeCell ref="F3:H3"/>
    <mergeCell ref="I3:K3"/>
    <mergeCell ref="L3:N3"/>
  </mergeCells>
  <conditionalFormatting sqref="C5:F7 I5:I7 L5:L7">
    <cfRule type="cellIs" dxfId="44" priority="2" operator="equal">
      <formula>0</formula>
    </cfRule>
  </conditionalFormatting>
  <printOptions horizontalCentered="1"/>
  <pageMargins left="0.19685039370078741" right="0.19685039370078741" top="0.55118110236220474" bottom="0.31496062992125984" header="0.31496062992125984" footer="0.19685039370078741"/>
  <pageSetup orientation="landscape" r:id="rId1"/>
  <headerFooter>
    <oddFooter>&amp;R&amp;"+,Negrita Cursiva"Técnica Nocturna&amp;"+,Cursiva", página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"/>
  <dimension ref="B1:N47"/>
  <sheetViews>
    <sheetView showGridLines="0" zoomScale="95" zoomScaleNormal="95" workbookViewId="0"/>
  </sheetViews>
  <sheetFormatPr baseColWidth="10" defaultColWidth="11.42578125" defaultRowHeight="14.25" x14ac:dyDescent="0.25"/>
  <cols>
    <col min="1" max="1" width="9.5703125" style="186" customWidth="1"/>
    <col min="2" max="2" width="67.7109375" style="186" customWidth="1"/>
    <col min="3" max="5" width="7.28515625" style="186" customWidth="1"/>
    <col min="6" max="6" width="66.140625" style="186" customWidth="1"/>
    <col min="7" max="9" width="7.28515625" style="186" customWidth="1"/>
    <col min="10" max="16384" width="11.42578125" style="186"/>
  </cols>
  <sheetData>
    <row r="1" spans="2:14" ht="18" x14ac:dyDescent="0.25">
      <c r="B1" s="572" t="s">
        <v>637</v>
      </c>
      <c r="C1" s="572"/>
      <c r="D1" s="572"/>
      <c r="E1" s="572"/>
      <c r="G1" s="299"/>
      <c r="H1" s="299"/>
      <c r="I1" s="185"/>
      <c r="J1" s="185"/>
      <c r="K1" s="185"/>
      <c r="L1" s="185"/>
      <c r="M1" s="185"/>
      <c r="N1" s="185"/>
    </row>
    <row r="2" spans="2:14" ht="18.75" thickBot="1" x14ac:dyDescent="0.3">
      <c r="B2" s="416" t="s">
        <v>863</v>
      </c>
      <c r="C2" s="416"/>
      <c r="D2" s="416"/>
      <c r="E2" s="416"/>
      <c r="F2" s="187"/>
      <c r="G2" s="187"/>
      <c r="H2" s="187"/>
      <c r="I2" s="187"/>
    </row>
    <row r="3" spans="2:14" ht="21" customHeight="1" thickTop="1" x14ac:dyDescent="0.25">
      <c r="B3" s="573" t="s">
        <v>864</v>
      </c>
      <c r="C3" s="575" t="s">
        <v>865</v>
      </c>
      <c r="D3" s="576"/>
      <c r="E3" s="577"/>
      <c r="F3" s="578" t="s">
        <v>864</v>
      </c>
      <c r="G3" s="575" t="s">
        <v>865</v>
      </c>
      <c r="H3" s="576"/>
      <c r="I3" s="576"/>
    </row>
    <row r="4" spans="2:14" ht="27.75" customHeight="1" thickBot="1" x14ac:dyDescent="0.25">
      <c r="B4" s="574"/>
      <c r="C4" s="188" t="s">
        <v>0</v>
      </c>
      <c r="D4" s="189" t="s">
        <v>24</v>
      </c>
      <c r="E4" s="190" t="s">
        <v>23</v>
      </c>
      <c r="F4" s="579"/>
      <c r="G4" s="188" t="s">
        <v>0</v>
      </c>
      <c r="H4" s="189" t="s">
        <v>24</v>
      </c>
      <c r="I4" s="191" t="s">
        <v>23</v>
      </c>
    </row>
    <row r="5" spans="2:14" ht="18.75" customHeight="1" thickTop="1" thickBot="1" x14ac:dyDescent="0.3">
      <c r="B5" s="192" t="s">
        <v>1141</v>
      </c>
      <c r="C5" s="39">
        <f t="shared" ref="C5:C31" si="0">+D5+E5</f>
        <v>0</v>
      </c>
      <c r="D5" s="37">
        <f>+D6+H5+H34</f>
        <v>0</v>
      </c>
      <c r="E5" s="193">
        <f>+E6+I5+I34</f>
        <v>0</v>
      </c>
      <c r="F5" s="430" t="s">
        <v>866</v>
      </c>
      <c r="G5" s="431">
        <f>+H5+I5</f>
        <v>0</v>
      </c>
      <c r="H5" s="432">
        <f>SUM(H6:H33)</f>
        <v>0</v>
      </c>
      <c r="I5" s="433">
        <f>SUM(I6:I33)</f>
        <v>0</v>
      </c>
    </row>
    <row r="6" spans="2:14" ht="18.75" customHeight="1" x14ac:dyDescent="0.25">
      <c r="B6" s="197" t="s">
        <v>867</v>
      </c>
      <c r="C6" s="198">
        <f t="shared" si="0"/>
        <v>0</v>
      </c>
      <c r="D6" s="199">
        <f>SUM(D7:D41)</f>
        <v>0</v>
      </c>
      <c r="E6" s="200">
        <f>SUM(E7:E41)</f>
        <v>0</v>
      </c>
      <c r="F6" s="201" t="s">
        <v>868</v>
      </c>
      <c r="G6" s="202">
        <f>+H6+I6</f>
        <v>0</v>
      </c>
      <c r="H6" s="203"/>
      <c r="I6" s="204"/>
    </row>
    <row r="7" spans="2:14" ht="18.75" customHeight="1" x14ac:dyDescent="0.25">
      <c r="B7" s="205" t="s">
        <v>869</v>
      </c>
      <c r="C7" s="202">
        <f t="shared" si="0"/>
        <v>0</v>
      </c>
      <c r="D7" s="203"/>
      <c r="E7" s="206"/>
      <c r="F7" s="201" t="s">
        <v>1881</v>
      </c>
      <c r="G7" s="202">
        <f>+H7+I7</f>
        <v>0</v>
      </c>
      <c r="H7" s="203"/>
      <c r="I7" s="204"/>
    </row>
    <row r="8" spans="2:14" ht="18.75" customHeight="1" x14ac:dyDescent="0.25">
      <c r="B8" s="205" t="s">
        <v>870</v>
      </c>
      <c r="C8" s="202">
        <f t="shared" si="0"/>
        <v>0</v>
      </c>
      <c r="D8" s="203"/>
      <c r="E8" s="206"/>
      <c r="F8" s="201" t="s">
        <v>871</v>
      </c>
      <c r="G8" s="202">
        <f>+H8+I8</f>
        <v>0</v>
      </c>
      <c r="H8" s="203"/>
      <c r="I8" s="204"/>
    </row>
    <row r="9" spans="2:14" ht="18.75" customHeight="1" x14ac:dyDescent="0.25">
      <c r="B9" s="205" t="s">
        <v>872</v>
      </c>
      <c r="C9" s="202">
        <f t="shared" si="0"/>
        <v>0</v>
      </c>
      <c r="D9" s="203"/>
      <c r="E9" s="206"/>
      <c r="F9" s="201" t="s">
        <v>873</v>
      </c>
      <c r="G9" s="202">
        <f t="shared" ref="G9:G12" si="1">+H9+I9</f>
        <v>0</v>
      </c>
      <c r="H9" s="203"/>
      <c r="I9" s="204"/>
    </row>
    <row r="10" spans="2:14" ht="18.75" customHeight="1" x14ac:dyDescent="0.25">
      <c r="B10" s="205" t="s">
        <v>899</v>
      </c>
      <c r="C10" s="202">
        <f t="shared" ref="C10:C13" si="2">+D10+E10</f>
        <v>0</v>
      </c>
      <c r="D10" s="203"/>
      <c r="E10" s="206"/>
      <c r="F10" s="201" t="s">
        <v>1882</v>
      </c>
      <c r="G10" s="202">
        <f t="shared" si="1"/>
        <v>0</v>
      </c>
      <c r="H10" s="203"/>
      <c r="I10" s="204"/>
    </row>
    <row r="11" spans="2:14" ht="18.75" customHeight="1" x14ac:dyDescent="0.25">
      <c r="B11" s="205" t="s">
        <v>1460</v>
      </c>
      <c r="C11" s="202">
        <f t="shared" si="2"/>
        <v>0</v>
      </c>
      <c r="D11" s="203"/>
      <c r="E11" s="206"/>
      <c r="F11" s="201" t="s">
        <v>1826</v>
      </c>
      <c r="G11" s="202">
        <f t="shared" si="1"/>
        <v>0</v>
      </c>
      <c r="H11" s="203"/>
      <c r="I11" s="204"/>
    </row>
    <row r="12" spans="2:14" ht="18.75" customHeight="1" x14ac:dyDescent="0.25">
      <c r="B12" s="205" t="s">
        <v>874</v>
      </c>
      <c r="C12" s="202">
        <f t="shared" si="2"/>
        <v>0</v>
      </c>
      <c r="D12" s="203"/>
      <c r="E12" s="206"/>
      <c r="F12" s="201" t="s">
        <v>875</v>
      </c>
      <c r="G12" s="202">
        <f t="shared" si="1"/>
        <v>0</v>
      </c>
      <c r="H12" s="203"/>
      <c r="I12" s="204"/>
    </row>
    <row r="13" spans="2:14" ht="18.75" customHeight="1" x14ac:dyDescent="0.25">
      <c r="B13" s="205" t="s">
        <v>1874</v>
      </c>
      <c r="C13" s="202">
        <f t="shared" si="2"/>
        <v>0</v>
      </c>
      <c r="D13" s="203"/>
      <c r="E13" s="206"/>
      <c r="F13" s="201" t="s">
        <v>877</v>
      </c>
      <c r="G13" s="202">
        <f t="shared" ref="G13:G36" si="3">+H13+I13</f>
        <v>0</v>
      </c>
      <c r="H13" s="203"/>
      <c r="I13" s="204"/>
    </row>
    <row r="14" spans="2:14" ht="18.75" customHeight="1" x14ac:dyDescent="0.25">
      <c r="B14" s="205" t="s">
        <v>1819</v>
      </c>
      <c r="C14" s="202">
        <f t="shared" si="0"/>
        <v>0</v>
      </c>
      <c r="D14" s="203"/>
      <c r="E14" s="206"/>
      <c r="F14" s="201" t="s">
        <v>879</v>
      </c>
      <c r="G14" s="202">
        <f t="shared" si="3"/>
        <v>0</v>
      </c>
      <c r="H14" s="203"/>
      <c r="I14" s="204"/>
    </row>
    <row r="15" spans="2:14" ht="18.75" customHeight="1" x14ac:dyDescent="0.25">
      <c r="B15" s="205" t="s">
        <v>876</v>
      </c>
      <c r="C15" s="202">
        <f t="shared" si="0"/>
        <v>0</v>
      </c>
      <c r="D15" s="203"/>
      <c r="E15" s="206"/>
      <c r="F15" s="201" t="s">
        <v>881</v>
      </c>
      <c r="G15" s="202">
        <f t="shared" si="3"/>
        <v>0</v>
      </c>
      <c r="H15" s="203"/>
      <c r="I15" s="204"/>
    </row>
    <row r="16" spans="2:14" ht="18.75" customHeight="1" x14ac:dyDescent="0.25">
      <c r="B16" s="205" t="s">
        <v>878</v>
      </c>
      <c r="C16" s="202"/>
      <c r="D16" s="203"/>
      <c r="E16" s="206"/>
      <c r="F16" s="201" t="s">
        <v>882</v>
      </c>
      <c r="G16" s="202"/>
      <c r="H16" s="203"/>
      <c r="I16" s="204"/>
    </row>
    <row r="17" spans="2:9" ht="18.75" customHeight="1" x14ac:dyDescent="0.25">
      <c r="B17" s="205" t="s">
        <v>891</v>
      </c>
      <c r="C17" s="202"/>
      <c r="D17" s="203"/>
      <c r="E17" s="206"/>
      <c r="F17" s="201" t="s">
        <v>884</v>
      </c>
      <c r="G17" s="202"/>
      <c r="H17" s="203"/>
      <c r="I17" s="204"/>
    </row>
    <row r="18" spans="2:9" ht="18.75" customHeight="1" x14ac:dyDescent="0.25">
      <c r="B18" s="205" t="s">
        <v>893</v>
      </c>
      <c r="C18" s="202">
        <f t="shared" si="0"/>
        <v>0</v>
      </c>
      <c r="D18" s="203"/>
      <c r="E18" s="206"/>
      <c r="F18" s="201" t="s">
        <v>886</v>
      </c>
      <c r="G18" s="202">
        <f t="shared" si="3"/>
        <v>0</v>
      </c>
      <c r="H18" s="203"/>
      <c r="I18" s="204"/>
    </row>
    <row r="19" spans="2:9" ht="18.75" customHeight="1" x14ac:dyDescent="0.25">
      <c r="B19" s="421" t="s">
        <v>1461</v>
      </c>
      <c r="C19" s="202">
        <f t="shared" si="0"/>
        <v>0</v>
      </c>
      <c r="D19" s="203"/>
      <c r="E19" s="206"/>
      <c r="F19" s="201" t="s">
        <v>887</v>
      </c>
      <c r="G19" s="202">
        <f t="shared" si="3"/>
        <v>0</v>
      </c>
      <c r="H19" s="203"/>
      <c r="I19" s="204"/>
    </row>
    <row r="20" spans="2:9" ht="18.75" customHeight="1" x14ac:dyDescent="0.25">
      <c r="B20" s="421" t="s">
        <v>1820</v>
      </c>
      <c r="C20" s="202">
        <f t="shared" si="0"/>
        <v>0</v>
      </c>
      <c r="D20" s="203"/>
      <c r="E20" s="206"/>
      <c r="F20" s="201" t="s">
        <v>888</v>
      </c>
      <c r="G20" s="202">
        <f t="shared" si="3"/>
        <v>0</v>
      </c>
      <c r="H20" s="203"/>
      <c r="I20" s="204"/>
    </row>
    <row r="21" spans="2:9" ht="18.75" customHeight="1" x14ac:dyDescent="0.25">
      <c r="B21" s="421" t="s">
        <v>880</v>
      </c>
      <c r="C21" s="202">
        <f t="shared" si="0"/>
        <v>0</v>
      </c>
      <c r="D21" s="203"/>
      <c r="E21" s="206"/>
      <c r="F21" s="201" t="s">
        <v>1883</v>
      </c>
      <c r="G21" s="202">
        <f t="shared" si="3"/>
        <v>0</v>
      </c>
      <c r="H21" s="203"/>
      <c r="I21" s="204"/>
    </row>
    <row r="22" spans="2:9" ht="18.75" customHeight="1" x14ac:dyDescent="0.25">
      <c r="B22" s="205" t="s">
        <v>1875</v>
      </c>
      <c r="C22" s="202">
        <f t="shared" si="0"/>
        <v>0</v>
      </c>
      <c r="D22" s="203"/>
      <c r="E22" s="206"/>
      <c r="F22" s="201" t="s">
        <v>1884</v>
      </c>
      <c r="G22" s="202">
        <f t="shared" si="3"/>
        <v>0</v>
      </c>
      <c r="H22" s="203"/>
      <c r="I22" s="204"/>
    </row>
    <row r="23" spans="2:9" ht="18.75" customHeight="1" x14ac:dyDescent="0.25">
      <c r="B23" s="205" t="s">
        <v>1821</v>
      </c>
      <c r="C23" s="202">
        <f t="shared" si="0"/>
        <v>0</v>
      </c>
      <c r="D23" s="203"/>
      <c r="E23" s="206"/>
      <c r="F23" s="201" t="s">
        <v>1462</v>
      </c>
      <c r="G23" s="202">
        <f t="shared" si="3"/>
        <v>0</v>
      </c>
      <c r="H23" s="203"/>
      <c r="I23" s="204"/>
    </row>
    <row r="24" spans="2:9" ht="18.75" customHeight="1" x14ac:dyDescent="0.25">
      <c r="B24" s="205" t="s">
        <v>1822</v>
      </c>
      <c r="C24" s="202">
        <f t="shared" si="0"/>
        <v>0</v>
      </c>
      <c r="D24" s="203"/>
      <c r="E24" s="206"/>
      <c r="F24" s="201" t="s">
        <v>1885</v>
      </c>
      <c r="G24" s="202">
        <f t="shared" si="3"/>
        <v>0</v>
      </c>
      <c r="H24" s="203"/>
      <c r="I24" s="204"/>
    </row>
    <row r="25" spans="2:9" ht="18.75" customHeight="1" x14ac:dyDescent="0.25">
      <c r="B25" s="205" t="s">
        <v>1876</v>
      </c>
      <c r="C25" s="202">
        <f t="shared" si="0"/>
        <v>0</v>
      </c>
      <c r="D25" s="203"/>
      <c r="E25" s="206"/>
      <c r="F25" s="201" t="s">
        <v>1385</v>
      </c>
      <c r="G25" s="202">
        <f t="shared" si="3"/>
        <v>0</v>
      </c>
      <c r="H25" s="203"/>
      <c r="I25" s="204"/>
    </row>
    <row r="26" spans="2:9" ht="18.75" customHeight="1" x14ac:dyDescent="0.25">
      <c r="B26" s="205" t="s">
        <v>883</v>
      </c>
      <c r="C26" s="202">
        <f t="shared" si="0"/>
        <v>0</v>
      </c>
      <c r="D26" s="203"/>
      <c r="E26" s="206"/>
      <c r="F26" s="201" t="s">
        <v>892</v>
      </c>
      <c r="G26" s="202">
        <f t="shared" si="3"/>
        <v>0</v>
      </c>
      <c r="H26" s="203"/>
      <c r="I26" s="204"/>
    </row>
    <row r="27" spans="2:9" ht="18.75" customHeight="1" x14ac:dyDescent="0.25">
      <c r="B27" s="205" t="s">
        <v>885</v>
      </c>
      <c r="C27" s="202">
        <f t="shared" si="0"/>
        <v>0</v>
      </c>
      <c r="D27" s="203"/>
      <c r="E27" s="206"/>
      <c r="F27" s="201" t="s">
        <v>894</v>
      </c>
      <c r="G27" s="202">
        <f t="shared" si="3"/>
        <v>0</v>
      </c>
      <c r="H27" s="203"/>
      <c r="I27" s="204"/>
    </row>
    <row r="28" spans="2:9" ht="18.75" customHeight="1" x14ac:dyDescent="0.25">
      <c r="B28" s="205" t="s">
        <v>1877</v>
      </c>
      <c r="C28" s="202">
        <f t="shared" si="0"/>
        <v>0</v>
      </c>
      <c r="D28" s="203"/>
      <c r="E28" s="206"/>
      <c r="F28" s="201" t="s">
        <v>896</v>
      </c>
      <c r="G28" s="202">
        <f t="shared" si="3"/>
        <v>0</v>
      </c>
      <c r="H28" s="203"/>
      <c r="I28" s="204"/>
    </row>
    <row r="29" spans="2:9" ht="18.75" customHeight="1" x14ac:dyDescent="0.25">
      <c r="B29" s="205" t="s">
        <v>1412</v>
      </c>
      <c r="C29" s="202">
        <f t="shared" si="0"/>
        <v>0</v>
      </c>
      <c r="D29" s="203"/>
      <c r="E29" s="206"/>
      <c r="F29" s="201" t="s">
        <v>898</v>
      </c>
      <c r="G29" s="202">
        <f t="shared" si="3"/>
        <v>0</v>
      </c>
      <c r="H29" s="203"/>
      <c r="I29" s="204"/>
    </row>
    <row r="30" spans="2:9" ht="18.75" customHeight="1" x14ac:dyDescent="0.25">
      <c r="B30" s="205" t="s">
        <v>889</v>
      </c>
      <c r="C30" s="202">
        <f t="shared" si="0"/>
        <v>0</v>
      </c>
      <c r="D30" s="203"/>
      <c r="E30" s="206"/>
      <c r="F30" s="201" t="s">
        <v>1886</v>
      </c>
      <c r="G30" s="202">
        <f t="shared" si="3"/>
        <v>0</v>
      </c>
      <c r="H30" s="203"/>
      <c r="I30" s="204"/>
    </row>
    <row r="31" spans="2:9" ht="18.75" customHeight="1" x14ac:dyDescent="0.25">
      <c r="B31" s="205" t="s">
        <v>890</v>
      </c>
      <c r="C31" s="202">
        <f t="shared" si="0"/>
        <v>0</v>
      </c>
      <c r="D31" s="203"/>
      <c r="E31" s="206"/>
      <c r="F31" s="201" t="s">
        <v>1463</v>
      </c>
      <c r="G31" s="202">
        <f t="shared" si="3"/>
        <v>0</v>
      </c>
      <c r="H31" s="203"/>
      <c r="I31" s="204"/>
    </row>
    <row r="32" spans="2:9" ht="18.75" customHeight="1" x14ac:dyDescent="0.25">
      <c r="B32" s="205" t="s">
        <v>1878</v>
      </c>
      <c r="C32" s="202">
        <f t="shared" ref="C32" si="4">+D32+E32</f>
        <v>0</v>
      </c>
      <c r="D32" s="203"/>
      <c r="E32" s="206"/>
      <c r="F32" s="201" t="s">
        <v>901</v>
      </c>
      <c r="G32" s="202">
        <f t="shared" si="3"/>
        <v>0</v>
      </c>
      <c r="H32" s="203"/>
      <c r="I32" s="204"/>
    </row>
    <row r="33" spans="2:9" ht="18.75" customHeight="1" x14ac:dyDescent="0.25">
      <c r="B33" s="205" t="s">
        <v>1823</v>
      </c>
      <c r="C33" s="202">
        <f t="shared" ref="C33:C41" si="5">+D33+E33</f>
        <v>0</v>
      </c>
      <c r="D33" s="203"/>
      <c r="E33" s="206"/>
      <c r="F33" s="207" t="s">
        <v>1464</v>
      </c>
      <c r="G33" s="208">
        <f t="shared" si="3"/>
        <v>0</v>
      </c>
      <c r="H33" s="209"/>
      <c r="I33" s="210"/>
    </row>
    <row r="34" spans="2:9" ht="18.75" customHeight="1" x14ac:dyDescent="0.25">
      <c r="B34" s="205" t="s">
        <v>1824</v>
      </c>
      <c r="C34" s="202">
        <f t="shared" si="5"/>
        <v>0</v>
      </c>
      <c r="D34" s="203"/>
      <c r="E34" s="206"/>
      <c r="F34" s="211" t="s">
        <v>902</v>
      </c>
      <c r="G34" s="194">
        <f t="shared" si="3"/>
        <v>0</v>
      </c>
      <c r="H34" s="195">
        <f>SUM(H35:H42)</f>
        <v>0</v>
      </c>
      <c r="I34" s="196">
        <f>SUM(I35:I42)</f>
        <v>0</v>
      </c>
    </row>
    <row r="35" spans="2:9" ht="18.75" customHeight="1" x14ac:dyDescent="0.25">
      <c r="B35" s="205" t="s">
        <v>895</v>
      </c>
      <c r="C35" s="202">
        <f t="shared" si="5"/>
        <v>0</v>
      </c>
      <c r="D35" s="203"/>
      <c r="E35" s="206"/>
      <c r="F35" s="201" t="s">
        <v>904</v>
      </c>
      <c r="G35" s="202">
        <f t="shared" si="3"/>
        <v>0</v>
      </c>
      <c r="H35" s="203"/>
      <c r="I35" s="204"/>
    </row>
    <row r="36" spans="2:9" ht="18.75" customHeight="1" x14ac:dyDescent="0.25">
      <c r="B36" s="205" t="s">
        <v>897</v>
      </c>
      <c r="C36" s="202">
        <f t="shared" si="5"/>
        <v>0</v>
      </c>
      <c r="D36" s="203"/>
      <c r="E36" s="206"/>
      <c r="F36" s="201" t="s">
        <v>906</v>
      </c>
      <c r="G36" s="202">
        <f t="shared" si="3"/>
        <v>0</v>
      </c>
      <c r="H36" s="203"/>
      <c r="I36" s="204"/>
    </row>
    <row r="37" spans="2:9" ht="18.75" customHeight="1" x14ac:dyDescent="0.25">
      <c r="B37" s="205" t="s">
        <v>900</v>
      </c>
      <c r="C37" s="202">
        <f t="shared" si="5"/>
        <v>0</v>
      </c>
      <c r="D37" s="203"/>
      <c r="E37" s="206"/>
      <c r="F37" s="201" t="s">
        <v>907</v>
      </c>
      <c r="G37" s="202">
        <f t="shared" ref="G37" si="6">+H37+I37</f>
        <v>0</v>
      </c>
      <c r="H37" s="203"/>
      <c r="I37" s="204"/>
    </row>
    <row r="38" spans="2:9" ht="18.75" customHeight="1" x14ac:dyDescent="0.25">
      <c r="B38" s="205" t="s">
        <v>1879</v>
      </c>
      <c r="C38" s="202">
        <f t="shared" ref="C38" si="7">+D38+E38</f>
        <v>0</v>
      </c>
      <c r="D38" s="203"/>
      <c r="E38" s="206"/>
      <c r="F38" s="201" t="s">
        <v>908</v>
      </c>
      <c r="G38" s="202">
        <f>+H38+I38</f>
        <v>0</v>
      </c>
      <c r="H38" s="203"/>
      <c r="I38" s="204"/>
    </row>
    <row r="39" spans="2:9" ht="18.75" customHeight="1" x14ac:dyDescent="0.25">
      <c r="B39" s="205" t="s">
        <v>903</v>
      </c>
      <c r="C39" s="202">
        <f t="shared" si="5"/>
        <v>0</v>
      </c>
      <c r="D39" s="203"/>
      <c r="E39" s="206"/>
      <c r="F39" s="201" t="s">
        <v>1887</v>
      </c>
      <c r="G39" s="202">
        <f>+H39+I39</f>
        <v>0</v>
      </c>
      <c r="H39" s="203"/>
      <c r="I39" s="204"/>
    </row>
    <row r="40" spans="2:9" ht="18.75" customHeight="1" x14ac:dyDescent="0.25">
      <c r="B40" s="205" t="s">
        <v>905</v>
      </c>
      <c r="C40" s="202">
        <f t="shared" si="5"/>
        <v>0</v>
      </c>
      <c r="D40" s="203"/>
      <c r="E40" s="206"/>
      <c r="F40" s="201" t="s">
        <v>1888</v>
      </c>
      <c r="G40" s="202">
        <f>+H40+I40</f>
        <v>0</v>
      </c>
      <c r="H40" s="203"/>
      <c r="I40" s="204"/>
    </row>
    <row r="41" spans="2:9" ht="18.75" customHeight="1" x14ac:dyDescent="0.25">
      <c r="B41" s="212" t="s">
        <v>1880</v>
      </c>
      <c r="C41" s="208">
        <f t="shared" si="5"/>
        <v>0</v>
      </c>
      <c r="D41" s="209"/>
      <c r="E41" s="213"/>
      <c r="F41" s="201" t="s">
        <v>1825</v>
      </c>
      <c r="G41" s="202">
        <f>+H41+I41</f>
        <v>0</v>
      </c>
      <c r="H41" s="203"/>
      <c r="I41" s="204"/>
    </row>
    <row r="42" spans="2:9" ht="18.75" customHeight="1" thickBot="1" x14ac:dyDescent="0.3">
      <c r="B42" s="580"/>
      <c r="C42" s="580"/>
      <c r="D42" s="580"/>
      <c r="E42" s="581"/>
      <c r="F42" s="295" t="s">
        <v>909</v>
      </c>
      <c r="G42" s="214">
        <f>+H42+I42</f>
        <v>0</v>
      </c>
      <c r="H42" s="215"/>
      <c r="I42" s="216"/>
    </row>
    <row r="43" spans="2:9" ht="9" customHeight="1" thickTop="1" x14ac:dyDescent="0.25">
      <c r="B43" s="217"/>
      <c r="C43" s="63"/>
      <c r="D43" s="63"/>
      <c r="E43" s="63"/>
      <c r="F43" s="217"/>
      <c r="G43" s="63"/>
      <c r="H43" s="63"/>
      <c r="I43" s="63"/>
    </row>
    <row r="44" spans="2:9" ht="15.75" x14ac:dyDescent="0.25">
      <c r="B44" s="218" t="s">
        <v>591</v>
      </c>
      <c r="C44" s="219"/>
      <c r="D44" s="219"/>
      <c r="E44" s="219"/>
      <c r="F44" s="218"/>
      <c r="G44" s="219"/>
      <c r="H44" s="219"/>
      <c r="I44" s="219"/>
    </row>
    <row r="45" spans="2:9" ht="23.25" customHeight="1" x14ac:dyDescent="0.25">
      <c r="B45" s="563"/>
      <c r="C45" s="564"/>
      <c r="D45" s="564"/>
      <c r="E45" s="564"/>
      <c r="F45" s="564"/>
      <c r="G45" s="564"/>
      <c r="H45" s="564"/>
      <c r="I45" s="565"/>
    </row>
    <row r="46" spans="2:9" ht="23.25" customHeight="1" x14ac:dyDescent="0.25">
      <c r="B46" s="566"/>
      <c r="C46" s="567"/>
      <c r="D46" s="567"/>
      <c r="E46" s="567"/>
      <c r="F46" s="567"/>
      <c r="G46" s="567"/>
      <c r="H46" s="567"/>
      <c r="I46" s="568"/>
    </row>
    <row r="47" spans="2:9" ht="23.25" customHeight="1" x14ac:dyDescent="0.25">
      <c r="B47" s="569"/>
      <c r="C47" s="570"/>
      <c r="D47" s="570"/>
      <c r="E47" s="570"/>
      <c r="F47" s="570"/>
      <c r="G47" s="570"/>
      <c r="H47" s="570"/>
      <c r="I47" s="571"/>
    </row>
  </sheetData>
  <sheetProtection algorithmName="SHA-512" hashValue="u3PTxH9p8anh6kHRSg5A2iwNuUAf8mNTc9Ztblqz3RNPNScV90wRdqt0lEU/zZ3h/EccE7CpU48hxAMnJi24Rw==" saltValue="TpcmFrsloOa384CEGOg5FQ==" spinCount="100000" sheet="1" objects="1" scenarios="1"/>
  <mergeCells count="7">
    <mergeCell ref="B45:I47"/>
    <mergeCell ref="B1:E1"/>
    <mergeCell ref="B3:B4"/>
    <mergeCell ref="C3:E3"/>
    <mergeCell ref="F3:F4"/>
    <mergeCell ref="G3:I3"/>
    <mergeCell ref="B42:E42"/>
  </mergeCells>
  <conditionalFormatting sqref="C6:C41">
    <cfRule type="cellIs" dxfId="43" priority="3" operator="equal">
      <formula>0</formula>
    </cfRule>
  </conditionalFormatting>
  <conditionalFormatting sqref="C43">
    <cfRule type="cellIs" dxfId="42" priority="13" operator="equal">
      <formula>0</formula>
    </cfRule>
  </conditionalFormatting>
  <conditionalFormatting sqref="C5:E6">
    <cfRule type="cellIs" dxfId="41" priority="10" operator="equal">
      <formula>0</formula>
    </cfRule>
  </conditionalFormatting>
  <conditionalFormatting sqref="F5:I5 F34:I34">
    <cfRule type="cellIs" dxfId="40" priority="5" operator="equal">
      <formula>0</formula>
    </cfRule>
  </conditionalFormatting>
  <conditionalFormatting sqref="G5:G43">
    <cfRule type="cellIs" dxfId="39" priority="1" operator="equal">
      <formula>0</formula>
    </cfRule>
  </conditionalFormatting>
  <printOptions horizontalCentered="1"/>
  <pageMargins left="0.19685039370078741" right="0.19685039370078741" top="0.55118110236220474" bottom="0.31496062992125984" header="0.31496062992125984" footer="0.19685039370078741"/>
  <pageSetup scale="65" orientation="landscape" r:id="rId1"/>
  <headerFooter>
    <oddFooter>&amp;R&amp;"+,Negrita Cursiva"Técnica Nocturna&amp;"+,Cursiva", página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pageSetUpPr fitToPage="1"/>
  </sheetPr>
  <dimension ref="B1:N17"/>
  <sheetViews>
    <sheetView showGridLines="0" zoomScale="95" zoomScaleNormal="95" workbookViewId="0">
      <selection activeCell="B7" sqref="B7"/>
    </sheetView>
  </sheetViews>
  <sheetFormatPr baseColWidth="10" defaultColWidth="11.42578125" defaultRowHeight="14.25" x14ac:dyDescent="0.2"/>
  <cols>
    <col min="1" max="1" width="4.7109375" style="1" customWidth="1"/>
    <col min="2" max="2" width="59.7109375" style="1" customWidth="1"/>
    <col min="3" max="14" width="8.7109375" style="1" customWidth="1"/>
    <col min="15" max="16384" width="11.42578125" style="1"/>
  </cols>
  <sheetData>
    <row r="1" spans="2:14" ht="18" x14ac:dyDescent="0.25">
      <c r="B1" s="414" t="s">
        <v>638</v>
      </c>
      <c r="C1" s="58"/>
      <c r="D1" s="58"/>
      <c r="E1" s="58"/>
    </row>
    <row r="2" spans="2:14" ht="18" customHeight="1" x14ac:dyDescent="0.25">
      <c r="B2" s="414" t="s">
        <v>598</v>
      </c>
      <c r="C2" s="114"/>
      <c r="D2" s="114"/>
      <c r="E2" s="114"/>
      <c r="F2" s="114"/>
      <c r="G2" s="114"/>
      <c r="H2" s="114"/>
      <c r="I2" s="114"/>
    </row>
    <row r="3" spans="2:14" ht="18" customHeight="1" thickBot="1" x14ac:dyDescent="0.3">
      <c r="B3" s="415" t="s">
        <v>1386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2:14" ht="22.5" customHeight="1" thickTop="1" x14ac:dyDescent="0.2">
      <c r="B4" s="548" t="s">
        <v>599</v>
      </c>
      <c r="C4" s="550" t="s">
        <v>0</v>
      </c>
      <c r="D4" s="551"/>
      <c r="E4" s="551"/>
      <c r="F4" s="556" t="s">
        <v>615</v>
      </c>
      <c r="G4" s="557"/>
      <c r="H4" s="558"/>
      <c r="I4" s="556" t="s">
        <v>616</v>
      </c>
      <c r="J4" s="557"/>
      <c r="K4" s="558"/>
      <c r="L4" s="556" t="s">
        <v>617</v>
      </c>
      <c r="M4" s="557"/>
      <c r="N4" s="557"/>
    </row>
    <row r="5" spans="2:14" ht="30.75" customHeight="1" thickBot="1" x14ac:dyDescent="0.25">
      <c r="B5" s="549"/>
      <c r="C5" s="30" t="s">
        <v>0</v>
      </c>
      <c r="D5" s="31" t="s">
        <v>24</v>
      </c>
      <c r="E5" s="32" t="s">
        <v>23</v>
      </c>
      <c r="F5" s="33" t="s">
        <v>0</v>
      </c>
      <c r="G5" s="31" t="s">
        <v>24</v>
      </c>
      <c r="H5" s="32" t="s">
        <v>23</v>
      </c>
      <c r="I5" s="33" t="s">
        <v>0</v>
      </c>
      <c r="J5" s="31" t="s">
        <v>24</v>
      </c>
      <c r="K5" s="32" t="s">
        <v>23</v>
      </c>
      <c r="L5" s="33" t="s">
        <v>0</v>
      </c>
      <c r="M5" s="31" t="s">
        <v>24</v>
      </c>
      <c r="N5" s="32" t="s">
        <v>23</v>
      </c>
    </row>
    <row r="6" spans="2:14" ht="30.75" customHeight="1" thickTop="1" x14ac:dyDescent="0.2">
      <c r="B6" s="281" t="s">
        <v>1827</v>
      </c>
      <c r="C6" s="61">
        <f>D6+E6</f>
        <v>0</v>
      </c>
      <c r="D6" s="62">
        <f>G6+J6+M6</f>
        <v>0</v>
      </c>
      <c r="E6" s="63">
        <f>H6+K6+N6</f>
        <v>0</v>
      </c>
      <c r="F6" s="64">
        <f t="shared" ref="F6:F12" si="0">+G6+H6</f>
        <v>0</v>
      </c>
      <c r="G6" s="65"/>
      <c r="H6" s="66"/>
      <c r="I6" s="64">
        <f t="shared" ref="I6:I12" si="1">+J6+K6</f>
        <v>0</v>
      </c>
      <c r="J6" s="65"/>
      <c r="K6" s="66"/>
      <c r="L6" s="64">
        <f t="shared" ref="L6:L12" si="2">+M6+N6</f>
        <v>0</v>
      </c>
      <c r="M6" s="65"/>
      <c r="N6" s="67"/>
    </row>
    <row r="7" spans="2:14" ht="30.75" customHeight="1" x14ac:dyDescent="0.2">
      <c r="B7" s="282" t="s">
        <v>613</v>
      </c>
      <c r="C7" s="68">
        <f t="shared" ref="C7:C12" si="3">D7+E7</f>
        <v>0</v>
      </c>
      <c r="D7" s="69">
        <f t="shared" ref="D7:D12" si="4">G7+J7+M7</f>
        <v>0</v>
      </c>
      <c r="E7" s="70">
        <f t="shared" ref="E7:E12" si="5">H7+K7+N7</f>
        <v>0</v>
      </c>
      <c r="F7" s="71">
        <f t="shared" si="0"/>
        <v>0</v>
      </c>
      <c r="G7" s="72"/>
      <c r="H7" s="73"/>
      <c r="I7" s="71">
        <f t="shared" si="1"/>
        <v>0</v>
      </c>
      <c r="J7" s="72"/>
      <c r="K7" s="73"/>
      <c r="L7" s="71">
        <f t="shared" si="2"/>
        <v>0</v>
      </c>
      <c r="M7" s="72"/>
      <c r="N7" s="74"/>
    </row>
    <row r="8" spans="2:14" ht="30.75" customHeight="1" x14ac:dyDescent="0.2">
      <c r="B8" s="282" t="s">
        <v>614</v>
      </c>
      <c r="C8" s="68">
        <f t="shared" si="3"/>
        <v>0</v>
      </c>
      <c r="D8" s="69">
        <f t="shared" si="4"/>
        <v>0</v>
      </c>
      <c r="E8" s="70">
        <f t="shared" si="5"/>
        <v>0</v>
      </c>
      <c r="F8" s="71">
        <f t="shared" si="0"/>
        <v>0</v>
      </c>
      <c r="G8" s="72"/>
      <c r="H8" s="73"/>
      <c r="I8" s="71">
        <f t="shared" si="1"/>
        <v>0</v>
      </c>
      <c r="J8" s="72"/>
      <c r="K8" s="73"/>
      <c r="L8" s="71">
        <f t="shared" si="2"/>
        <v>0</v>
      </c>
      <c r="M8" s="72"/>
      <c r="N8" s="74"/>
    </row>
    <row r="9" spans="2:14" ht="30.75" customHeight="1" x14ac:dyDescent="0.2">
      <c r="B9" s="282" t="s">
        <v>1889</v>
      </c>
      <c r="C9" s="68">
        <f t="shared" ref="C9:C10" si="6">D9+E9</f>
        <v>0</v>
      </c>
      <c r="D9" s="69">
        <f t="shared" ref="D9:D10" si="7">G9+J9+M9</f>
        <v>0</v>
      </c>
      <c r="E9" s="70">
        <f t="shared" ref="E9:E10" si="8">H9+K9+N9</f>
        <v>0</v>
      </c>
      <c r="F9" s="71">
        <f t="shared" ref="F9:F10" si="9">+G9+H9</f>
        <v>0</v>
      </c>
      <c r="G9" s="72"/>
      <c r="H9" s="73"/>
      <c r="I9" s="71">
        <f t="shared" ref="I9:I10" si="10">+J9+K9</f>
        <v>0</v>
      </c>
      <c r="J9" s="72"/>
      <c r="K9" s="73"/>
      <c r="L9" s="71">
        <f t="shared" ref="L9:L10" si="11">+M9+N9</f>
        <v>0</v>
      </c>
      <c r="M9" s="72"/>
      <c r="N9" s="74"/>
    </row>
    <row r="10" spans="2:14" ht="30.75" customHeight="1" x14ac:dyDescent="0.2">
      <c r="B10" s="282" t="s">
        <v>634</v>
      </c>
      <c r="C10" s="68">
        <f t="shared" si="6"/>
        <v>0</v>
      </c>
      <c r="D10" s="69">
        <f t="shared" si="7"/>
        <v>0</v>
      </c>
      <c r="E10" s="70">
        <f t="shared" si="8"/>
        <v>0</v>
      </c>
      <c r="F10" s="71">
        <f t="shared" si="9"/>
        <v>0</v>
      </c>
      <c r="G10" s="72"/>
      <c r="H10" s="73"/>
      <c r="I10" s="71">
        <f t="shared" si="10"/>
        <v>0</v>
      </c>
      <c r="J10" s="72"/>
      <c r="K10" s="73"/>
      <c r="L10" s="71">
        <f t="shared" si="11"/>
        <v>0</v>
      </c>
      <c r="M10" s="72"/>
      <c r="N10" s="74"/>
    </row>
    <row r="11" spans="2:14" ht="30.75" customHeight="1" x14ac:dyDescent="0.2">
      <c r="B11" s="282" t="s">
        <v>1908</v>
      </c>
      <c r="C11" s="68">
        <f t="shared" si="3"/>
        <v>0</v>
      </c>
      <c r="D11" s="69">
        <f t="shared" si="4"/>
        <v>0</v>
      </c>
      <c r="E11" s="70">
        <f t="shared" si="5"/>
        <v>0</v>
      </c>
      <c r="F11" s="71">
        <f t="shared" si="0"/>
        <v>0</v>
      </c>
      <c r="G11" s="72"/>
      <c r="H11" s="73"/>
      <c r="I11" s="71">
        <f t="shared" si="1"/>
        <v>0</v>
      </c>
      <c r="J11" s="72"/>
      <c r="K11" s="73"/>
      <c r="L11" s="71">
        <f t="shared" si="2"/>
        <v>0</v>
      </c>
      <c r="M11" s="72"/>
      <c r="N11" s="74"/>
    </row>
    <row r="12" spans="2:14" ht="30.75" customHeight="1" thickBot="1" x14ac:dyDescent="0.25">
      <c r="B12" s="428" t="s">
        <v>651</v>
      </c>
      <c r="C12" s="76">
        <f t="shared" si="3"/>
        <v>0</v>
      </c>
      <c r="D12" s="77">
        <f t="shared" si="4"/>
        <v>0</v>
      </c>
      <c r="E12" s="78">
        <f t="shared" si="5"/>
        <v>0</v>
      </c>
      <c r="F12" s="79">
        <f t="shared" si="0"/>
        <v>0</v>
      </c>
      <c r="G12" s="80"/>
      <c r="H12" s="81"/>
      <c r="I12" s="79">
        <f t="shared" si="1"/>
        <v>0</v>
      </c>
      <c r="J12" s="80"/>
      <c r="K12" s="81"/>
      <c r="L12" s="79">
        <f t="shared" si="2"/>
        <v>0</v>
      </c>
      <c r="M12" s="80"/>
      <c r="N12" s="82"/>
    </row>
    <row r="13" spans="2:14" ht="15" thickTop="1" x14ac:dyDescent="0.2">
      <c r="B13" s="84"/>
    </row>
    <row r="14" spans="2:14" x14ac:dyDescent="0.2">
      <c r="B14" s="54" t="s">
        <v>591</v>
      </c>
    </row>
    <row r="15" spans="2:14" ht="22.5" customHeight="1" x14ac:dyDescent="0.2">
      <c r="B15" s="512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4"/>
    </row>
    <row r="16" spans="2:14" ht="22.5" customHeight="1" x14ac:dyDescent="0.2"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7"/>
    </row>
    <row r="17" spans="2:14" ht="22.5" customHeight="1" x14ac:dyDescent="0.2"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20"/>
    </row>
  </sheetData>
  <sheetProtection algorithmName="SHA-512" hashValue="deJd5Go3LUjYQDHhEarcdKWY7B7TIe2/dEQkBRakEBr7BSqs6kqvlhatVrFSu3hfxgoahxs/RaQ3z1SQtMQyGw==" saltValue="E1HRwqJBnx1YCUPzvCdkpQ==" spinCount="100000" sheet="1" objects="1" scenarios="1"/>
  <mergeCells count="6">
    <mergeCell ref="B15:N17"/>
    <mergeCell ref="B4:B5"/>
    <mergeCell ref="C4:E4"/>
    <mergeCell ref="F4:H4"/>
    <mergeCell ref="I4:K4"/>
    <mergeCell ref="L4:N4"/>
  </mergeCells>
  <conditionalFormatting sqref="C6:F12 I6:I12 L6:L12">
    <cfRule type="cellIs" dxfId="38" priority="4" operator="equal">
      <formula>0</formula>
    </cfRule>
  </conditionalFormatting>
  <printOptions horizontalCentered="1"/>
  <pageMargins left="0.19685039370078741" right="0.19685039370078741" top="0.55118110236220474" bottom="0.31496062992125984" header="0.31496062992125984" footer="0.19685039370078741"/>
  <pageSetup scale="82" orientation="landscape" r:id="rId1"/>
  <headerFooter>
    <oddFooter>&amp;R&amp;"+,Negrita Cursiva"Técnica Nocturna&amp;"+,Cursiva",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pageSetUpPr fitToPage="1"/>
  </sheetPr>
  <dimension ref="B1:O27"/>
  <sheetViews>
    <sheetView showGridLines="0" zoomScale="95" zoomScaleNormal="95" workbookViewId="0"/>
  </sheetViews>
  <sheetFormatPr baseColWidth="10" defaultColWidth="11.42578125" defaultRowHeight="14.25" x14ac:dyDescent="0.2"/>
  <cols>
    <col min="1" max="1" width="7.28515625" style="1" customWidth="1"/>
    <col min="2" max="2" width="5.7109375" style="1" customWidth="1"/>
    <col min="3" max="3" width="40" style="1" customWidth="1"/>
    <col min="4" max="15" width="7.42578125" style="1" customWidth="1"/>
    <col min="16" max="16384" width="11.42578125" style="1"/>
  </cols>
  <sheetData>
    <row r="1" spans="2:15" ht="20.25" customHeight="1" x14ac:dyDescent="0.25">
      <c r="B1" s="414" t="s">
        <v>639</v>
      </c>
      <c r="D1" s="59"/>
      <c r="E1" s="59"/>
      <c r="F1" s="59"/>
    </row>
    <row r="2" spans="2:15" ht="18" x14ac:dyDescent="0.25">
      <c r="B2" s="417" t="s">
        <v>1890</v>
      </c>
      <c r="D2" s="59"/>
      <c r="E2" s="59"/>
      <c r="F2" s="59"/>
      <c r="O2" s="59"/>
    </row>
    <row r="3" spans="2:15" ht="20.25" customHeight="1" thickBot="1" x14ac:dyDescent="0.3">
      <c r="B3" s="415" t="s">
        <v>652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15" ht="22.5" customHeight="1" thickTop="1" x14ac:dyDescent="0.2">
      <c r="B4" s="592" t="s">
        <v>1891</v>
      </c>
      <c r="C4" s="593"/>
      <c r="D4" s="550" t="s">
        <v>0</v>
      </c>
      <c r="E4" s="551"/>
      <c r="F4" s="551"/>
      <c r="G4" s="556" t="s">
        <v>615</v>
      </c>
      <c r="H4" s="557"/>
      <c r="I4" s="558"/>
      <c r="J4" s="556" t="s">
        <v>616</v>
      </c>
      <c r="K4" s="557"/>
      <c r="L4" s="558"/>
      <c r="M4" s="557" t="s">
        <v>617</v>
      </c>
      <c r="N4" s="557"/>
      <c r="O4" s="557"/>
    </row>
    <row r="5" spans="2:15" ht="30.75" customHeight="1" thickBot="1" x14ac:dyDescent="0.25">
      <c r="B5" s="594"/>
      <c r="C5" s="595"/>
      <c r="D5" s="115" t="s">
        <v>0</v>
      </c>
      <c r="E5" s="31" t="s">
        <v>24</v>
      </c>
      <c r="F5" s="116" t="s">
        <v>23</v>
      </c>
      <c r="G5" s="220" t="s">
        <v>0</v>
      </c>
      <c r="H5" s="31" t="s">
        <v>24</v>
      </c>
      <c r="I5" s="221" t="s">
        <v>23</v>
      </c>
      <c r="J5" s="33" t="s">
        <v>0</v>
      </c>
      <c r="K5" s="31" t="s">
        <v>24</v>
      </c>
      <c r="L5" s="34" t="s">
        <v>23</v>
      </c>
      <c r="M5" s="116" t="s">
        <v>0</v>
      </c>
      <c r="N5" s="31" t="s">
        <v>24</v>
      </c>
      <c r="O5" s="116" t="s">
        <v>23</v>
      </c>
    </row>
    <row r="6" spans="2:15" s="9" customFormat="1" ht="28.5" customHeight="1" thickTop="1" x14ac:dyDescent="0.25">
      <c r="B6" s="117" t="s">
        <v>653</v>
      </c>
      <c r="C6" s="118"/>
      <c r="D6" s="119">
        <f t="shared" ref="D6:D20" si="0">E6+F6</f>
        <v>0</v>
      </c>
      <c r="E6" s="123">
        <f t="shared" ref="E6:E20" si="1">H6+K6+N6</f>
        <v>0</v>
      </c>
      <c r="F6" s="121">
        <f t="shared" ref="F6:F20" si="2">+I6+L6+O6</f>
        <v>0</v>
      </c>
      <c r="G6" s="122">
        <f t="shared" ref="G6:G20" si="3">+H6+I6</f>
        <v>0</v>
      </c>
      <c r="H6" s="123">
        <f>SUM(H7:H10)</f>
        <v>0</v>
      </c>
      <c r="I6" s="124">
        <f>SUM(I7:I10)</f>
        <v>0</v>
      </c>
      <c r="J6" s="122">
        <f t="shared" ref="J6:J20" si="4">+K6+L6</f>
        <v>0</v>
      </c>
      <c r="K6" s="123">
        <f>SUM(K7:K10)</f>
        <v>0</v>
      </c>
      <c r="L6" s="124">
        <f>SUM(L7:L10)</f>
        <v>0</v>
      </c>
      <c r="M6" s="121">
        <f t="shared" ref="M6:M20" si="5">+N6+O6</f>
        <v>0</v>
      </c>
      <c r="N6" s="120">
        <f>SUM(N7:N10)</f>
        <v>0</v>
      </c>
      <c r="O6" s="121">
        <f>SUM(O7:O10)</f>
        <v>0</v>
      </c>
    </row>
    <row r="7" spans="2:15" ht="28.5" customHeight="1" x14ac:dyDescent="0.2">
      <c r="B7" s="582" t="s">
        <v>648</v>
      </c>
      <c r="C7" s="583"/>
      <c r="D7" s="125">
        <f t="shared" si="0"/>
        <v>0</v>
      </c>
      <c r="E7" s="126">
        <f t="shared" si="1"/>
        <v>0</v>
      </c>
      <c r="F7" s="127">
        <f t="shared" si="2"/>
        <v>0</v>
      </c>
      <c r="G7" s="122">
        <f t="shared" si="3"/>
        <v>0</v>
      </c>
      <c r="H7" s="56"/>
      <c r="I7" s="128"/>
      <c r="J7" s="122">
        <f t="shared" si="4"/>
        <v>0</v>
      </c>
      <c r="K7" s="56"/>
      <c r="L7" s="128"/>
      <c r="M7" s="122">
        <f t="shared" si="5"/>
        <v>0</v>
      </c>
      <c r="N7" s="56"/>
      <c r="O7" s="55"/>
    </row>
    <row r="8" spans="2:15" ht="28.5" customHeight="1" x14ac:dyDescent="0.2">
      <c r="B8" s="582" t="s">
        <v>654</v>
      </c>
      <c r="C8" s="583"/>
      <c r="D8" s="125">
        <f t="shared" si="0"/>
        <v>0</v>
      </c>
      <c r="E8" s="126">
        <f t="shared" si="1"/>
        <v>0</v>
      </c>
      <c r="F8" s="127">
        <f t="shared" si="2"/>
        <v>0</v>
      </c>
      <c r="G8" s="122">
        <f t="shared" si="3"/>
        <v>0</v>
      </c>
      <c r="H8" s="56"/>
      <c r="I8" s="128"/>
      <c r="J8" s="122">
        <f t="shared" si="4"/>
        <v>0</v>
      </c>
      <c r="K8" s="56"/>
      <c r="L8" s="128"/>
      <c r="M8" s="122">
        <f t="shared" si="5"/>
        <v>0</v>
      </c>
      <c r="N8" s="56"/>
      <c r="O8" s="55"/>
    </row>
    <row r="9" spans="2:15" ht="28.5" customHeight="1" x14ac:dyDescent="0.2">
      <c r="B9" s="582" t="s">
        <v>655</v>
      </c>
      <c r="C9" s="583"/>
      <c r="D9" s="125">
        <f t="shared" si="0"/>
        <v>0</v>
      </c>
      <c r="E9" s="126">
        <f t="shared" si="1"/>
        <v>0</v>
      </c>
      <c r="F9" s="127">
        <f t="shared" si="2"/>
        <v>0</v>
      </c>
      <c r="G9" s="122">
        <f t="shared" si="3"/>
        <v>0</v>
      </c>
      <c r="H9" s="56"/>
      <c r="I9" s="128"/>
      <c r="J9" s="122">
        <f t="shared" si="4"/>
        <v>0</v>
      </c>
      <c r="K9" s="56"/>
      <c r="L9" s="128"/>
      <c r="M9" s="122">
        <f t="shared" si="5"/>
        <v>0</v>
      </c>
      <c r="N9" s="56"/>
      <c r="O9" s="55"/>
    </row>
    <row r="10" spans="2:15" ht="28.5" customHeight="1" x14ac:dyDescent="0.2">
      <c r="B10" s="584" t="s">
        <v>656</v>
      </c>
      <c r="C10" s="585"/>
      <c r="D10" s="129">
        <f t="shared" si="0"/>
        <v>0</v>
      </c>
      <c r="E10" s="130">
        <f t="shared" si="1"/>
        <v>0</v>
      </c>
      <c r="F10" s="131">
        <f t="shared" si="2"/>
        <v>0</v>
      </c>
      <c r="G10" s="132">
        <f t="shared" si="3"/>
        <v>0</v>
      </c>
      <c r="H10" s="133"/>
      <c r="I10" s="134"/>
      <c r="J10" s="132">
        <f t="shared" si="4"/>
        <v>0</v>
      </c>
      <c r="K10" s="133"/>
      <c r="L10" s="134"/>
      <c r="M10" s="132">
        <f t="shared" si="5"/>
        <v>0</v>
      </c>
      <c r="N10" s="133"/>
      <c r="O10" s="135"/>
    </row>
    <row r="11" spans="2:15" s="9" customFormat="1" ht="28.5" customHeight="1" x14ac:dyDescent="0.25">
      <c r="B11" s="117" t="s">
        <v>657</v>
      </c>
      <c r="C11" s="118"/>
      <c r="D11" s="119">
        <f t="shared" si="0"/>
        <v>0</v>
      </c>
      <c r="E11" s="123">
        <f t="shared" si="1"/>
        <v>0</v>
      </c>
      <c r="F11" s="121">
        <f t="shared" si="2"/>
        <v>0</v>
      </c>
      <c r="G11" s="136">
        <f t="shared" si="3"/>
        <v>0</v>
      </c>
      <c r="H11" s="123">
        <f>SUM(H12:H16)</f>
        <v>0</v>
      </c>
      <c r="I11" s="124">
        <f>SUM(I12:I16)</f>
        <v>0</v>
      </c>
      <c r="J11" s="136">
        <f t="shared" si="4"/>
        <v>0</v>
      </c>
      <c r="K11" s="123">
        <f>SUM(K12:K16)</f>
        <v>0</v>
      </c>
      <c r="L11" s="124">
        <f>SUM(L12:L16)</f>
        <v>0</v>
      </c>
      <c r="M11" s="121">
        <f t="shared" si="5"/>
        <v>0</v>
      </c>
      <c r="N11" s="120">
        <f>SUM(N12:N16)</f>
        <v>0</v>
      </c>
      <c r="O11" s="121">
        <f>SUM(O12:O16)</f>
        <v>0</v>
      </c>
    </row>
    <row r="12" spans="2:15" ht="28.5" customHeight="1" x14ac:dyDescent="0.2">
      <c r="B12" s="582" t="s">
        <v>658</v>
      </c>
      <c r="C12" s="583"/>
      <c r="D12" s="125">
        <f t="shared" si="0"/>
        <v>0</v>
      </c>
      <c r="E12" s="126">
        <f t="shared" si="1"/>
        <v>0</v>
      </c>
      <c r="F12" s="127">
        <f t="shared" si="2"/>
        <v>0</v>
      </c>
      <c r="G12" s="122">
        <f t="shared" si="3"/>
        <v>0</v>
      </c>
      <c r="H12" s="56"/>
      <c r="I12" s="128"/>
      <c r="J12" s="122">
        <f t="shared" si="4"/>
        <v>0</v>
      </c>
      <c r="K12" s="56"/>
      <c r="L12" s="128"/>
      <c r="M12" s="122">
        <f t="shared" si="5"/>
        <v>0</v>
      </c>
      <c r="N12" s="56"/>
      <c r="O12" s="55"/>
    </row>
    <row r="13" spans="2:15" ht="28.5" customHeight="1" x14ac:dyDescent="0.2">
      <c r="B13" s="582" t="s">
        <v>96</v>
      </c>
      <c r="C13" s="583"/>
      <c r="D13" s="125">
        <f t="shared" si="0"/>
        <v>0</v>
      </c>
      <c r="E13" s="126">
        <f t="shared" si="1"/>
        <v>0</v>
      </c>
      <c r="F13" s="127">
        <f t="shared" si="2"/>
        <v>0</v>
      </c>
      <c r="G13" s="122">
        <f t="shared" si="3"/>
        <v>0</v>
      </c>
      <c r="H13" s="56"/>
      <c r="I13" s="128"/>
      <c r="J13" s="122">
        <f t="shared" si="4"/>
        <v>0</v>
      </c>
      <c r="K13" s="56"/>
      <c r="L13" s="128"/>
      <c r="M13" s="122">
        <f t="shared" si="5"/>
        <v>0</v>
      </c>
      <c r="N13" s="56"/>
      <c r="O13" s="55"/>
    </row>
    <row r="14" spans="2:15" ht="28.5" customHeight="1" x14ac:dyDescent="0.2">
      <c r="B14" s="582" t="s">
        <v>95</v>
      </c>
      <c r="C14" s="583"/>
      <c r="D14" s="125">
        <f t="shared" si="0"/>
        <v>0</v>
      </c>
      <c r="E14" s="126">
        <f t="shared" si="1"/>
        <v>0</v>
      </c>
      <c r="F14" s="127">
        <f t="shared" si="2"/>
        <v>0</v>
      </c>
      <c r="G14" s="122">
        <f t="shared" si="3"/>
        <v>0</v>
      </c>
      <c r="H14" s="56"/>
      <c r="I14" s="128"/>
      <c r="J14" s="122">
        <f t="shared" si="4"/>
        <v>0</v>
      </c>
      <c r="K14" s="56"/>
      <c r="L14" s="128"/>
      <c r="M14" s="122">
        <f t="shared" si="5"/>
        <v>0</v>
      </c>
      <c r="N14" s="56"/>
      <c r="O14" s="55"/>
    </row>
    <row r="15" spans="2:15" ht="28.5" customHeight="1" x14ac:dyDescent="0.2">
      <c r="B15" s="300" t="s">
        <v>659</v>
      </c>
      <c r="C15" s="301"/>
      <c r="D15" s="129">
        <f t="shared" si="0"/>
        <v>0</v>
      </c>
      <c r="E15" s="130">
        <f t="shared" si="1"/>
        <v>0</v>
      </c>
      <c r="F15" s="131">
        <f t="shared" si="2"/>
        <v>0</v>
      </c>
      <c r="G15" s="122">
        <f t="shared" ref="G15" si="6">+H15+I15</f>
        <v>0</v>
      </c>
      <c r="H15" s="56"/>
      <c r="I15" s="128"/>
      <c r="J15" s="122">
        <f t="shared" ref="J15" si="7">+K15+L15</f>
        <v>0</v>
      </c>
      <c r="K15" s="56"/>
      <c r="L15" s="128"/>
      <c r="M15" s="122">
        <f t="shared" ref="M15" si="8">+N15+O15</f>
        <v>0</v>
      </c>
      <c r="N15" s="56"/>
      <c r="O15" s="55"/>
    </row>
    <row r="16" spans="2:15" ht="28.5" customHeight="1" x14ac:dyDescent="0.2">
      <c r="B16" s="584" t="s">
        <v>660</v>
      </c>
      <c r="C16" s="585"/>
      <c r="D16" s="129">
        <f t="shared" si="0"/>
        <v>0</v>
      </c>
      <c r="E16" s="130">
        <f t="shared" si="1"/>
        <v>0</v>
      </c>
      <c r="F16" s="131">
        <f t="shared" si="2"/>
        <v>0</v>
      </c>
      <c r="G16" s="132">
        <f t="shared" si="3"/>
        <v>0</v>
      </c>
      <c r="H16" s="133"/>
      <c r="I16" s="134"/>
      <c r="J16" s="132">
        <f t="shared" si="4"/>
        <v>0</v>
      </c>
      <c r="K16" s="133"/>
      <c r="L16" s="134"/>
      <c r="M16" s="132">
        <f t="shared" si="5"/>
        <v>0</v>
      </c>
      <c r="N16" s="133"/>
      <c r="O16" s="135"/>
    </row>
    <row r="17" spans="2:15" ht="28.5" customHeight="1" x14ac:dyDescent="0.2">
      <c r="B17" s="590" t="s">
        <v>661</v>
      </c>
      <c r="C17" s="591"/>
      <c r="D17" s="137">
        <f t="shared" si="0"/>
        <v>0</v>
      </c>
      <c r="E17" s="138">
        <f t="shared" si="1"/>
        <v>0</v>
      </c>
      <c r="F17" s="139">
        <f t="shared" si="2"/>
        <v>0</v>
      </c>
      <c r="G17" s="140">
        <f t="shared" si="3"/>
        <v>0</v>
      </c>
      <c r="H17" s="141"/>
      <c r="I17" s="142"/>
      <c r="J17" s="140">
        <f t="shared" si="4"/>
        <v>0</v>
      </c>
      <c r="K17" s="141"/>
      <c r="L17" s="142"/>
      <c r="M17" s="139">
        <f t="shared" si="5"/>
        <v>0</v>
      </c>
      <c r="N17" s="141"/>
      <c r="O17" s="143"/>
    </row>
    <row r="18" spans="2:15" ht="28.5" customHeight="1" x14ac:dyDescent="0.2">
      <c r="B18" s="590" t="s">
        <v>94</v>
      </c>
      <c r="C18" s="591"/>
      <c r="D18" s="144">
        <f t="shared" si="0"/>
        <v>0</v>
      </c>
      <c r="E18" s="145">
        <f t="shared" si="1"/>
        <v>0</v>
      </c>
      <c r="F18" s="146">
        <f t="shared" si="2"/>
        <v>0</v>
      </c>
      <c r="G18" s="147">
        <f t="shared" si="3"/>
        <v>0</v>
      </c>
      <c r="H18" s="148"/>
      <c r="I18" s="149"/>
      <c r="J18" s="147">
        <f t="shared" si="4"/>
        <v>0</v>
      </c>
      <c r="K18" s="148"/>
      <c r="L18" s="149"/>
      <c r="M18" s="146">
        <f t="shared" si="5"/>
        <v>0</v>
      </c>
      <c r="N18" s="148"/>
      <c r="O18" s="150"/>
    </row>
    <row r="19" spans="2:15" ht="28.5" customHeight="1" x14ac:dyDescent="0.2">
      <c r="B19" s="588" t="s">
        <v>649</v>
      </c>
      <c r="C19" s="589"/>
      <c r="D19" s="144">
        <f t="shared" ref="D19" si="9">E19+F19</f>
        <v>0</v>
      </c>
      <c r="E19" s="145">
        <f t="shared" ref="E19" si="10">H19+K19+N19</f>
        <v>0</v>
      </c>
      <c r="F19" s="146">
        <f t="shared" ref="F19" si="11">+I19+L19+O19</f>
        <v>0</v>
      </c>
      <c r="G19" s="147">
        <f t="shared" ref="G19" si="12">+H19+I19</f>
        <v>0</v>
      </c>
      <c r="H19" s="148"/>
      <c r="I19" s="149"/>
      <c r="J19" s="147">
        <f t="shared" ref="J19" si="13">+K19+L19</f>
        <v>0</v>
      </c>
      <c r="K19" s="148"/>
      <c r="L19" s="149"/>
      <c r="M19" s="146">
        <f t="shared" ref="M19" si="14">+N19+O19</f>
        <v>0</v>
      </c>
      <c r="N19" s="148"/>
      <c r="O19" s="150"/>
    </row>
    <row r="20" spans="2:15" ht="28.5" customHeight="1" thickBot="1" x14ac:dyDescent="0.25">
      <c r="B20" s="586" t="s">
        <v>1145</v>
      </c>
      <c r="C20" s="587"/>
      <c r="D20" s="277">
        <f t="shared" si="0"/>
        <v>0</v>
      </c>
      <c r="E20" s="284">
        <f t="shared" si="1"/>
        <v>0</v>
      </c>
      <c r="F20" s="285">
        <f t="shared" si="2"/>
        <v>0</v>
      </c>
      <c r="G20" s="286">
        <f t="shared" si="3"/>
        <v>0</v>
      </c>
      <c r="H20" s="287"/>
      <c r="I20" s="288"/>
      <c r="J20" s="286">
        <f t="shared" si="4"/>
        <v>0</v>
      </c>
      <c r="K20" s="287"/>
      <c r="L20" s="288"/>
      <c r="M20" s="285">
        <f t="shared" si="5"/>
        <v>0</v>
      </c>
      <c r="N20" s="287"/>
      <c r="O20" s="289"/>
    </row>
    <row r="21" spans="2:15" ht="16.5" thickTop="1" x14ac:dyDescent="0.25">
      <c r="C21" s="83"/>
    </row>
    <row r="22" spans="2:15" x14ac:dyDescent="0.2">
      <c r="B22" s="54" t="s">
        <v>591</v>
      </c>
    </row>
    <row r="23" spans="2:15" x14ac:dyDescent="0.2">
      <c r="B23" s="512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4"/>
    </row>
    <row r="24" spans="2:15" x14ac:dyDescent="0.2">
      <c r="B24" s="515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7"/>
    </row>
    <row r="25" spans="2:15" x14ac:dyDescent="0.2"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7"/>
    </row>
    <row r="26" spans="2:15" x14ac:dyDescent="0.2"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7"/>
    </row>
    <row r="27" spans="2:15" x14ac:dyDescent="0.2">
      <c r="B27" s="518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20"/>
    </row>
  </sheetData>
  <sheetProtection algorithmName="SHA-512" hashValue="Jec3s8/UN7GZZttDgdvD8dmDwfqkxK6LJPD2R+n0YK6BB1YJA0V+jnlLVm7jOX4WWZyAbYcNYl1TL5mMjrhu+A==" saltValue="Bnmn+XgciEzOcZzcBr7H8w==" spinCount="100000" sheet="1" objects="1" scenarios="1"/>
  <mergeCells count="18">
    <mergeCell ref="B7:C7"/>
    <mergeCell ref="B14:C14"/>
    <mergeCell ref="B16:C16"/>
    <mergeCell ref="B17:C17"/>
    <mergeCell ref="B13:C13"/>
    <mergeCell ref="B4:C5"/>
    <mergeCell ref="D4:F4"/>
    <mergeCell ref="G4:I4"/>
    <mergeCell ref="J4:L4"/>
    <mergeCell ref="M4:O4"/>
    <mergeCell ref="B23:O27"/>
    <mergeCell ref="B8:C8"/>
    <mergeCell ref="B9:C9"/>
    <mergeCell ref="B10:C10"/>
    <mergeCell ref="B12:C12"/>
    <mergeCell ref="B20:C20"/>
    <mergeCell ref="B19:C19"/>
    <mergeCell ref="B18:C18"/>
  </mergeCells>
  <conditionalFormatting sqref="D7:G10 J7:J10 M7:M10">
    <cfRule type="cellIs" dxfId="37" priority="7" operator="equal">
      <formula>0</formula>
    </cfRule>
  </conditionalFormatting>
  <conditionalFormatting sqref="D12:G20 J12:J20 M12:M20">
    <cfRule type="cellIs" dxfId="36" priority="1" operator="equal">
      <formula>0</formula>
    </cfRule>
  </conditionalFormatting>
  <conditionalFormatting sqref="D6:O6 D11:O11">
    <cfRule type="cellIs" dxfId="35" priority="2" operator="equal">
      <formula>0</formula>
    </cfRule>
  </conditionalFormatting>
  <printOptions horizontalCentered="1"/>
  <pageMargins left="0.19685039370078741" right="0.19685039370078741" top="0.55118110236220474" bottom="0.31496062992125984" header="0.31496062992125984" footer="0.19685039370078741"/>
  <pageSetup scale="86" orientation="landscape" r:id="rId1"/>
  <headerFooter>
    <oddFooter>&amp;R&amp;"+,Negrita Cursiva"Técnica Nocturna&amp;"+,Cursiva",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B1:J24"/>
  <sheetViews>
    <sheetView showGridLines="0" zoomScale="95" zoomScaleNormal="95" workbookViewId="0"/>
  </sheetViews>
  <sheetFormatPr baseColWidth="10" defaultColWidth="11.42578125" defaultRowHeight="14.25" x14ac:dyDescent="0.2"/>
  <cols>
    <col min="1" max="1" width="5.7109375" style="244" customWidth="1"/>
    <col min="2" max="2" width="18.5703125" style="244" customWidth="1"/>
    <col min="3" max="10" width="7.7109375" style="244" customWidth="1"/>
    <col min="11" max="16384" width="11.42578125" style="244"/>
  </cols>
  <sheetData>
    <row r="1" spans="2:10" ht="20.25" customHeight="1" x14ac:dyDescent="0.25">
      <c r="B1" s="267" t="s">
        <v>1114</v>
      </c>
      <c r="C1" s="268"/>
      <c r="D1" s="268"/>
    </row>
    <row r="2" spans="2:10" ht="18" x14ac:dyDescent="0.25">
      <c r="B2" s="267" t="s">
        <v>1465</v>
      </c>
      <c r="C2" s="269"/>
      <c r="D2" s="269"/>
      <c r="E2" s="269"/>
      <c r="F2" s="269"/>
      <c r="G2" s="269"/>
      <c r="H2" s="269"/>
      <c r="I2" s="269"/>
      <c r="J2" s="269"/>
    </row>
    <row r="3" spans="2:10" ht="18.75" thickBot="1" x14ac:dyDescent="0.3">
      <c r="B3" s="267" t="s">
        <v>1424</v>
      </c>
      <c r="C3" s="269"/>
      <c r="D3" s="269"/>
      <c r="E3" s="269"/>
      <c r="F3" s="269"/>
      <c r="G3" s="269"/>
      <c r="H3" s="269"/>
      <c r="I3" s="269"/>
      <c r="J3" s="269"/>
    </row>
    <row r="4" spans="2:10" ht="36" customHeight="1" thickTop="1" thickBot="1" x14ac:dyDescent="0.25">
      <c r="B4" s="339" t="s">
        <v>1425</v>
      </c>
      <c r="C4" s="617" t="s">
        <v>0</v>
      </c>
      <c r="D4" s="618"/>
      <c r="E4" s="619" t="s">
        <v>615</v>
      </c>
      <c r="F4" s="620"/>
      <c r="G4" s="619" t="s">
        <v>616</v>
      </c>
      <c r="H4" s="620"/>
      <c r="I4" s="619" t="s">
        <v>617</v>
      </c>
      <c r="J4" s="621"/>
    </row>
    <row r="5" spans="2:10" ht="21" customHeight="1" thickTop="1" thickBot="1" x14ac:dyDescent="0.25">
      <c r="B5" s="270" t="s">
        <v>0</v>
      </c>
      <c r="C5" s="613">
        <f t="shared" ref="C5:C13" si="0">SUM(E5:J5)</f>
        <v>0</v>
      </c>
      <c r="D5" s="614"/>
      <c r="E5" s="615">
        <f>SUM(E6:F13)</f>
        <v>0</v>
      </c>
      <c r="F5" s="616"/>
      <c r="G5" s="615">
        <f>SUM(G6:H13)</f>
        <v>0</v>
      </c>
      <c r="H5" s="616"/>
      <c r="I5" s="615">
        <f>SUM(I6:J13)</f>
        <v>0</v>
      </c>
      <c r="J5" s="622"/>
    </row>
    <row r="6" spans="2:10" ht="21.75" customHeight="1" x14ac:dyDescent="0.2">
      <c r="B6" s="57">
        <v>12</v>
      </c>
      <c r="C6" s="608">
        <f t="shared" si="0"/>
        <v>0</v>
      </c>
      <c r="D6" s="609"/>
      <c r="E6" s="610"/>
      <c r="F6" s="611"/>
      <c r="G6" s="610"/>
      <c r="H6" s="611"/>
      <c r="I6" s="610"/>
      <c r="J6" s="612"/>
    </row>
    <row r="7" spans="2:10" ht="21.75" customHeight="1" x14ac:dyDescent="0.2">
      <c r="B7" s="57">
        <v>13</v>
      </c>
      <c r="C7" s="605">
        <f t="shared" si="0"/>
        <v>0</v>
      </c>
      <c r="D7" s="606"/>
      <c r="E7" s="603"/>
      <c r="F7" s="607"/>
      <c r="G7" s="603"/>
      <c r="H7" s="607"/>
      <c r="I7" s="603"/>
      <c r="J7" s="604"/>
    </row>
    <row r="8" spans="2:10" ht="21.75" customHeight="1" x14ac:dyDescent="0.2">
      <c r="B8" s="57">
        <v>14</v>
      </c>
      <c r="C8" s="605">
        <f t="shared" si="0"/>
        <v>0</v>
      </c>
      <c r="D8" s="606"/>
      <c r="E8" s="603"/>
      <c r="F8" s="607"/>
      <c r="G8" s="603"/>
      <c r="H8" s="607"/>
      <c r="I8" s="603"/>
      <c r="J8" s="604"/>
    </row>
    <row r="9" spans="2:10" ht="21.75" customHeight="1" x14ac:dyDescent="0.2">
      <c r="B9" s="57">
        <v>15</v>
      </c>
      <c r="C9" s="605">
        <f t="shared" si="0"/>
        <v>0</v>
      </c>
      <c r="D9" s="606"/>
      <c r="E9" s="603"/>
      <c r="F9" s="607"/>
      <c r="G9" s="603"/>
      <c r="H9" s="607"/>
      <c r="I9" s="603"/>
      <c r="J9" s="604"/>
    </row>
    <row r="10" spans="2:10" ht="21.75" customHeight="1" x14ac:dyDescent="0.2">
      <c r="B10" s="57">
        <v>16</v>
      </c>
      <c r="C10" s="605">
        <f t="shared" si="0"/>
        <v>0</v>
      </c>
      <c r="D10" s="606"/>
      <c r="E10" s="603"/>
      <c r="F10" s="607"/>
      <c r="G10" s="603"/>
      <c r="H10" s="607"/>
      <c r="I10" s="603"/>
      <c r="J10" s="604"/>
    </row>
    <row r="11" spans="2:10" ht="21.75" customHeight="1" x14ac:dyDescent="0.2">
      <c r="B11" s="57">
        <v>17</v>
      </c>
      <c r="C11" s="605">
        <f t="shared" si="0"/>
        <v>0</v>
      </c>
      <c r="D11" s="606"/>
      <c r="E11" s="603"/>
      <c r="F11" s="607"/>
      <c r="G11" s="603"/>
      <c r="H11" s="607"/>
      <c r="I11" s="603"/>
      <c r="J11" s="604"/>
    </row>
    <row r="12" spans="2:10" ht="21.75" customHeight="1" x14ac:dyDescent="0.2">
      <c r="B12" s="57">
        <v>18</v>
      </c>
      <c r="C12" s="605">
        <f t="shared" si="0"/>
        <v>0</v>
      </c>
      <c r="D12" s="606"/>
      <c r="E12" s="603"/>
      <c r="F12" s="607"/>
      <c r="G12" s="603"/>
      <c r="H12" s="607"/>
      <c r="I12" s="603"/>
      <c r="J12" s="604"/>
    </row>
    <row r="13" spans="2:10" ht="21.75" customHeight="1" thickBot="1" x14ac:dyDescent="0.25">
      <c r="B13" s="271" t="s">
        <v>98</v>
      </c>
      <c r="C13" s="598">
        <f t="shared" si="0"/>
        <v>0</v>
      </c>
      <c r="D13" s="599"/>
      <c r="E13" s="596"/>
      <c r="F13" s="600"/>
      <c r="G13" s="596"/>
      <c r="H13" s="600"/>
      <c r="I13" s="596"/>
      <c r="J13" s="597"/>
    </row>
    <row r="14" spans="2:10" ht="17.25" customHeight="1" thickTop="1" x14ac:dyDescent="0.2">
      <c r="B14" s="272"/>
      <c r="C14" s="52"/>
      <c r="D14" s="52"/>
      <c r="E14" s="340"/>
      <c r="F14" s="340"/>
      <c r="G14" s="340"/>
      <c r="H14" s="340"/>
      <c r="I14" s="340"/>
      <c r="J14" s="340"/>
    </row>
    <row r="15" spans="2:10" ht="17.25" customHeight="1" x14ac:dyDescent="0.2">
      <c r="B15" s="341" t="s">
        <v>1426</v>
      </c>
      <c r="C15" s="139"/>
      <c r="D15" s="139"/>
      <c r="E15" s="139"/>
      <c r="F15" s="139"/>
      <c r="G15" s="139"/>
      <c r="H15" s="139"/>
      <c r="I15" s="139"/>
      <c r="J15" s="449"/>
    </row>
    <row r="16" spans="2:10" ht="17.25" customHeight="1" x14ac:dyDescent="0.2">
      <c r="B16" s="422" t="s">
        <v>1142</v>
      </c>
      <c r="C16" s="342"/>
      <c r="D16" s="52"/>
      <c r="E16" s="601" t="str">
        <f>IF(OR(C16&gt;'CUADRO 1'!E14,C17&gt;'CUADRO 1'!E14,C18&gt;'CUADRO 1'!D14),"El dato indicado es mayor a lo reportado en la línea de Exclusión del Cuadro 1, según corresponda.","")</f>
        <v/>
      </c>
      <c r="F16" s="601"/>
      <c r="G16" s="601"/>
      <c r="H16" s="601"/>
      <c r="I16" s="601"/>
      <c r="J16" s="602"/>
    </row>
    <row r="17" spans="2:10" ht="17.25" customHeight="1" x14ac:dyDescent="0.2">
      <c r="B17" s="422" t="s">
        <v>1143</v>
      </c>
      <c r="C17" s="342"/>
      <c r="D17" s="52"/>
      <c r="E17" s="601"/>
      <c r="F17" s="601"/>
      <c r="G17" s="601"/>
      <c r="H17" s="601"/>
      <c r="I17" s="601"/>
      <c r="J17" s="602"/>
    </row>
    <row r="18" spans="2:10" ht="17.25" customHeight="1" x14ac:dyDescent="0.2">
      <c r="B18" s="422" t="s">
        <v>1144</v>
      </c>
      <c r="C18" s="342"/>
      <c r="D18" s="52"/>
      <c r="E18" s="601"/>
      <c r="F18" s="601"/>
      <c r="G18" s="601"/>
      <c r="H18" s="601"/>
      <c r="I18" s="601"/>
      <c r="J18" s="602"/>
    </row>
    <row r="19" spans="2:10" ht="6.6" customHeight="1" x14ac:dyDescent="0.2">
      <c r="B19" s="450"/>
      <c r="C19" s="451"/>
      <c r="D19" s="452"/>
      <c r="E19" s="452"/>
      <c r="F19" s="452"/>
      <c r="G19" s="452"/>
      <c r="H19" s="452"/>
      <c r="I19" s="452"/>
      <c r="J19" s="453"/>
    </row>
    <row r="20" spans="2:10" ht="20.25" customHeight="1" x14ac:dyDescent="0.2">
      <c r="B20" s="228" t="s">
        <v>591</v>
      </c>
      <c r="E20" s="343"/>
      <c r="F20" s="343"/>
      <c r="G20" s="343"/>
      <c r="H20" s="343"/>
      <c r="I20" s="343"/>
      <c r="J20" s="343"/>
    </row>
    <row r="21" spans="2:10" ht="21" customHeight="1" x14ac:dyDescent="0.2">
      <c r="B21" s="563"/>
      <c r="C21" s="564"/>
      <c r="D21" s="564"/>
      <c r="E21" s="564"/>
      <c r="F21" s="564"/>
      <c r="G21" s="564"/>
      <c r="H21" s="564"/>
      <c r="I21" s="564"/>
      <c r="J21" s="565"/>
    </row>
    <row r="22" spans="2:10" ht="21" customHeight="1" x14ac:dyDescent="0.2">
      <c r="B22" s="566"/>
      <c r="C22" s="567"/>
      <c r="D22" s="567"/>
      <c r="E22" s="567"/>
      <c r="F22" s="567"/>
      <c r="G22" s="567"/>
      <c r="H22" s="567"/>
      <c r="I22" s="567"/>
      <c r="J22" s="568"/>
    </row>
    <row r="23" spans="2:10" ht="21" customHeight="1" x14ac:dyDescent="0.2">
      <c r="B23" s="566"/>
      <c r="C23" s="567"/>
      <c r="D23" s="567"/>
      <c r="E23" s="567"/>
      <c r="F23" s="567"/>
      <c r="G23" s="567"/>
      <c r="H23" s="567"/>
      <c r="I23" s="567"/>
      <c r="J23" s="568"/>
    </row>
    <row r="24" spans="2:10" ht="21" customHeight="1" x14ac:dyDescent="0.2">
      <c r="B24" s="569"/>
      <c r="C24" s="570"/>
      <c r="D24" s="570"/>
      <c r="E24" s="570"/>
      <c r="F24" s="570"/>
      <c r="G24" s="570"/>
      <c r="H24" s="570"/>
      <c r="I24" s="570"/>
      <c r="J24" s="571"/>
    </row>
  </sheetData>
  <sheetProtection algorithmName="SHA-512" hashValue="Qm9ZHl4B0pQzHbQXmmOZS+AnVpldR8JkDBi3VaJc8J79OBXFQ1vX/a1+D5QN+Fkbaf+4DfkFLWYXHKz/4V8MXw==" saltValue="ifbOGm3p4PoOrB9w4TRrBg==" spinCount="100000" sheet="1" objects="1" scenarios="1"/>
  <mergeCells count="42">
    <mergeCell ref="C4:D4"/>
    <mergeCell ref="E4:F4"/>
    <mergeCell ref="G4:H4"/>
    <mergeCell ref="I4:J4"/>
    <mergeCell ref="I5:J5"/>
    <mergeCell ref="C6:D6"/>
    <mergeCell ref="E6:F6"/>
    <mergeCell ref="G6:H6"/>
    <mergeCell ref="I6:J6"/>
    <mergeCell ref="C5:D5"/>
    <mergeCell ref="E5:F5"/>
    <mergeCell ref="G5:H5"/>
    <mergeCell ref="I7:J7"/>
    <mergeCell ref="C8:D8"/>
    <mergeCell ref="E8:F8"/>
    <mergeCell ref="G8:H8"/>
    <mergeCell ref="I8:J8"/>
    <mergeCell ref="C7:D7"/>
    <mergeCell ref="E7:F7"/>
    <mergeCell ref="G7:H7"/>
    <mergeCell ref="I9:J9"/>
    <mergeCell ref="C10:D10"/>
    <mergeCell ref="E10:F10"/>
    <mergeCell ref="G10:H10"/>
    <mergeCell ref="I10:J10"/>
    <mergeCell ref="C9:D9"/>
    <mergeCell ref="E9:F9"/>
    <mergeCell ref="G9:H9"/>
    <mergeCell ref="I11:J11"/>
    <mergeCell ref="C12:D12"/>
    <mergeCell ref="E12:F12"/>
    <mergeCell ref="G12:H12"/>
    <mergeCell ref="I12:J12"/>
    <mergeCell ref="C11:D11"/>
    <mergeCell ref="E11:F11"/>
    <mergeCell ref="G11:H11"/>
    <mergeCell ref="I13:J13"/>
    <mergeCell ref="B21:J24"/>
    <mergeCell ref="C13:D13"/>
    <mergeCell ref="E13:F13"/>
    <mergeCell ref="G13:H13"/>
    <mergeCell ref="E16:J18"/>
  </mergeCells>
  <conditionalFormatting sqref="C5:C19">
    <cfRule type="cellIs" dxfId="34" priority="1" operator="equal">
      <formula>0</formula>
    </cfRule>
  </conditionalFormatting>
  <conditionalFormatting sqref="E5">
    <cfRule type="cellIs" dxfId="33" priority="5" operator="equal">
      <formula>0</formula>
    </cfRule>
  </conditionalFormatting>
  <conditionalFormatting sqref="G5">
    <cfRule type="cellIs" dxfId="32" priority="8" operator="equal">
      <formula>0</formula>
    </cfRule>
  </conditionalFormatting>
  <conditionalFormatting sqref="I5">
    <cfRule type="cellIs" dxfId="31" priority="7" operator="equal">
      <formula>0</formula>
    </cfRule>
  </conditionalFormatting>
  <dataValidations count="1">
    <dataValidation type="whole" allowBlank="1" showInputMessage="1" showErrorMessage="1" sqref="C16:C19" xr:uid="{00000000-0002-0000-0800-000000000000}">
      <formula1>0</formula1>
      <formula2>1000</formula2>
    </dataValidation>
  </dataValidations>
  <printOptions horizontalCentered="1"/>
  <pageMargins left="0.19685039370078741" right="0.19685039370078741" top="0.55118110236220474" bottom="0.31496062992125984" header="0.31496062992125984" footer="0.19685039370078741"/>
  <pageSetup orientation="landscape" r:id="rId1"/>
  <headerFooter>
    <oddFooter>&amp;R&amp;"+,Negrita Cursiva"Técnica Nocturna&amp;"+,Cursiva",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ubicacion (2)</vt:lpstr>
      <vt:lpstr>Códigos Portada</vt:lpstr>
      <vt:lpstr>Portada</vt:lpstr>
      <vt:lpstr>CUADRO 1</vt:lpstr>
      <vt:lpstr>CUADRO 2</vt:lpstr>
      <vt:lpstr>CUADRO 3</vt:lpstr>
      <vt:lpstr>CUADRO 4 </vt:lpstr>
      <vt:lpstr>CUADRO 5</vt:lpstr>
      <vt:lpstr>CUADRO 6</vt:lpstr>
      <vt:lpstr>CUADRO 7</vt:lpstr>
      <vt:lpstr>CUADRO 8</vt:lpstr>
      <vt:lpstr>CUADRO 9-1</vt:lpstr>
      <vt:lpstr>CUADRO 9-2</vt:lpstr>
      <vt:lpstr>CUADRO 9-3</vt:lpstr>
      <vt:lpstr>CUADRO 10</vt:lpstr>
      <vt:lpstr>CUADRO 11</vt:lpstr>
      <vt:lpstr>CUADRO 12</vt:lpstr>
      <vt:lpstr>'CUADRO 1'!Área_de_impresión</vt:lpstr>
      <vt:lpstr>'CUADRO 12'!Área_de_impresión</vt:lpstr>
      <vt:lpstr>'CUADRO 2'!Área_de_impresión</vt:lpstr>
      <vt:lpstr>'CUADRO 3'!Área_de_impresión</vt:lpstr>
      <vt:lpstr>'CUADRO 4 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9-1'!Área_de_impresión</vt:lpstr>
      <vt:lpstr>'CUADRO 9-2'!Área_de_impresión</vt:lpstr>
      <vt:lpstr>'CUADRO 9-3'!Área_de_impresión</vt:lpstr>
      <vt:lpstr>Portada!Área_de_impresión</vt:lpstr>
      <vt:lpstr>datos</vt:lpstr>
      <vt:lpstr>lista_ubica</vt:lpstr>
      <vt:lpstr>lista_ubicacion</vt:lpstr>
      <vt:lpstr>'CUADRO 8'!OLE_LINK2</vt:lpstr>
      <vt:lpstr>prov</vt:lpstr>
      <vt:lpstr>prov1</vt:lpstr>
      <vt:lpstr>sino</vt:lpstr>
      <vt:lpstr>'CUADRO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Mayra Quiros Jimenez</cp:lastModifiedBy>
  <cp:lastPrinted>2022-11-27T03:21:51Z</cp:lastPrinted>
  <dcterms:created xsi:type="dcterms:W3CDTF">2011-05-27T17:11:21Z</dcterms:created>
  <dcterms:modified xsi:type="dcterms:W3CDTF">2023-11-29T18:51:52Z</dcterms:modified>
</cp:coreProperties>
</file>