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.DEBV\2023 debv\Censo Escolar 2023--Informe FINAL\FORMULARIOS\Colegios\"/>
    </mc:Choice>
  </mc:AlternateContent>
  <xr:revisionPtr revIDLastSave="0" documentId="13_ncr:1_{A5D72C5B-289B-42A8-8BA5-306ED4D9170A}" xr6:coauthVersionLast="47" xr6:coauthVersionMax="47" xr10:uidLastSave="{00000000-0000-0000-0000-000000000000}"/>
  <workbookProtection workbookAlgorithmName="SHA-512" workbookHashValue="POlcm30BNGS07gNCa4750GatVXQbH2NoZyCVs2gvHcQegemxX24/lZYcs5RRakZEBmg9z8MKx6CNWNO2ihpSFQ==" workbookSaltValue="iUdS8ttKcGII1OEUwHcHKw==" workbookSpinCount="100000" lockStructure="1"/>
  <bookViews>
    <workbookView xWindow="28680" yWindow="-120" windowWidth="29040" windowHeight="15720" tabRatio="764" firstSheet="2" activeTab="2" xr2:uid="{00000000-000D-0000-FFFF-FFFF00000000}"/>
  </bookViews>
  <sheets>
    <sheet name="ubicacion (2)" sheetId="66" state="hidden" r:id="rId1"/>
    <sheet name="Códigos Portada" sheetId="27" state="hidden" r:id="rId2"/>
    <sheet name="Portada" sheetId="54" r:id="rId3"/>
    <sheet name="CUADRO 1" sheetId="40" r:id="rId4"/>
    <sheet name="CUADRO 2" sheetId="72" r:id="rId5"/>
    <sheet name="CUADRO 3" sheetId="41" r:id="rId6"/>
    <sheet name="CUADRO 4" sheetId="73" r:id="rId7"/>
    <sheet name="CUADRO 5" sheetId="42" r:id="rId8"/>
    <sheet name="CUADRO 6" sheetId="74" r:id="rId9"/>
    <sheet name="CUADRO 7" sheetId="60" r:id="rId10"/>
    <sheet name="CUADRO 8" sheetId="69" r:id="rId11"/>
    <sheet name="CUADRO 9-1" sheetId="76" r:id="rId12"/>
    <sheet name="CUADRO 9-2" sheetId="77" r:id="rId13"/>
    <sheet name="CUADRO 9-3" sheetId="78" r:id="rId14"/>
  </sheets>
  <definedNames>
    <definedName name="_xlnm._FilterDatabase" localSheetId="1" hidden="1">'Códigos Portada'!$A$2:$S$15</definedName>
    <definedName name="_xlnm._FilterDatabase" localSheetId="0" hidden="1">'ubicacion (2)'!$A$1:$F$1</definedName>
    <definedName name="_xlnm.Print_Area" localSheetId="3">'CUADRO 1'!$B$1:$T$24</definedName>
    <definedName name="_xlnm.Print_Area" localSheetId="4">'CUADRO 2'!$B$1:$T$24</definedName>
    <definedName name="_xlnm.Print_Area" localSheetId="5">'CUADRO 3'!$B$1:$T$22</definedName>
    <definedName name="_xlnm.Print_Area" localSheetId="6">'CUADRO 4'!$B$1:$T$22</definedName>
    <definedName name="_xlnm.Print_Area" localSheetId="7">'CUADRO 5'!$B$1:$T$21</definedName>
    <definedName name="_xlnm.Print_Area" localSheetId="8">'CUADRO 6'!$B$1:$T$21</definedName>
    <definedName name="_xlnm.Print_Area" localSheetId="9">'CUADRO 7'!$B$1:$T$13</definedName>
    <definedName name="_xlnm.Print_Area" localSheetId="10">'CUADRO 8'!$B$1:$H$32</definedName>
    <definedName name="_xlnm.Print_Area" localSheetId="11">'CUADRO 9-1'!$B$1:$G$36</definedName>
    <definedName name="_xlnm.Print_Area" localSheetId="12">'CUADRO 9-2'!$B$1:$H$35</definedName>
    <definedName name="_xlnm.Print_Area" localSheetId="13">'CUADRO 9-3'!$B$1:$I$40</definedName>
    <definedName name="_xlnm.Print_Area" localSheetId="2">Portada!$A$1:$O$33</definedName>
    <definedName name="datos">'Códigos Portada'!$A$3:$S$15</definedName>
    <definedName name="Final" localSheetId="10">('CUADRO 8'!A1048566+'CUADRO 8'!A1048567+'CUADRO 8'!A1048569)-('CUADRO 8'!A1048571+'CUADRO 8'!A1048573+'CUADRO 8'!A1048575)</definedName>
    <definedName name="OLE_LINK2" localSheetId="10">'CUADRO 8'!$A$3</definedName>
    <definedName name="prov">'ubicacion (2)'!$A$2:$B$492</definedName>
    <definedName name="prov1">'ubicacion (2)'!$E$2:$F$492</definedName>
    <definedName name="sino">'CUADRO 9-1'!$F$1:$F$2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78" l="1"/>
  <c r="H28" i="78"/>
  <c r="G28" i="78"/>
  <c r="G7" i="78" s="1"/>
  <c r="F28" i="78"/>
  <c r="F7" i="78" s="1"/>
  <c r="E28" i="78"/>
  <c r="E7" i="78" s="1"/>
  <c r="I7" i="78"/>
  <c r="H7" i="78"/>
  <c r="F24" i="77"/>
  <c r="J24" i="77" s="1"/>
  <c r="F23" i="77"/>
  <c r="J23" i="77" s="1"/>
  <c r="I22" i="77"/>
  <c r="F22" i="77"/>
  <c r="J22" i="77" s="1"/>
  <c r="I21" i="77"/>
  <c r="F21" i="77"/>
  <c r="J21" i="77" s="1"/>
  <c r="J20" i="77"/>
  <c r="F20" i="77"/>
  <c r="I20" i="77" s="1"/>
  <c r="F19" i="77"/>
  <c r="J19" i="77" s="1"/>
  <c r="I18" i="77"/>
  <c r="F18" i="77"/>
  <c r="J18" i="77" s="1"/>
  <c r="I17" i="77"/>
  <c r="F17" i="77"/>
  <c r="J17" i="77" s="1"/>
  <c r="J16" i="77"/>
  <c r="F16" i="77"/>
  <c r="I16" i="77" s="1"/>
  <c r="F15" i="77"/>
  <c r="J15" i="77" s="1"/>
  <c r="I14" i="77"/>
  <c r="F14" i="77"/>
  <c r="J14" i="77" s="1"/>
  <c r="I13" i="77"/>
  <c r="F13" i="77"/>
  <c r="J13" i="77" s="1"/>
  <c r="J12" i="77"/>
  <c r="F12" i="77"/>
  <c r="I12" i="77" s="1"/>
  <c r="F11" i="77"/>
  <c r="J11" i="77" s="1"/>
  <c r="I10" i="77"/>
  <c r="F10" i="77"/>
  <c r="J10" i="77" s="1"/>
  <c r="D30" i="76"/>
  <c r="D29" i="76"/>
  <c r="F28" i="76"/>
  <c r="E28" i="76"/>
  <c r="D28" i="76" s="1"/>
  <c r="D19" i="76"/>
  <c r="D18" i="76"/>
  <c r="D17" i="76"/>
  <c r="D16" i="76"/>
  <c r="C11" i="76"/>
  <c r="F10" i="76"/>
  <c r="E10" i="76"/>
  <c r="D10" i="76"/>
  <c r="D11" i="76" s="1"/>
  <c r="G11" i="76" s="1"/>
  <c r="E8" i="76"/>
  <c r="C8" i="76"/>
  <c r="I8" i="27"/>
  <c r="I9" i="27"/>
  <c r="I10" i="27"/>
  <c r="I11" i="27"/>
  <c r="I12" i="27"/>
  <c r="I13" i="27"/>
  <c r="I14" i="27"/>
  <c r="I15" i="27"/>
  <c r="I7" i="27"/>
  <c r="D30" i="77" l="1"/>
  <c r="I11" i="77"/>
  <c r="D28" i="77" s="1"/>
  <c r="I15" i="77"/>
  <c r="I19" i="77"/>
  <c r="I23" i="77"/>
  <c r="I24" i="77"/>
  <c r="D29" i="77" l="1"/>
  <c r="H18" i="69" l="1"/>
  <c r="G18" i="69"/>
  <c r="F18" i="69"/>
  <c r="E18" i="69"/>
  <c r="D18" i="69"/>
  <c r="C20" i="69"/>
  <c r="C19" i="69"/>
  <c r="C21" i="69"/>
  <c r="H14" i="42" l="1"/>
  <c r="C26" i="69" l="1"/>
  <c r="C25" i="69"/>
  <c r="C24" i="69" s="1"/>
  <c r="H24" i="69"/>
  <c r="G24" i="69"/>
  <c r="F24" i="69"/>
  <c r="E24" i="69"/>
  <c r="D24" i="69"/>
  <c r="C23" i="69"/>
  <c r="C22" i="69"/>
  <c r="C18" i="69" s="1"/>
  <c r="C17" i="69"/>
  <c r="C16" i="69"/>
  <c r="C15" i="69"/>
  <c r="H14" i="69"/>
  <c r="H8" i="69" s="1"/>
  <c r="G14" i="69"/>
  <c r="G8" i="69" s="1"/>
  <c r="F14" i="69"/>
  <c r="F8" i="69" s="1"/>
  <c r="E14" i="69"/>
  <c r="E8" i="69" s="1"/>
  <c r="D14" i="69"/>
  <c r="D8" i="69" s="1"/>
  <c r="C13" i="69"/>
  <c r="C12" i="69"/>
  <c r="C11" i="69"/>
  <c r="C10" i="69"/>
  <c r="C9" i="69"/>
  <c r="C7" i="69"/>
  <c r="C6" i="69"/>
  <c r="C5" i="69"/>
  <c r="H4" i="69"/>
  <c r="G4" i="69"/>
  <c r="F4" i="69"/>
  <c r="E4" i="69"/>
  <c r="D4" i="69"/>
  <c r="C4" i="69" l="1"/>
  <c r="C14" i="69"/>
  <c r="C8" i="69" s="1"/>
  <c r="T15" i="72" l="1"/>
  <c r="S15" i="72"/>
  <c r="Q15" i="72"/>
  <c r="P15" i="72"/>
  <c r="N15" i="72"/>
  <c r="M15" i="72"/>
  <c r="K15" i="72"/>
  <c r="J15" i="72"/>
  <c r="H15" i="72"/>
  <c r="G15" i="72"/>
  <c r="T15" i="40"/>
  <c r="S15" i="40"/>
  <c r="Q15" i="40"/>
  <c r="P15" i="40"/>
  <c r="N15" i="40"/>
  <c r="M15" i="40"/>
  <c r="K15" i="40"/>
  <c r="J15" i="40"/>
  <c r="H15" i="40"/>
  <c r="G15" i="40"/>
  <c r="R13" i="73" l="1"/>
  <c r="O13" i="73"/>
  <c r="R13" i="41"/>
  <c r="O13" i="41"/>
  <c r="T14" i="74" l="1"/>
  <c r="S14" i="74"/>
  <c r="Q14" i="74"/>
  <c r="P14" i="74"/>
  <c r="N14" i="74"/>
  <c r="M14" i="74"/>
  <c r="K14" i="74"/>
  <c r="J14" i="74"/>
  <c r="H14" i="74"/>
  <c r="G14" i="74"/>
  <c r="R13" i="74"/>
  <c r="O13" i="74"/>
  <c r="L13" i="74"/>
  <c r="I13" i="74"/>
  <c r="F13" i="74"/>
  <c r="E13" i="74"/>
  <c r="D13" i="74"/>
  <c r="R12" i="74"/>
  <c r="O12" i="74"/>
  <c r="L12" i="74"/>
  <c r="I12" i="74"/>
  <c r="F12" i="74"/>
  <c r="E12" i="74"/>
  <c r="D12" i="74"/>
  <c r="R11" i="74"/>
  <c r="O11" i="74"/>
  <c r="L11" i="74"/>
  <c r="I11" i="74"/>
  <c r="F11" i="74"/>
  <c r="E11" i="74"/>
  <c r="D11" i="74"/>
  <c r="R10" i="74"/>
  <c r="O10" i="74"/>
  <c r="L10" i="74"/>
  <c r="I10" i="74"/>
  <c r="F10" i="74"/>
  <c r="E10" i="74"/>
  <c r="D10" i="74"/>
  <c r="R9" i="74"/>
  <c r="O9" i="74"/>
  <c r="L9" i="74"/>
  <c r="I9" i="74"/>
  <c r="F9" i="74"/>
  <c r="E9" i="74"/>
  <c r="D9" i="74"/>
  <c r="R8" i="74"/>
  <c r="O8" i="74"/>
  <c r="L8" i="74"/>
  <c r="I8" i="74"/>
  <c r="F8" i="74"/>
  <c r="E8" i="74"/>
  <c r="D8" i="74"/>
  <c r="R7" i="74"/>
  <c r="O7" i="74"/>
  <c r="L7" i="74"/>
  <c r="I7" i="74"/>
  <c r="F7" i="74"/>
  <c r="E7" i="74"/>
  <c r="D7" i="74"/>
  <c r="R6" i="74"/>
  <c r="O6" i="74"/>
  <c r="L6" i="74"/>
  <c r="I6" i="74"/>
  <c r="F6" i="74"/>
  <c r="E6" i="74"/>
  <c r="D6" i="74"/>
  <c r="T14" i="42"/>
  <c r="S14" i="42"/>
  <c r="Q14" i="42"/>
  <c r="P14" i="42"/>
  <c r="N14" i="42"/>
  <c r="M14" i="42"/>
  <c r="K14" i="42"/>
  <c r="J14" i="42"/>
  <c r="G14" i="42"/>
  <c r="O9" i="42"/>
  <c r="R9" i="42"/>
  <c r="O10" i="42"/>
  <c r="R10" i="42"/>
  <c r="L10" i="42"/>
  <c r="L11" i="42"/>
  <c r="L12" i="42"/>
  <c r="I10" i="42"/>
  <c r="I11" i="42"/>
  <c r="I12" i="42"/>
  <c r="F10" i="42"/>
  <c r="F11" i="42"/>
  <c r="F12" i="42"/>
  <c r="C12" i="74" l="1"/>
  <c r="E15" i="74"/>
  <c r="C13" i="74"/>
  <c r="E15" i="42"/>
  <c r="C9" i="74"/>
  <c r="C7" i="74"/>
  <c r="C11" i="74"/>
  <c r="C10" i="74"/>
  <c r="C8" i="74"/>
  <c r="C6" i="74"/>
  <c r="K14" i="73"/>
  <c r="L13" i="73"/>
  <c r="I13" i="73"/>
  <c r="F13" i="73"/>
  <c r="E13" i="73"/>
  <c r="D13" i="73"/>
  <c r="R12" i="73"/>
  <c r="O12" i="73"/>
  <c r="L12" i="73"/>
  <c r="I12" i="73"/>
  <c r="F12" i="73"/>
  <c r="E12" i="73"/>
  <c r="D12" i="73"/>
  <c r="R11" i="73"/>
  <c r="O11" i="73"/>
  <c r="L11" i="73"/>
  <c r="I11" i="73"/>
  <c r="F11" i="73"/>
  <c r="E11" i="73"/>
  <c r="D11" i="73"/>
  <c r="R10" i="73"/>
  <c r="O10" i="73"/>
  <c r="L10" i="73"/>
  <c r="I10" i="73"/>
  <c r="F10" i="73"/>
  <c r="E10" i="73"/>
  <c r="D10" i="73"/>
  <c r="R9" i="73"/>
  <c r="O9" i="73"/>
  <c r="L9" i="73"/>
  <c r="I9" i="73"/>
  <c r="F9" i="73"/>
  <c r="E9" i="73"/>
  <c r="D9" i="73"/>
  <c r="R8" i="73"/>
  <c r="O8" i="73"/>
  <c r="L8" i="73"/>
  <c r="I8" i="73"/>
  <c r="F8" i="73"/>
  <c r="E8" i="73"/>
  <c r="D8" i="73"/>
  <c r="R7" i="73"/>
  <c r="O7" i="73"/>
  <c r="L7" i="73"/>
  <c r="I7" i="73"/>
  <c r="F7" i="73"/>
  <c r="E7" i="73"/>
  <c r="D7" i="73"/>
  <c r="C7" i="73" s="1"/>
  <c r="R6" i="73"/>
  <c r="O6" i="73"/>
  <c r="L6" i="73"/>
  <c r="I6" i="73"/>
  <c r="F6" i="73"/>
  <c r="E6" i="73"/>
  <c r="D6" i="73"/>
  <c r="F10" i="41"/>
  <c r="I10" i="41"/>
  <c r="L10" i="41"/>
  <c r="O9" i="41"/>
  <c r="R9" i="41"/>
  <c r="T14" i="73"/>
  <c r="Q14" i="73"/>
  <c r="P14" i="73"/>
  <c r="N14" i="73"/>
  <c r="J14" i="73"/>
  <c r="H14" i="73"/>
  <c r="R13" i="72"/>
  <c r="O13" i="72"/>
  <c r="L13" i="72"/>
  <c r="I13" i="72"/>
  <c r="F13" i="72"/>
  <c r="E13" i="72"/>
  <c r="D13" i="72"/>
  <c r="R11" i="72"/>
  <c r="O11" i="72"/>
  <c r="L11" i="72"/>
  <c r="I11" i="72"/>
  <c r="F11" i="72"/>
  <c r="E11" i="72"/>
  <c r="D11" i="72"/>
  <c r="R9" i="72"/>
  <c r="O9" i="72"/>
  <c r="L9" i="72"/>
  <c r="I9" i="72"/>
  <c r="F9" i="72"/>
  <c r="E9" i="72"/>
  <c r="D9" i="72"/>
  <c r="R7" i="72"/>
  <c r="O7" i="72"/>
  <c r="L7" i="72"/>
  <c r="I7" i="72"/>
  <c r="F7" i="72"/>
  <c r="E7" i="72"/>
  <c r="D7" i="72"/>
  <c r="R6" i="72"/>
  <c r="O6" i="72"/>
  <c r="L6" i="72"/>
  <c r="I6" i="72"/>
  <c r="F6" i="72"/>
  <c r="E6" i="72"/>
  <c r="D6" i="72"/>
  <c r="C11" i="72" l="1"/>
  <c r="C11" i="73"/>
  <c r="E15" i="72"/>
  <c r="C6" i="72"/>
  <c r="D15" i="72"/>
  <c r="C13" i="72"/>
  <c r="C9" i="72"/>
  <c r="C7" i="72"/>
  <c r="L15" i="72"/>
  <c r="F15" i="72"/>
  <c r="R15" i="72"/>
  <c r="I15" i="72"/>
  <c r="S14" i="73"/>
  <c r="G14" i="73"/>
  <c r="O15" i="72"/>
  <c r="C10" i="73"/>
  <c r="C12" i="73"/>
  <c r="C6" i="73"/>
  <c r="C13" i="73"/>
  <c r="C8" i="73"/>
  <c r="C9" i="73"/>
  <c r="M14" i="73"/>
  <c r="C15" i="72" l="1"/>
  <c r="F15" i="73"/>
  <c r="E7" i="60"/>
  <c r="D7" i="60"/>
  <c r="E6" i="60"/>
  <c r="D6" i="60"/>
  <c r="E5" i="60"/>
  <c r="D5" i="60"/>
  <c r="E13" i="42" l="1"/>
  <c r="D13" i="42"/>
  <c r="E12" i="42"/>
  <c r="D12" i="42"/>
  <c r="E11" i="42"/>
  <c r="D11" i="42"/>
  <c r="E10" i="42"/>
  <c r="D10" i="42"/>
  <c r="E9" i="42"/>
  <c r="D9" i="42"/>
  <c r="E8" i="42"/>
  <c r="D8" i="42"/>
  <c r="E7" i="42"/>
  <c r="D7" i="42"/>
  <c r="E6" i="42"/>
  <c r="D6" i="42"/>
  <c r="D6" i="41"/>
  <c r="E13" i="41"/>
  <c r="D13" i="41"/>
  <c r="E12" i="41"/>
  <c r="D12" i="41"/>
  <c r="E11" i="41"/>
  <c r="D11" i="41"/>
  <c r="E10" i="41"/>
  <c r="D10" i="41"/>
  <c r="E9" i="41"/>
  <c r="D9" i="41"/>
  <c r="E8" i="41"/>
  <c r="D8" i="41"/>
  <c r="E7" i="41"/>
  <c r="D7" i="41"/>
  <c r="E6" i="41"/>
  <c r="E13" i="40" l="1"/>
  <c r="D13" i="40"/>
  <c r="E11" i="40"/>
  <c r="D11" i="40"/>
  <c r="E9" i="40"/>
  <c r="D9" i="40"/>
  <c r="E7" i="40"/>
  <c r="D7" i="40"/>
  <c r="E6" i="40"/>
  <c r="D6" i="40"/>
  <c r="D15" i="40" l="1"/>
  <c r="E15" i="40"/>
  <c r="I5" i="27" l="1"/>
  <c r="I4" i="27"/>
  <c r="I6" i="27"/>
  <c r="C9" i="42" l="1"/>
  <c r="C13" i="41"/>
  <c r="L13" i="41"/>
  <c r="I13" i="41"/>
  <c r="F13" i="41"/>
  <c r="R12" i="41"/>
  <c r="O12" i="41"/>
  <c r="C7" i="42" l="1"/>
  <c r="C10" i="42"/>
  <c r="C8" i="42"/>
  <c r="C13" i="42"/>
  <c r="C12" i="42"/>
  <c r="C11" i="42"/>
  <c r="C12" i="41"/>
  <c r="N13" i="54" l="1"/>
  <c r="L13" i="54" s="1"/>
  <c r="N14" i="54" l="1"/>
  <c r="L14" i="54" s="1"/>
  <c r="G10" i="54"/>
  <c r="C10" i="54"/>
  <c r="C17" i="54"/>
  <c r="L10" i="54"/>
  <c r="I3" i="27" l="1"/>
  <c r="R12" i="42" l="1"/>
  <c r="O12" i="42"/>
  <c r="R11" i="42"/>
  <c r="O11" i="42"/>
  <c r="L9" i="42"/>
  <c r="I9" i="42"/>
  <c r="F9" i="42"/>
  <c r="R8" i="42"/>
  <c r="O8" i="42"/>
  <c r="L8" i="42"/>
  <c r="I8" i="42"/>
  <c r="F8" i="42"/>
  <c r="R11" i="41" l="1"/>
  <c r="O11" i="41"/>
  <c r="L11" i="41"/>
  <c r="I11" i="41"/>
  <c r="F11" i="41"/>
  <c r="R10" i="41"/>
  <c r="O10" i="41"/>
  <c r="L9" i="41"/>
  <c r="I9" i="41"/>
  <c r="F9" i="41"/>
  <c r="R8" i="41"/>
  <c r="O8" i="41"/>
  <c r="L8" i="41"/>
  <c r="I8" i="41"/>
  <c r="F8" i="41"/>
  <c r="R7" i="41"/>
  <c r="O7" i="41"/>
  <c r="L7" i="41"/>
  <c r="I7" i="41"/>
  <c r="F7" i="41"/>
  <c r="C11" i="41" l="1"/>
  <c r="C7" i="41"/>
  <c r="C8" i="41"/>
  <c r="C10" i="41"/>
  <c r="C9" i="41"/>
  <c r="H12" i="54" l="1"/>
  <c r="C12" i="54" s="1"/>
  <c r="G12" i="54" s="1"/>
  <c r="F12" i="41" l="1"/>
  <c r="I12" i="41"/>
  <c r="L12" i="41"/>
  <c r="R7" i="60" l="1"/>
  <c r="O7" i="60"/>
  <c r="L7" i="60"/>
  <c r="I7" i="60"/>
  <c r="F7" i="60"/>
  <c r="R6" i="60"/>
  <c r="O6" i="60"/>
  <c r="L6" i="60"/>
  <c r="I6" i="60"/>
  <c r="F6" i="60"/>
  <c r="R5" i="60"/>
  <c r="O5" i="60"/>
  <c r="L5" i="60"/>
  <c r="I5" i="60"/>
  <c r="F5" i="60"/>
  <c r="C6" i="60" l="1"/>
  <c r="C5" i="60"/>
  <c r="C7" i="60"/>
  <c r="R13" i="42" l="1"/>
  <c r="R7" i="42"/>
  <c r="R6" i="42"/>
  <c r="O13" i="42"/>
  <c r="O7" i="42"/>
  <c r="O6" i="42"/>
  <c r="L13" i="42"/>
  <c r="L7" i="42"/>
  <c r="L6" i="42"/>
  <c r="I13" i="42"/>
  <c r="I7" i="42"/>
  <c r="I6" i="42"/>
  <c r="F13" i="42"/>
  <c r="F7" i="42"/>
  <c r="I14" i="54" l="1"/>
  <c r="C14" i="54"/>
  <c r="F8" i="54"/>
  <c r="L2" i="54"/>
  <c r="F6" i="42" l="1"/>
  <c r="R6" i="41"/>
  <c r="O6" i="41"/>
  <c r="L6" i="41"/>
  <c r="I6" i="41"/>
  <c r="F6" i="41"/>
  <c r="T14" i="41"/>
  <c r="S14" i="41"/>
  <c r="Q14" i="41"/>
  <c r="P14" i="41"/>
  <c r="N14" i="41"/>
  <c r="M14" i="41"/>
  <c r="K14" i="41"/>
  <c r="J14" i="41"/>
  <c r="H14" i="41"/>
  <c r="G14" i="41"/>
  <c r="R13" i="40"/>
  <c r="O13" i="40"/>
  <c r="L13" i="40"/>
  <c r="I13" i="40"/>
  <c r="F13" i="40"/>
  <c r="R11" i="40"/>
  <c r="O11" i="40"/>
  <c r="L11" i="40"/>
  <c r="I11" i="40"/>
  <c r="F11" i="40"/>
  <c r="R9" i="40"/>
  <c r="O9" i="40"/>
  <c r="L9" i="40"/>
  <c r="I9" i="40"/>
  <c r="F9" i="40"/>
  <c r="R7" i="40"/>
  <c r="O7" i="40"/>
  <c r="L7" i="40"/>
  <c r="I7" i="40"/>
  <c r="F7" i="40"/>
  <c r="R6" i="40"/>
  <c r="O6" i="40"/>
  <c r="L6" i="40"/>
  <c r="I6" i="40"/>
  <c r="F6" i="40"/>
  <c r="F15" i="41" l="1"/>
  <c r="C6" i="41"/>
  <c r="C6" i="42"/>
  <c r="C9" i="40"/>
  <c r="C6" i="40"/>
  <c r="C7" i="40"/>
  <c r="C13" i="40"/>
  <c r="F15" i="40"/>
  <c r="L15" i="40"/>
  <c r="C11" i="40"/>
  <c r="O15" i="40"/>
  <c r="R15" i="40"/>
  <c r="I15" i="40"/>
  <c r="C15" i="40" l="1"/>
</calcChain>
</file>

<file path=xl/sharedStrings.xml><?xml version="1.0" encoding="utf-8"?>
<sst xmlns="http://schemas.openxmlformats.org/spreadsheetml/2006/main" count="2650" uniqueCount="1311">
  <si>
    <t>Total</t>
  </si>
  <si>
    <t>DEPARTAMENTO DE ANÁLISIS ESTADÍSTICO</t>
  </si>
  <si>
    <t>Dirección de Planificación Institucional</t>
  </si>
  <si>
    <t>Código Secuencial:</t>
  </si>
  <si>
    <t>Ministerio de Educación Pública</t>
  </si>
  <si>
    <t>(Para uso de Oficina)</t>
  </si>
  <si>
    <t>01</t>
  </si>
  <si>
    <t>02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</si>
  <si>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</si>
  <si>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</si>
  <si>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</si>
  <si>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</si>
  <si>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</si>
  <si>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</si>
  <si>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</si>
  <si>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</si>
  <si>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</si>
  <si>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Firma:</t>
  </si>
  <si>
    <t>Institución:</t>
  </si>
  <si>
    <t>Asignatura</t>
  </si>
  <si>
    <t>Español</t>
  </si>
  <si>
    <t>Estudios Sociales</t>
  </si>
  <si>
    <t>Ciencias</t>
  </si>
  <si>
    <t>Matemática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</si>
  <si>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</si>
  <si>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</si>
  <si>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</si>
  <si>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</si>
  <si>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</si>
  <si>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</si>
  <si>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</si>
  <si>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</si>
  <si>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</si>
  <si>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</si>
  <si>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</si>
  <si>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</si>
  <si>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</si>
  <si>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</si>
  <si>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</si>
  <si>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</si>
  <si>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</si>
  <si>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</si>
  <si>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1</t>
  </si>
  <si>
    <t>2</t>
  </si>
  <si>
    <t>DESAMPARADOS</t>
  </si>
  <si>
    <t>3</t>
  </si>
  <si>
    <t>OCCIDENTE</t>
  </si>
  <si>
    <t>LIMON</t>
  </si>
  <si>
    <t>7</t>
  </si>
  <si>
    <t>COTO</t>
  </si>
  <si>
    <t>6</t>
  </si>
  <si>
    <t>PUNTARENAS</t>
  </si>
  <si>
    <t>4</t>
  </si>
  <si>
    <t>HEREDIA</t>
  </si>
  <si>
    <t>5</t>
  </si>
  <si>
    <t>CARTAGO</t>
  </si>
  <si>
    <t>LIBERIA</t>
  </si>
  <si>
    <t>TURRIALBA</t>
  </si>
  <si>
    <t>NICOYA</t>
  </si>
  <si>
    <t>PÚBLICA</t>
  </si>
  <si>
    <t>Dirección Regional:</t>
  </si>
  <si>
    <t>Código Presupuestario:</t>
  </si>
  <si>
    <t>Movimientos
de Matrícula</t>
  </si>
  <si>
    <t>Más:</t>
  </si>
  <si>
    <t>Menos:</t>
  </si>
  <si>
    <t>NOTAS:</t>
  </si>
  <si>
    <t>NOTA:</t>
  </si>
  <si>
    <t>1.</t>
  </si>
  <si>
    <t>2.</t>
  </si>
  <si>
    <t>3.</t>
  </si>
  <si>
    <t>Definitivas</t>
  </si>
  <si>
    <t>Temporales</t>
  </si>
  <si>
    <t>4.</t>
  </si>
  <si>
    <t>Tipos de Violencia</t>
  </si>
  <si>
    <t>Verbal</t>
  </si>
  <si>
    <t>Física</t>
  </si>
  <si>
    <t>Escrita</t>
  </si>
  <si>
    <t>Robos</t>
  </si>
  <si>
    <t>Destrucción de Materiales</t>
  </si>
  <si>
    <t>1/ Personal Docente-Administrativo, Administrativo y de Servicio.</t>
  </si>
  <si>
    <t>2/ Por favor, especifique los otros tipos de violencia que se presentan en su institución.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</si>
  <si>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</si>
  <si>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</si>
  <si>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</si>
  <si>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</si>
  <si>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</si>
  <si>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</si>
  <si>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</si>
  <si>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</si>
  <si>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</si>
  <si>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</si>
  <si>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</si>
  <si>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</si>
  <si>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</si>
  <si>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</si>
  <si>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</si>
  <si>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</si>
  <si>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</si>
  <si>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</si>
  <si>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</si>
  <si>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</si>
  <si>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</si>
  <si>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</si>
  <si>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</si>
  <si>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</si>
  <si>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</si>
  <si>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</si>
  <si>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</si>
  <si>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</si>
  <si>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</si>
  <si>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</si>
  <si>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</si>
  <si>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</si>
  <si>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</si>
  <si>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</si>
  <si>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</si>
  <si>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</si>
  <si>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</si>
  <si>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</si>
  <si>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</si>
  <si>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</si>
  <si>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</si>
  <si>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</si>
  <si>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</si>
  <si>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</si>
  <si>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</si>
  <si>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</si>
  <si>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</si>
  <si>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</si>
  <si>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</si>
  <si>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</si>
  <si>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</si>
  <si>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</si>
  <si>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</si>
  <si>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</si>
  <si>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</si>
  <si>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</si>
  <si>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</si>
  <si>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</si>
  <si>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</si>
  <si>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</si>
  <si>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</si>
  <si>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</si>
  <si>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</si>
  <si>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</si>
  <si>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</si>
  <si>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</si>
  <si>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</si>
  <si>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</si>
  <si>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</si>
  <si>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</si>
  <si>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</si>
  <si>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</si>
  <si>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</si>
  <si>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</si>
  <si>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</si>
  <si>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</si>
  <si>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</si>
  <si>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</si>
  <si>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</si>
  <si>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</si>
  <si>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</si>
  <si>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</si>
  <si>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</si>
  <si>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</si>
  <si>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</si>
  <si>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</si>
  <si>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</si>
  <si>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</si>
  <si>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</si>
  <si>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</si>
  <si>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</si>
  <si>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</si>
  <si>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</si>
  <si>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</si>
  <si>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</si>
  <si>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</si>
  <si>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</si>
  <si>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</si>
  <si>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</si>
  <si>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</si>
  <si>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</si>
  <si>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</si>
  <si>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</si>
  <si>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</si>
  <si>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</si>
  <si>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</si>
  <si>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</si>
  <si>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</si>
  <si>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</si>
  <si>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</si>
  <si>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</si>
  <si>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</si>
  <si>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</si>
  <si>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</si>
  <si>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</si>
  <si>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</si>
  <si>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</si>
  <si>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</si>
  <si>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</si>
  <si>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</si>
  <si>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</si>
  <si>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</si>
  <si>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</si>
  <si>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</si>
  <si>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</si>
  <si>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</si>
  <si>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</si>
  <si>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</si>
  <si>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</si>
  <si>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</si>
  <si>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</si>
  <si>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</si>
  <si>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</si>
  <si>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</si>
  <si>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</si>
  <si>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</si>
  <si>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</si>
  <si>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</si>
  <si>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</si>
  <si>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</si>
  <si>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</si>
  <si>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</si>
  <si>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</si>
  <si>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</si>
  <si>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</si>
  <si>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</si>
  <si>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</si>
  <si>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</si>
  <si>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</si>
  <si>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</si>
  <si>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</si>
  <si>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</si>
  <si>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</si>
  <si>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</si>
  <si>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</si>
  <si>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</si>
  <si>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</si>
  <si>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</si>
  <si>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</si>
  <si>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</si>
  <si>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</si>
  <si>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</si>
  <si>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</si>
  <si>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</si>
  <si>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</si>
  <si>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</si>
  <si>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</si>
  <si>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</si>
  <si>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</si>
  <si>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</si>
  <si>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</si>
  <si>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</si>
  <si>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</si>
  <si>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</si>
  <si>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</si>
  <si>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</si>
  <si>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</si>
  <si>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</si>
  <si>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</si>
  <si>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</si>
  <si>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</si>
  <si>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</si>
  <si>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</si>
  <si>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</si>
  <si>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</si>
  <si>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</si>
  <si>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</si>
  <si>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</si>
  <si>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</si>
  <si>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</si>
  <si>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</si>
  <si>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</si>
  <si>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</si>
  <si>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</si>
  <si>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</si>
  <si>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</si>
  <si>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</si>
  <si>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</si>
  <si>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</si>
  <si>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</si>
  <si>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</si>
  <si>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</si>
  <si>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</si>
  <si>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</si>
  <si>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</si>
  <si>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</si>
  <si>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</si>
  <si>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</si>
  <si>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</si>
  <si>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</si>
  <si>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</si>
  <si>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</si>
  <si>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</si>
  <si>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</si>
  <si>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</si>
  <si>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</si>
  <si>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</si>
  <si>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</si>
  <si>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</si>
  <si>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</si>
  <si>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</si>
  <si>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</si>
  <si>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</si>
  <si>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</si>
  <si>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</si>
  <si>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</si>
  <si>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</si>
  <si>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</si>
  <si>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</si>
  <si>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</si>
  <si>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</si>
  <si>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</si>
  <si>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</si>
  <si>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</si>
  <si>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</si>
  <si>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</si>
  <si>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</si>
  <si>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</si>
  <si>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</si>
  <si>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</si>
  <si>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</si>
  <si>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</si>
  <si>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</si>
  <si>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</si>
  <si>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</si>
  <si>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</si>
  <si>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</si>
  <si>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</si>
  <si>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</si>
  <si>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</si>
  <si>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</si>
  <si>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</si>
  <si>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</si>
  <si>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</si>
  <si>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</si>
  <si>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</si>
  <si>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</si>
  <si>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</si>
  <si>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</si>
  <si>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</si>
  <si>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</si>
  <si>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</si>
  <si>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</si>
  <si>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</si>
  <si>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</si>
  <si>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</si>
  <si>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</si>
  <si>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</si>
  <si>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</si>
  <si>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</si>
  <si>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</si>
  <si>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</si>
  <si>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</si>
  <si>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</si>
  <si>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</si>
  <si>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</si>
  <si>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</si>
  <si>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</si>
  <si>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</si>
  <si>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</si>
  <si>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</si>
  <si>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</si>
  <si>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</si>
  <si>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</si>
  <si>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</si>
  <si>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</si>
  <si>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</si>
  <si>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</si>
  <si>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</si>
  <si>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</si>
  <si>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</si>
  <si>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</si>
  <si>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</si>
  <si>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</si>
  <si>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</si>
  <si>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</si>
  <si>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</si>
  <si>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</si>
  <si>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</si>
  <si>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</si>
  <si>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</si>
  <si>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</si>
  <si>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</si>
  <si>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</si>
  <si>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</si>
  <si>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</si>
  <si>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</si>
  <si>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</si>
  <si>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</si>
  <si>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</si>
  <si>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</si>
  <si>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</si>
  <si>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</si>
  <si>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</si>
  <si>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</si>
  <si>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</si>
  <si>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</si>
  <si>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</si>
  <si>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</si>
  <si>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</si>
  <si>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</si>
  <si>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</si>
  <si>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</si>
  <si>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</si>
  <si>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</si>
  <si>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</si>
  <si>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</si>
  <si>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</si>
  <si>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</si>
  <si>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</si>
  <si>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</si>
  <si>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</si>
  <si>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</si>
  <si>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</si>
  <si>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</si>
  <si>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</si>
  <si>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</si>
  <si>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</si>
  <si>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</si>
  <si>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</si>
  <si>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</si>
  <si>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</si>
  <si>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</si>
  <si>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</si>
  <si>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</si>
  <si>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</si>
  <si>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</si>
  <si>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</si>
  <si>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</si>
  <si>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</si>
  <si>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</si>
  <si>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</si>
  <si>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</si>
  <si>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</si>
  <si>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</si>
  <si>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</si>
  <si>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</si>
  <si>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</si>
  <si>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</si>
  <si>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</si>
  <si>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</si>
  <si>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</si>
  <si>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</si>
  <si>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</si>
  <si>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</si>
  <si>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</si>
  <si>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</si>
  <si>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</si>
  <si>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</si>
  <si>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</si>
  <si>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</si>
  <si>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</si>
  <si>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</si>
  <si>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</si>
  <si>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</si>
  <si>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</si>
  <si>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</si>
  <si>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</si>
  <si>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</si>
  <si>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</si>
  <si>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</si>
  <si>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</si>
  <si>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</si>
  <si>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</si>
  <si>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</si>
  <si>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</si>
  <si>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</si>
  <si>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</si>
  <si>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</si>
  <si>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</si>
  <si>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</si>
  <si>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</si>
  <si>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</si>
  <si>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</si>
  <si>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</si>
  <si>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</si>
  <si>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</si>
  <si>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</si>
  <si>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</si>
  <si>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</si>
  <si>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</si>
  <si>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</si>
  <si>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</si>
  <si>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</si>
  <si>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</si>
  <si>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</si>
  <si>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</si>
  <si>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</si>
  <si>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</si>
  <si>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</si>
  <si>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</si>
  <si>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</si>
  <si>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</si>
  <si>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</si>
  <si>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</si>
  <si>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</si>
  <si>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</si>
  <si>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</si>
  <si>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</si>
  <si>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</si>
  <si>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</si>
  <si>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</si>
  <si>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</si>
  <si>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</si>
  <si>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</si>
  <si>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</si>
  <si>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</si>
  <si>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</si>
  <si>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</si>
  <si>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</si>
  <si>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</si>
  <si>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</si>
  <si>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</si>
  <si>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</si>
  <si>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</si>
  <si>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</si>
  <si>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</si>
  <si>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</si>
  <si>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</si>
  <si>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</si>
  <si>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</si>
  <si>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</si>
  <si>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</si>
  <si>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</si>
  <si>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</si>
  <si>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</si>
  <si>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</si>
  <si>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</si>
  <si>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</si>
  <si>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</si>
  <si>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</si>
  <si>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</si>
  <si>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</si>
  <si>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</si>
  <si>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</si>
  <si>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</si>
  <si>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</si>
  <si>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</si>
  <si>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</si>
  <si>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</si>
  <si>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</si>
  <si>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</si>
  <si>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</si>
  <si>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</si>
  <si>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</si>
  <si>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</si>
  <si>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</si>
  <si>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</si>
  <si>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</si>
  <si>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</si>
  <si>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</si>
  <si>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</si>
  <si>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</si>
  <si>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</si>
  <si>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</si>
  <si>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Sello Institución</t>
  </si>
  <si>
    <t>PCD</t>
  </si>
  <si>
    <t>OBSERVACIONES/COMENTARIOS:</t>
  </si>
  <si>
    <t>Hombres</t>
  </si>
  <si>
    <t>Mujeres</t>
  </si>
  <si>
    <t>CANTIDAD DE ADECUACIONES CURRICULARES</t>
  </si>
  <si>
    <t>De acceso</t>
  </si>
  <si>
    <t>No significativa</t>
  </si>
  <si>
    <t>Significativa</t>
  </si>
  <si>
    <t>Tipo de Adecuación</t>
  </si>
  <si>
    <t>1-07-07</t>
  </si>
  <si>
    <t>6-02-06</t>
  </si>
  <si>
    <t>6-08-06</t>
  </si>
  <si>
    <t>5.</t>
  </si>
  <si>
    <t>Suspensiones por agresión que se registraron en el presente curso lectivo:</t>
  </si>
  <si>
    <t>6.</t>
  </si>
  <si>
    <t>7.</t>
  </si>
  <si>
    <t>¿Cantidad de armas blancas decomisadas?</t>
  </si>
  <si>
    <t>¿Cantidad de armas de fuego decomisadas?</t>
  </si>
  <si>
    <t>MOVIMIENTOS DE MATRÍCULA</t>
  </si>
  <si>
    <t>¿Cantidad de estudiantes encontrados con arma de fuego?</t>
  </si>
  <si>
    <t>¿Cantidad de estudiantes encontrados con arma blanca?</t>
  </si>
  <si>
    <t>Biología</t>
  </si>
  <si>
    <t>Inglés</t>
  </si>
  <si>
    <t>Educación Cívica</t>
  </si>
  <si>
    <t>Informática</t>
  </si>
  <si>
    <t>7º</t>
  </si>
  <si>
    <t>8º</t>
  </si>
  <si>
    <t>9º</t>
  </si>
  <si>
    <t>10º</t>
  </si>
  <si>
    <t>11º</t>
  </si>
  <si>
    <t>SAN JOSE CENTRAL</t>
  </si>
  <si>
    <t>CIUDAD NEILY</t>
  </si>
  <si>
    <t>CODTALLER</t>
  </si>
  <si>
    <t>P_ABIERTA</t>
  </si>
  <si>
    <t>Ubicación (PR/CA/DI):</t>
  </si>
  <si>
    <t>1-19-12</t>
  </si>
  <si>
    <t>2-02-14</t>
  </si>
  <si>
    <t>2-16-01</t>
  </si>
  <si>
    <t>6-01-10</t>
  </si>
  <si>
    <t>CUADRO 1</t>
  </si>
  <si>
    <t>CUADRO 2</t>
  </si>
  <si>
    <t>CUADRO 3</t>
  </si>
  <si>
    <t>CUADRO 4</t>
  </si>
  <si>
    <t>CUADRO 5</t>
  </si>
  <si>
    <t>CUADRO 7</t>
  </si>
  <si>
    <t>CUADRO 8</t>
  </si>
  <si>
    <r>
      <t>Matrícula Inicial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</si>
  <si>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Matrícula Final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</si>
  <si>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t>5-11-05</t>
  </si>
  <si>
    <t/>
  </si>
  <si>
    <t>CASOS DE VIOLENCIA INTRAFAMILIAR Y EXTRAFAMILIAR</t>
  </si>
  <si>
    <t>Violencia Intrafamiliar</t>
  </si>
  <si>
    <t>Sexual</t>
  </si>
  <si>
    <t>Negligencia</t>
  </si>
  <si>
    <t>Violencia Extrafamiliar</t>
  </si>
  <si>
    <t>Violación sexual</t>
  </si>
  <si>
    <t>Abuso sexual</t>
  </si>
  <si>
    <t>Relación impropia</t>
  </si>
  <si>
    <t>Explotación sexual comercial</t>
  </si>
  <si>
    <t>Trata de personas</t>
  </si>
  <si>
    <t>Laboral</t>
  </si>
  <si>
    <t>Tráfico</t>
  </si>
  <si>
    <t>Violencia en el Noviazgo</t>
  </si>
  <si>
    <t>DATOS SOBRE OTROS TIPOS DE VIOLENCIA</t>
  </si>
  <si>
    <t>Sí</t>
  </si>
  <si>
    <t>No</t>
  </si>
  <si>
    <t>Responda sí o no.</t>
  </si>
  <si>
    <t>¿Cuenta el centro educativo con Grupo de Convivencia?</t>
  </si>
  <si>
    <t>¿Se están acatando en el centro educativo los protocolos de actuación ante situaciones de violencia?</t>
  </si>
  <si>
    <t>Cantidad de Casos</t>
  </si>
  <si>
    <t>Cantidad de estudiantes involucrados</t>
  </si>
  <si>
    <t>8.</t>
  </si>
  <si>
    <t>¿Cantidad de estudiantes encontrados con arma contusa?</t>
  </si>
  <si>
    <t>9.</t>
  </si>
  <si>
    <t>¿Cantidad de estudiantes encontrados con arma hechiza?</t>
  </si>
  <si>
    <t>10.</t>
  </si>
  <si>
    <t>11.</t>
  </si>
  <si>
    <t>12.</t>
  </si>
  <si>
    <t>¿Cantidad de armas contusas decomisadas?</t>
  </si>
  <si>
    <t>13.</t>
  </si>
  <si>
    <t>¿Cantidad de armas hechizas decomisadas?</t>
  </si>
  <si>
    <t>Suspensiones.</t>
  </si>
  <si>
    <t>14.</t>
  </si>
  <si>
    <t>15.</t>
  </si>
  <si>
    <t>Entre estudiantes</t>
  </si>
  <si>
    <t>De estudiantes a docentes</t>
  </si>
  <si>
    <t>De docentes a estudiantes</t>
  </si>
  <si>
    <t>Psicológica</t>
  </si>
  <si>
    <t>Acoso Sexual y Hostigamiento Sexual</t>
  </si>
  <si>
    <t>Discriminación por xenofobia</t>
  </si>
  <si>
    <t>Discriminación racial</t>
  </si>
  <si>
    <t>Discriminación por orientación sexual</t>
  </si>
  <si>
    <t>Datos del director(a):</t>
  </si>
  <si>
    <r>
      <t xml:space="preserve">Nombre: </t>
    </r>
    <r>
      <rPr>
        <u/>
        <sz val="12"/>
        <color theme="1"/>
        <rFont val="Cambria"/>
        <family val="1"/>
        <scheme val="major"/>
      </rPr>
      <t/>
    </r>
  </si>
  <si>
    <t>Teléfono:</t>
  </si>
  <si>
    <t>Datos del supervisor(a):</t>
  </si>
  <si>
    <t>CONED -- Colegio Nacional de Educación a Distancia</t>
  </si>
  <si>
    <t>6037</t>
  </si>
  <si>
    <t>6240</t>
  </si>
  <si>
    <t>6239</t>
  </si>
  <si>
    <t>6266</t>
  </si>
  <si>
    <t>6243</t>
  </si>
  <si>
    <t>6242</t>
  </si>
  <si>
    <t>6241</t>
  </si>
  <si>
    <t>6237</t>
  </si>
  <si>
    <t>6238</t>
  </si>
  <si>
    <t>6427</t>
  </si>
  <si>
    <t>6274</t>
  </si>
  <si>
    <t>6424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</si>
  <si>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</si>
  <si>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</si>
  <si>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</si>
  <si>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</si>
  <si>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</si>
  <si>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</si>
  <si>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</si>
  <si>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</si>
  <si>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</si>
  <si>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</si>
  <si>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</si>
  <si>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</si>
  <si>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CONED HEREDIA</t>
  </si>
  <si>
    <t>CONED LIBERIA</t>
  </si>
  <si>
    <t>CONED NICOYA</t>
  </si>
  <si>
    <t>CONED TURRIALBA</t>
  </si>
  <si>
    <t>CONED PALMARES</t>
  </si>
  <si>
    <t>CONED CIUDAD NEILY</t>
  </si>
  <si>
    <t>CONED ALUNASA</t>
  </si>
  <si>
    <t>CONED ACOSTA</t>
  </si>
  <si>
    <t>12</t>
  </si>
  <si>
    <t>CONED CARTAGO</t>
  </si>
  <si>
    <t>CONED PUNTARENAS</t>
  </si>
  <si>
    <t>NICOYA CENTRO</t>
  </si>
  <si>
    <t>BARRIO LA COLINA</t>
  </si>
  <si>
    <t>SAN IGNACIO</t>
  </si>
  <si>
    <t>MOLINO</t>
  </si>
  <si>
    <t>DANIEL HAMILTON RUIZ ARAUZ</t>
  </si>
  <si>
    <t>SINDY SCAFIDI AMPIE</t>
  </si>
  <si>
    <t>I PERIODO</t>
  </si>
  <si>
    <t>II PERIODO</t>
  </si>
  <si>
    <t>CUADRO 6</t>
  </si>
  <si>
    <t>Reporte la cantidad de casos en que se han implementado los siguientes protocolos en el Centro Educativo.  Además, indique la cantidad de estudiantes involucrados en los casos mencionados.</t>
  </si>
  <si>
    <r>
      <t xml:space="preserve">Indique en el siguiente cuadro los </t>
    </r>
    <r>
      <rPr>
        <b/>
        <i/>
        <u val="double"/>
        <sz val="11"/>
        <rFont val="Cambria"/>
        <family val="1"/>
        <scheme val="major"/>
      </rPr>
      <t>casos registrados</t>
    </r>
    <r>
      <rPr>
        <sz val="11"/>
        <rFont val="Cambria"/>
        <family val="1"/>
        <scheme val="major"/>
      </rPr>
      <t xml:space="preserve"> de violencia:</t>
    </r>
  </si>
  <si>
    <r>
      <t xml:space="preserve">De estudiantes a otro personal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</si>
  <si>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De otro personal a estudiantes </t>
    </r>
    <r>
      <rPr>
        <b/>
        <vertAlign val="superscript"/>
        <sz val="11"/>
        <rFont val="Cambria"/>
        <family val="1"/>
        <scheme val="major"/>
      </rPr>
      <t>1/</t>
    </r>
  </si>
  <si>
    <r>
      <t>Provenientes de otras Sedes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</si>
  <si>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Traslados a otras Sedes</t>
    </r>
    <r>
      <rPr>
        <vertAlign val="superscript"/>
        <sz val="11"/>
        <color theme="1"/>
        <rFont val="Cambria"/>
        <family val="1"/>
        <scheme val="major"/>
      </rPr>
      <t>1/</t>
    </r>
  </si>
  <si>
    <r>
      <t>Traslados a otras Sedes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</si>
  <si>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t>CUADRO 9--PARTE 1--</t>
  </si>
  <si>
    <t>2-16-02</t>
  </si>
  <si>
    <t>2-16-03</t>
  </si>
  <si>
    <t>7-03-07</t>
  </si>
  <si>
    <t>16.</t>
  </si>
  <si>
    <t>a.</t>
  </si>
  <si>
    <t>b.</t>
  </si>
  <si>
    <t>c.</t>
  </si>
  <si>
    <t>Protocolo de:</t>
  </si>
  <si>
    <t>ALAJUELA / ALAJUELA / ALAJUELA</t>
  </si>
  <si>
    <t>CARTAGO / CARTAGO / ORIENTAL</t>
  </si>
  <si>
    <t>HEREDIA / HEREDIA / HEREDIA</t>
  </si>
  <si>
    <t>GUANACASTE / LIBERIA / LIBERIA</t>
  </si>
  <si>
    <t>PUNTARENAS / PUNTARENAS / PUNTARENAS</t>
  </si>
  <si>
    <t>HEREDIA / BARVA / BARVA</t>
  </si>
  <si>
    <t>GUANACASTE / NICOYA / NICOYA</t>
  </si>
  <si>
    <t>ALAJUELA / GRECIA / GRECIA</t>
  </si>
  <si>
    <t>HEREDIA / SANTO DOMINGO / SANTO DOMINGO</t>
  </si>
  <si>
    <t>GUANACASTE / SANTA CRUZ / SANTA CRUZ</t>
  </si>
  <si>
    <t>PUNTARENAS / BUENOS AIRES / BUENOS AIRES</t>
  </si>
  <si>
    <t>LIMON / SIQUIRRES / SIQUIRRES</t>
  </si>
  <si>
    <t>ALAJUELA / SAN MATEO / SAN MATEO</t>
  </si>
  <si>
    <t>GUANACASTE / BAGACES / BAGACES</t>
  </si>
  <si>
    <t>PUNTARENAS / MONTES DE ORO / MIRAMAR</t>
  </si>
  <si>
    <t>LIMON / TALAMANCA / BRATSI</t>
  </si>
  <si>
    <t>ALAJUELA / ATENAS / ATENAS</t>
  </si>
  <si>
    <t>CARTAGO / TURRIALBA / TURRIALBA</t>
  </si>
  <si>
    <t>HEREDIA / SAN RAFAEL / SAN RAFAEL</t>
  </si>
  <si>
    <t>GUANACASTE / CARRILLO / FILADELFIA</t>
  </si>
  <si>
    <t>LIMON / MATINA / MATINA</t>
  </si>
  <si>
    <t>ALAJUELA / NARANJO / NARANJO</t>
  </si>
  <si>
    <t>CARTAGO / ALVARADO / PACAYAS</t>
  </si>
  <si>
    <t>HEREDIA / SAN ISIDRO / SAN ISIDRO</t>
  </si>
  <si>
    <t>GUANACASTE / CAÑAS / CAÑAS</t>
  </si>
  <si>
    <t>PUNTARENAS / QUEPOS / QUEPOS</t>
  </si>
  <si>
    <t>ALAJUELA / PALMARES / PALMARES</t>
  </si>
  <si>
    <t>CARTAGO / OREAMUNO / SAN RAFAEL</t>
  </si>
  <si>
    <t>GUANACASTE / ABANGARES / LAS JUNTAS</t>
  </si>
  <si>
    <t>PUNTARENAS / GOLFITO / GOLFITO</t>
  </si>
  <si>
    <t>CARTAGO / EL GUARCO / EL TEJAR</t>
  </si>
  <si>
    <t>PUNTARENAS / COTO BRUS / SAN VITO</t>
  </si>
  <si>
    <t>ALAJUELA / OROTINA / OROTINA</t>
  </si>
  <si>
    <t>HEREDIA / SAN PABLO / SAN PABLO</t>
  </si>
  <si>
    <t>GUANACASTE / NANDAYURE / CARMONA</t>
  </si>
  <si>
    <t>PUNTARENAS / PARRITA / PARRITA</t>
  </si>
  <si>
    <t>ALAJUELA / SAN CARLOS / QUESADA</t>
  </si>
  <si>
    <t>GUANACASTE / LA CRUZ / LA CRUZ</t>
  </si>
  <si>
    <t>PUNTARENAS / CORREDORES / CORREDOR</t>
  </si>
  <si>
    <t>ALAJUELA / ZARCERO / ZARCERO</t>
  </si>
  <si>
    <t>GUANACASTE / HOJANCHA / HOJANCHA</t>
  </si>
  <si>
    <t>CARTAGO / CARTAGO / OCCIDENTAL</t>
  </si>
  <si>
    <t>HEREDIA / HEREDIA / MERCEDES</t>
  </si>
  <si>
    <t>GUANACASTE / LIBERIA / CAÑAS DULCES</t>
  </si>
  <si>
    <t>PUNTARENAS / PUNTARENAS / PITAHAYA</t>
  </si>
  <si>
    <t>HEREDIA / BARVA / SAN PEDRO</t>
  </si>
  <si>
    <t>PUNTARENAS / ESPARZA / SAN JUAN GRANDE</t>
  </si>
  <si>
    <t>ALAJUELA / GRECIA / SAN ISIDRO</t>
  </si>
  <si>
    <t>HEREDIA / SANTO DOMINGO / SAN VICENTE</t>
  </si>
  <si>
    <t>LIMON / SIQUIRRES / PACUARITO</t>
  </si>
  <si>
    <t>ALAJUELA / SAN MATEO / DESMONTE</t>
  </si>
  <si>
    <t>GUANACASTE / BAGACES / LA FORTUNA</t>
  </si>
  <si>
    <t>LIMON / TALAMANCA / SIXAOLA</t>
  </si>
  <si>
    <t>CARTAGO / TURRIALBA / LA SUIZA</t>
  </si>
  <si>
    <t>HEREDIA / SAN RAFAEL / SAN JOSECITO</t>
  </si>
  <si>
    <t>GUANACASTE / CARRILLO / PALMIRA</t>
  </si>
  <si>
    <t>PUNTARENAS / OSA / PALMAR</t>
  </si>
  <si>
    <t>ALAJUELA / NARANJO / SAN MIGUEL</t>
  </si>
  <si>
    <t>CARTAGO / ALVARADO / CERVANTES</t>
  </si>
  <si>
    <t>GUANACASTE / CAÑAS / PALMIRA</t>
  </si>
  <si>
    <t>PUNTARENAS / QUEPOS / SAVEGRE</t>
  </si>
  <si>
    <t>ALAJUELA / PALMARES / ZARAGOZA</t>
  </si>
  <si>
    <t>CARTAGO / OREAMUNO / COT</t>
  </si>
  <si>
    <t>GUANACASTE / ABANGARES / SIERRA</t>
  </si>
  <si>
    <t>CARTAGO / EL GUARCO / SAN ISIDRO</t>
  </si>
  <si>
    <t>HEREDIA / FLORES / BARRANTES</t>
  </si>
  <si>
    <t>PUNTARENAS / COTO BRUS / SABALITO</t>
  </si>
  <si>
    <t>ALAJUELA / OROTINA / EL MASTATE</t>
  </si>
  <si>
    <t>ALAJUELA / ALAJUELA / CARRIZAL</t>
  </si>
  <si>
    <t>ALAJUELA / ALAJUELA / SAN ANTONIO</t>
  </si>
  <si>
    <t>GUANACASTE / NANDAYURE / SANTA RITA</t>
  </si>
  <si>
    <t>ALAJUELA / ALAJUELA / SAN ISIDRO</t>
  </si>
  <si>
    <t>ALAJUELA / SAN CARLOS / FLORENCIA</t>
  </si>
  <si>
    <t>ALAJUELA / ALAJUELA / SABANILLA</t>
  </si>
  <si>
    <t>ALAJUELA / ALAJUELA / SAN RAFAEL</t>
  </si>
  <si>
    <t>GUANACASTE / LA CRUZ / SANTA CECILIA</t>
  </si>
  <si>
    <t>PUNTARENAS / CORREDORES / LA CUESTA</t>
  </si>
  <si>
    <t>ALAJUELA / ALAJUELA / DESAMPARADOS</t>
  </si>
  <si>
    <t>ALAJUELA / ZARCERO / LAGUNA</t>
  </si>
  <si>
    <t>ALAJUELA / ALAJUELA / TAMBOR</t>
  </si>
  <si>
    <t>GUANACASTE / HOJANCHA / MONTE ROMO</t>
  </si>
  <si>
    <t>ALAJUELA / ALAJUELA / GARITA</t>
  </si>
  <si>
    <t>CARTAGO / CARTAGO / CARMEN</t>
  </si>
  <si>
    <t>HEREDIA / HEREDIA / SAN FRANCISCO</t>
  </si>
  <si>
    <t>GUANACASTE / LIBERIA / MAYORGA</t>
  </si>
  <si>
    <t>PUNTARENAS / PUNTARENAS / CHOMES</t>
  </si>
  <si>
    <t>HEREDIA / BARVA / SAN PABLO</t>
  </si>
  <si>
    <t>GUANACASTE / NICOYA / SAN ANTONIO</t>
  </si>
  <si>
    <t>PUNTARENAS / ESPARZA / MACACONA</t>
  </si>
  <si>
    <t>ALAJUELA / GRECIA / SAN ROQUE</t>
  </si>
  <si>
    <t>ALAJUELA / GRECIA / TACARES</t>
  </si>
  <si>
    <t>HEREDIA / SANTO DOMINGO / SAN MIGUEL</t>
  </si>
  <si>
    <t>ALAJUELA / GRECIA / PUENTE DE PIEDRA</t>
  </si>
  <si>
    <t>GUANACASTE / SANTA CRUZ / VEINTISIETE DE ABRIL</t>
  </si>
  <si>
    <t>ALAJUELA / GRECIA / BOLIVAR</t>
  </si>
  <si>
    <t>PUNTARENAS / BUENOS AIRES / POTRERO GRANDE</t>
  </si>
  <si>
    <t>LIMON / SIQUIRRES / FLORIDA</t>
  </si>
  <si>
    <t>ALAJUELA / SAN MATEO / LABRADOR</t>
  </si>
  <si>
    <t>GUANACASTE / BAGACES / MOGOTE</t>
  </si>
  <si>
    <t>ALAJUELA / ATENAS / MERCEDES</t>
  </si>
  <si>
    <t>PUNTARENAS / MONTES DE ORO / SAN ISIDRO</t>
  </si>
  <si>
    <t>ALAJUELA / ATENAS / SAN ISIDRO</t>
  </si>
  <si>
    <t>LIMON / TALAMANCA / CAHUITA</t>
  </si>
  <si>
    <t>ALAJUELA / ATENAS / SANTA EULALIA</t>
  </si>
  <si>
    <t>CARTAGO / TURRIALBA / PERALTA</t>
  </si>
  <si>
    <t>ALAJUELA / ATENAS / ESCOBAL</t>
  </si>
  <si>
    <t>HEREDIA / SAN RAFAEL / SANTIAGO</t>
  </si>
  <si>
    <t>GUANACASTE / CARRILLO / SARDINAL</t>
  </si>
  <si>
    <t>PUNTARENAS / OSA / SIERPE</t>
  </si>
  <si>
    <t>LIMON / MATINA / CARRANDI</t>
  </si>
  <si>
    <t>ALAJUELA / NARANJO / CIRRI SUR</t>
  </si>
  <si>
    <t>ALAJUELA / NARANJO / SAN JUAN</t>
  </si>
  <si>
    <t>CARTAGO / ALVARADO / CAPELLADES</t>
  </si>
  <si>
    <t>ALAJUELA / NARANJO / EL ROSARIO</t>
  </si>
  <si>
    <t>ALAJUELA / NARANJO / PALMITOS</t>
  </si>
  <si>
    <t>GUANACASTE / CAÑAS / SAN MIGUEL</t>
  </si>
  <si>
    <t>PUNTARENAS / QUEPOS / NARANJITO</t>
  </si>
  <si>
    <t>ALAJUELA / PALMARES / BUENOS AIRES</t>
  </si>
  <si>
    <t>ALAJUELA / PALMARES / SANTIAGO</t>
  </si>
  <si>
    <t>ALAJUELA / PALMARES / CANDELARIA</t>
  </si>
  <si>
    <t>CARTAGO / OREAMUNO / POTRERO CERRADO</t>
  </si>
  <si>
    <t>GUANACASTE / ABANGARES / SAN JUAN</t>
  </si>
  <si>
    <t>CARTAGO / EL GUARCO / TOBOSI</t>
  </si>
  <si>
    <t>HEREDIA / FLORES / LLORENTE</t>
  </si>
  <si>
    <t>PUNTARENAS / COTO BRUS / AGUA BUENA</t>
  </si>
  <si>
    <t>ALAJUELA / OROTINA / HACIENDA VIEJA</t>
  </si>
  <si>
    <t>ALAJUELA / OROTINA / COYOLAR</t>
  </si>
  <si>
    <t>ALAJUELA / OROTINA / LA CEIBA</t>
  </si>
  <si>
    <t>GUANACASTE / NANDAYURE / ZAPOTAL</t>
  </si>
  <si>
    <t>ALAJUELA / SAN CARLOS / BUENAVISTA</t>
  </si>
  <si>
    <t>ALAJUELA / SAN CARLOS / AGUAS ZARCAS</t>
  </si>
  <si>
    <t>GUANACASTE / LA CRUZ / LA GARITA</t>
  </si>
  <si>
    <t>ALAJUELA / SAN CARLOS / VENECIA</t>
  </si>
  <si>
    <t>PUNTARENAS / CORREDORES / CANOAS</t>
  </si>
  <si>
    <t>ALAJUELA / SAN CARLOS / PITAL</t>
  </si>
  <si>
    <t>ALAJUELA / SAN CARLOS / LA FORTUNA</t>
  </si>
  <si>
    <t>ALAJUELA / ZARCERO / TAPEZCO</t>
  </si>
  <si>
    <t>ALAJUELA / SAN CARLOS / LA TIGRA</t>
  </si>
  <si>
    <t>GUANACASTE / HOJANCHA / PUERTO CARRILLO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</si>
  <si>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</si>
  <si>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</si>
  <si>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</si>
  <si>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</si>
  <si>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</si>
  <si>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HEREDIA / HEREDIA / ULLOA</t>
  </si>
  <si>
    <t>GUANACASTE / LIBERIA / NACASCOLO</t>
  </si>
  <si>
    <t>PUNTARENAS / PUNTARENAS / LEPANTO</t>
  </si>
  <si>
    <t>ALAJUELA / ZARCERO / GUADALUPE</t>
  </si>
  <si>
    <t>ALAJUELA / ZARCERO / PALMIRA</t>
  </si>
  <si>
    <t>ALAJUELA / ZARCERO / ZAPOTE</t>
  </si>
  <si>
    <t>ALAJUELA / ZARCERO / BRISAS</t>
  </si>
  <si>
    <t>HEREDIA / BARVA / SAN ROQUE</t>
  </si>
  <si>
    <t>GUANACASTE / NICOYA / QUEBRADA HONDA</t>
  </si>
  <si>
    <t>PUNTARENAS / ESPARZA / SAN RAFAEL</t>
  </si>
  <si>
    <t>ALAJUELA / UPALA / UPALA</t>
  </si>
  <si>
    <t>ALAJUELA / UPALA / AGUAS CLARAS</t>
  </si>
  <si>
    <t>HEREDIA / SANTO DOMINGO / PARACITO</t>
  </si>
  <si>
    <t>GUANACASTE / SANTA CRUZ / TEMPATE</t>
  </si>
  <si>
    <t>ALAJUELA / UPALA / BIJAGUA</t>
  </si>
  <si>
    <t>PUNTARENAS / BUENOS AIRES / BORUCA</t>
  </si>
  <si>
    <t>ALAJUELA / UPALA / DELICIAS</t>
  </si>
  <si>
    <t>LIMON / SIQUIRRES / GERMANIA</t>
  </si>
  <si>
    <t>ALAJUELA / UPALA / YOLILLAL</t>
  </si>
  <si>
    <t>ALAJUELA / UPALA / CANALETE</t>
  </si>
  <si>
    <t>ALAJUELA / LOS CHILES / LOS CHILES</t>
  </si>
  <si>
    <t>ALAJUELA / LOS CHILES / CAÑO NEGRO</t>
  </si>
  <si>
    <t>LIMON / TALAMANCA / TELIRE</t>
  </si>
  <si>
    <t>ALAJUELA / LOS CHILES / EL AMPARO</t>
  </si>
  <si>
    <t>ALAJUELA / LOS CHILES / SAN JORGE</t>
  </si>
  <si>
    <t>CARTAGO / TURRIALBA / SANTA CRUZ</t>
  </si>
  <si>
    <t>ALAJUELA / GUATUSO / SAN RAFAEL</t>
  </si>
  <si>
    <t>ALAJUELA / GUATUSO / BUENAVISTA</t>
  </si>
  <si>
    <t>ALAJUELA / GUATUSO / COTE</t>
  </si>
  <si>
    <t>ALAJUELA / GUATUSO / KATIRA</t>
  </si>
  <si>
    <t>HEREDIA / SAN ISIDRO / SAN FRANCISCO</t>
  </si>
  <si>
    <t>GUANACASTE / CAÑAS / BEBEDERO</t>
  </si>
  <si>
    <t>CARTAGO / OREAMUNO / CIPRESES</t>
  </si>
  <si>
    <t>CARTAGO / CARTAGO / AGUACALIENTE O SAN FRANCISCO</t>
  </si>
  <si>
    <t>GUANACASTE / ABANGARES / COLORADO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</si>
  <si>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</si>
  <si>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</si>
  <si>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</si>
  <si>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</si>
  <si>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EL GUARCO / PATIO DE AGUA</t>
  </si>
  <si>
    <t>CARTAGO / CARTAGO / LLANO GRANDE</t>
  </si>
  <si>
    <t>CARTAGO / CARTAGO / QUEBRADILLA</t>
  </si>
  <si>
    <t>PUNTARENAS / COTO BRUS / LIMONCITO</t>
  </si>
  <si>
    <t>GUANACASTE / NANDAYURE / SAN PABLO</t>
  </si>
  <si>
    <t>GUANACASTE / LA CRUZ / SANTA ELENA</t>
  </si>
  <si>
    <t>PUNTARENAS / CORREDORES / LAUREL</t>
  </si>
  <si>
    <t>GUANACASTE / HOJANCHA / HUACAS</t>
  </si>
  <si>
    <t>HEREDIA / HEREDIA / VARABLANCA</t>
  </si>
  <si>
    <t>PUNTARENAS / PUNTARENAS / PAQUERA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</si>
  <si>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</si>
  <si>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</si>
  <si>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</si>
  <si>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</si>
  <si>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</si>
  <si>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</si>
  <si>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</si>
  <si>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GUANACASTE / SANTA CRUZ / CARTAGENA</t>
  </si>
  <si>
    <t>PUNTARENAS / BUENOS AIRES / PILAS</t>
  </si>
  <si>
    <t>LIMON / SIQUIRRES / EL CAIRO</t>
  </si>
  <si>
    <t>CARTAGO / OREAMUNO / SANTA ROSA</t>
  </si>
  <si>
    <t>PUNTARENAS / OSA / PIEDRAS BLANCAS</t>
  </si>
  <si>
    <t>GUANACASTE / CAÑAS / POROZAL</t>
  </si>
  <si>
    <t>PUNTARENAS / COTO BRUS / PITTIER</t>
  </si>
  <si>
    <t>GUANACASTE / NANDAYURE / PORVENIR</t>
  </si>
  <si>
    <t>HEREDIA / SANTO DOMINGO / SANTA ROSA</t>
  </si>
  <si>
    <t>HEREDIA / SANTO DOMINGO / TURES</t>
  </si>
  <si>
    <t>GUANACASTE / HOJANCHA / MATAMBU</t>
  </si>
  <si>
    <t>PUNTARENAS / PUNTARENAS / MANZANILLO</t>
  </si>
  <si>
    <t>GUANACASTE / NICOYA / NOSARA</t>
  </si>
  <si>
    <t>PUNTARENAS / ESPARZA / CALDERA</t>
  </si>
  <si>
    <t>GUANACASTE / SANTA CRUZ / GUAJINIQUIL</t>
  </si>
  <si>
    <t>PUNTARENAS / BUENOS AIRES / COLINAS</t>
  </si>
  <si>
    <t>GUANACASTE / NANDAYURE / BEJUCO</t>
  </si>
  <si>
    <t>PUNTARENAS / PUNTARENAS / GUACIMAL</t>
  </si>
  <si>
    <t>GUANACASTE / SANTA CRUZ / CABO VELAS</t>
  </si>
  <si>
    <t>GUANACASTE / SANTA CRUZ / TAMARINDO</t>
  </si>
  <si>
    <t>PUNTARENAS / PUNTARENAS / BARRANCA</t>
  </si>
  <si>
    <t>PUNTARENAS / BUENOS AIRES / BIOLLEY</t>
  </si>
  <si>
    <t>PUNTARENAS / BUENOS AIRES / BRUNKA</t>
  </si>
  <si>
    <t>PUNTARENAS / PUNTARENAS / ISLA DEL COCO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</si>
  <si>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</si>
  <si>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</si>
  <si>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</si>
  <si>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</si>
  <si>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</si>
  <si>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</si>
  <si>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t>Acoso sexual en espacios públicos o de acceso público</t>
  </si>
  <si>
    <t>Violencia en línea</t>
  </si>
  <si>
    <t>¿Cantidad de situaciones de uso o amenaza con un arma?</t>
  </si>
  <si>
    <r>
      <t xml:space="preserve">EN </t>
    </r>
    <r>
      <rPr>
        <b/>
        <u/>
        <sz val="14"/>
        <rFont val="Cambria"/>
        <family val="1"/>
        <scheme val="major"/>
      </rPr>
      <t>CONED</t>
    </r>
  </si>
  <si>
    <t>Actuación ante situaciones de bullying</t>
  </si>
  <si>
    <t>Actuación ante situaciones de ciberbullying</t>
  </si>
  <si>
    <t>Actuación ante situaciones de violencia física</t>
  </si>
  <si>
    <t>Actuación ante situaciones de violencia psicológica</t>
  </si>
  <si>
    <t>Actuación ante situaciones de violencia sexual</t>
  </si>
  <si>
    <t>Actuación ante situaciones de acoso y hostigamiento sexual</t>
  </si>
  <si>
    <t>Violencia en línea: corrupción y/o seducción de personas menores de edad</t>
  </si>
  <si>
    <t>Actuación ante situaciones de hallazgo de drogas</t>
  </si>
  <si>
    <t>Actuación ante situaciones de tenencia de drogas</t>
  </si>
  <si>
    <t>Actuación ante situaciones de consumo de drogas</t>
  </si>
  <si>
    <t>Actuación ante situaciones de tráfico de drogas</t>
  </si>
  <si>
    <t>Hallazgo, tenencia y uso de armas</t>
  </si>
  <si>
    <t>Actuación en situaciones de discriminación racial y xenofobia</t>
  </si>
  <si>
    <t>Actuación del bullying contra población LGTB inserta en los centros educativos</t>
  </si>
  <si>
    <r>
      <t xml:space="preserve">Lesiones autoinfringidas y/o riesgo por tentativa de suicidio </t>
    </r>
    <r>
      <rPr>
        <vertAlign val="superscript"/>
        <sz val="11"/>
        <rFont val="Cambria"/>
        <family val="1"/>
        <scheme val="major"/>
      </rPr>
      <t>1/</t>
    </r>
  </si>
  <si>
    <r>
      <t>Delito de trata de personas y sus dependientes</t>
    </r>
    <r>
      <rPr>
        <vertAlign val="superscript"/>
        <sz val="11"/>
        <rFont val="Cambria"/>
        <family val="1"/>
        <scheme val="major"/>
      </rPr>
      <t xml:space="preserve"> 2/</t>
    </r>
  </si>
  <si>
    <t>1/ Atención a la población estudiantil que presenta lesiones autoinfringidas y/o riesgo por tentativa de suicidio.</t>
  </si>
  <si>
    <t>2/ Actuación institucional para la restitución de derechos y acceso al sistema educativo costarricense de las personas y sobrevivientes del delito de trata de personas y sus dependientes.</t>
  </si>
  <si>
    <t>17.</t>
  </si>
  <si>
    <t>Ciberbullying</t>
  </si>
  <si>
    <t>CUADRO 9--PARTE 3--</t>
  </si>
  <si>
    <t>CUADRO 9--PARTE 2--</t>
  </si>
  <si>
    <t>Fallecidos</t>
  </si>
  <si>
    <t>MERCEDES NORTE</t>
  </si>
  <si>
    <t>MERAB MIRANDA PICADO</t>
  </si>
  <si>
    <t>NORLEN VALVERDE GODINEZ</t>
  </si>
  <si>
    <t>PAOLA REBECA CESPEDES SANDI</t>
  </si>
  <si>
    <r>
      <t>Exclusión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</si>
  <si>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t>Ubicacion1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</si>
  <si>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</si>
  <si>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</si>
  <si>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</si>
  <si>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</si>
  <si>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</si>
  <si>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</si>
  <si>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LIMON / LIMON / LIMON</t>
  </si>
  <si>
    <t>SAN JOSE / SAN JOSE / URUCA</t>
  </si>
  <si>
    <t>SAN JOSE / ESCAZU / ESCAZU</t>
  </si>
  <si>
    <t>SAN JOSE / SAN JOSE / MATA REDONDA</t>
  </si>
  <si>
    <t>ALAJUELA / SAN RAMON / SAN RAMON</t>
  </si>
  <si>
    <t>SAN JOSE / SAN JOSE / PAVAS</t>
  </si>
  <si>
    <t>CARTAGO / PARAISO / PARAISO</t>
  </si>
  <si>
    <t>SAN JOSE / SAN JOSE / HATILLO</t>
  </si>
  <si>
    <t>SAN JOSE / SAN JOSE / SAN SEBASTIAN</t>
  </si>
  <si>
    <t>PUNTARENAS / ESPARZA / ESPIRITU SANTO</t>
  </si>
  <si>
    <t>SAN JOSE / ESCAZU / SAN ANTONIO</t>
  </si>
  <si>
    <t>LIMON / POCOCI / GUAPILES</t>
  </si>
  <si>
    <t>SAN JOSE / ESCAZU / SAN RAFAEL</t>
  </si>
  <si>
    <t>SAN JOSE / DESAMPARADOS / DESAMPARADOS</t>
  </si>
  <si>
    <t>SAN JOSE / DESAMPARADOS / SAN MIGUEL</t>
  </si>
  <si>
    <t>CARTAGO / LA UNION / TRES RIOS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</si>
  <si>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</si>
  <si>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</si>
  <si>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</si>
  <si>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</si>
  <si>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</si>
  <si>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PURISCAL / SANTIAGO</t>
  </si>
  <si>
    <t>SAN JOSE / DESAMPARADOS / SAN CRISTOBAL</t>
  </si>
  <si>
    <t>SAN JOSE / DESAMPARADOS / ROSARIO</t>
  </si>
  <si>
    <t>CARTAGO / JIMENEZ / JUAN VIÑAS</t>
  </si>
  <si>
    <t>SAN JOSE / DESAMPARADOS / DAMAS</t>
  </si>
  <si>
    <t>HEREDIA / SANTA BARBARA / SANTA BARBARA</t>
  </si>
  <si>
    <t>SAN JOSE / DESAMPARADOS / SAN RAFAEL ABAJO</t>
  </si>
  <si>
    <t>SAN JOSE / DESAMPARADOS / GRAVILIAS</t>
  </si>
  <si>
    <t>SAN JOSE / DESAMPARADOS / LOS GUIDO</t>
  </si>
  <si>
    <t>SAN JOSE / TARRAZU / SAN MARCOS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</si>
  <si>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</si>
  <si>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</si>
  <si>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</si>
  <si>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</si>
  <si>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</si>
  <si>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PUNTARENAS / OSA / PUERTO CORTES</t>
  </si>
  <si>
    <t>SAN JOSE / PURISCAL / DESAMPARADITOS</t>
  </si>
  <si>
    <t>SAN JOSE / PURISCAL / SAN ANTONIO</t>
  </si>
  <si>
    <t>SAN JOSE / ASERRI / ASERRI</t>
  </si>
  <si>
    <t>SAN JOSE / PURISCAL / CHIRES</t>
  </si>
  <si>
    <t>SAN JOSE / TARRAZU / SAN LORENZO</t>
  </si>
  <si>
    <t>SAN JOSE / TARRAZU / SAN CARLOS</t>
  </si>
  <si>
    <t>SAN JOSE / ASERRI / TARBACA</t>
  </si>
  <si>
    <t>LIMON / GUACIMO / GUACIMO</t>
  </si>
  <si>
    <t>SAN JOSE / ASERRI / VUELTA DE JORCO</t>
  </si>
  <si>
    <t>SAN JOSE / MORA / COLON</t>
  </si>
  <si>
    <t>SAN JOSE / ASERRI / SAN GABRIEL</t>
  </si>
  <si>
    <t>SAN JOSE / ASERRI / LEGUA</t>
  </si>
  <si>
    <t>SAN JOSE / ASERRI / MONTERREY</t>
  </si>
  <si>
    <t>HEREDIA / BELEN / SAN ANTONIO</t>
  </si>
  <si>
    <t>SAN JOSE / ASERRI / SALITRILLOS</t>
  </si>
  <si>
    <t>SAN JOSE / MORA / GUAYABO</t>
  </si>
  <si>
    <t>SAN JOSE / GOICOECHEA / GUADALUPE</t>
  </si>
  <si>
    <t>SAN JOSE / MORA / TABARCIA</t>
  </si>
  <si>
    <t>ALAJUELA / POAS / SAN PEDRO</t>
  </si>
  <si>
    <t>SAN JOSE / MORA / PIEDRAS NEGRAS</t>
  </si>
  <si>
    <t>SAN JOSE / MORA / PICAGRES</t>
  </si>
  <si>
    <t>HEREDIA / FLORES / SAN JOAQUIN</t>
  </si>
  <si>
    <t>SAN JOSE / MORA / JARIS</t>
  </si>
  <si>
    <t>GUANACASTE / TILARAN / TILARAN</t>
  </si>
  <si>
    <t>SAN JOSE / MORA / QUITIRRISI</t>
  </si>
  <si>
    <t>SAN JOSE / SANTA ANA / SANTA ANA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</si>
  <si>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</si>
  <si>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</si>
  <si>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</si>
  <si>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</si>
  <si>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</si>
  <si>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ALAJUELITA / ALAJUELITA</t>
  </si>
  <si>
    <t>SAN JOSE / GOICOECHEA / PURRAL</t>
  </si>
  <si>
    <t>HEREDIA / SARAPIQUI / PUERTO VIEJO</t>
  </si>
  <si>
    <t>SAN JOSE / SANTA ANA / SALITRAL</t>
  </si>
  <si>
    <t>SAN JOSE / SANTA ANA / POZOS</t>
  </si>
  <si>
    <t>SAN JOSE / SANTA ANA / URUCA</t>
  </si>
  <si>
    <t>SAN JOSE / VASQUEZ DE CORONADO / SAN ISIDRO</t>
  </si>
  <si>
    <t>SAN JOSE / SANTA ANA / PIEDADES</t>
  </si>
  <si>
    <t>SAN JOSE / SANTA ANA / BRASIL</t>
  </si>
  <si>
    <t>PUNTARENAS / GARABITO / JACO</t>
  </si>
  <si>
    <t>SAN JOSE / ALAJUELITA / SAN JOSECITO</t>
  </si>
  <si>
    <t>SAN JOSE / ACOSTA / SAN IGNACIO</t>
  </si>
  <si>
    <t>SAN JOSE / ALAJUELITA / SAN ANTONIO</t>
  </si>
  <si>
    <t>ALAJUELA / SARCHI / SARCHI NORTE</t>
  </si>
  <si>
    <t>SAN JOSE / ALAJUELITA / CONCEPCION</t>
  </si>
  <si>
    <t>SAN JOSE / ALAJUELITA / SAN FELIPE</t>
  </si>
  <si>
    <t>ALAJUELA / ALAJUELA / SAN JOSE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</si>
  <si>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</si>
  <si>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</si>
  <si>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</si>
  <si>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</si>
  <si>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LIMON / LIMON / VALLE LA ESTRELLA</t>
  </si>
  <si>
    <t>SAN JOSE / ACOSTA / GUAITIL</t>
  </si>
  <si>
    <t>ALAJUELA / SAN RAMON / SANTIAGO</t>
  </si>
  <si>
    <t>SAN JOSE / ACOSTA / PALMICHAL</t>
  </si>
  <si>
    <t>CARTAGO / PARAISO / SANTIAGO</t>
  </si>
  <si>
    <t>SAN JOSE / ACOSTA / CANGREJAL</t>
  </si>
  <si>
    <t>SAN JOSE / ACOSTA / SABANILLAS</t>
  </si>
  <si>
    <t>GUANACASTE / NICOYA / MANSION</t>
  </si>
  <si>
    <t>SAN JOSE / TIBAS / SAN JUAN</t>
  </si>
  <si>
    <t>SAN JOSE / TIBAS / CINCO ESQUINAS</t>
  </si>
  <si>
    <t>LIMON / POCOCI / JIMENEZ</t>
  </si>
  <si>
    <t>SAN JOSE / TIBAS / ANSELMO LLORENTE</t>
  </si>
  <si>
    <t>SAN JOSE / TIBAS / LEON XIII</t>
  </si>
  <si>
    <t>SAN JOSE / TIBAS / COLIMA</t>
  </si>
  <si>
    <t>CARTAGO / LA UNION / SAN DIEGO</t>
  </si>
  <si>
    <t>SAN JOSE / MORAVIA / SAN VICENTE</t>
  </si>
  <si>
    <t>SAN JOSE / MORAVIA / SAN JERONIMO</t>
  </si>
  <si>
    <t>GUANACASTE / SANTA CRUZ / BOLSON</t>
  </si>
  <si>
    <t>SAN JOSE / MORAVIA / TRINIDAD</t>
  </si>
  <si>
    <t>PUNTARENAS / BUENOS AIRES / VOLCAN</t>
  </si>
  <si>
    <t>SAN JOSE / MONTES DE OCA / SAN PEDRO</t>
  </si>
  <si>
    <t>SAN JOSE / MONTES DE OCA / SABANILLA</t>
  </si>
  <si>
    <t>SAN JOSE / MONTES DE OCA / MERCEDES</t>
  </si>
  <si>
    <t>SAN JOSE / MONTES DE OCA / SAN RAFAEL</t>
  </si>
  <si>
    <t>CARTAGO / JIMENEZ / TUCURRIQUE</t>
  </si>
  <si>
    <t>SAN JOSE / TURRUBARES / SAN PABLO</t>
  </si>
  <si>
    <t>HEREDIA / SANTA BARBARA / SAN PEDRO</t>
  </si>
  <si>
    <t>SAN JOSE / TURRUBARES / SAN PEDRO</t>
  </si>
  <si>
    <t>SAN JOSE / TURRUBARES / SAN JUAN DE MATA</t>
  </si>
  <si>
    <t>PUNTARENAS / MONTES DE ORO / LA UNION</t>
  </si>
  <si>
    <t>SAN JOSE / TURRUBARES / SAN LUIS</t>
  </si>
  <si>
    <t>SAN JOSE / TURRUBARES / CARARA</t>
  </si>
  <si>
    <t>SAN JOSE / DOTA / SANTA MARIA</t>
  </si>
  <si>
    <t>ALAJUELA / ATENAS / JESUS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</si>
  <si>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</si>
  <si>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</si>
  <si>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</si>
  <si>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</si>
  <si>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</si>
  <si>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LIMON / MATINA / BATAN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</si>
  <si>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</si>
  <si>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</si>
  <si>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</si>
  <si>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</si>
  <si>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HEREDIA / SAN ISIDRO / SAN JOSE</t>
  </si>
  <si>
    <t>SAN JOSE / PEREZ ZELEDON / RIVAS</t>
  </si>
  <si>
    <t>SAN JOSE / PEREZ ZELEDON / SAN PEDRO</t>
  </si>
  <si>
    <t>SAN JOSE / PEREZ ZELEDON / PLATANARES</t>
  </si>
  <si>
    <t>LIMON / GUACIMO / MERCEDES</t>
  </si>
  <si>
    <t>SAN JOSE / PEREZ ZELEDON / PEJIBAYE</t>
  </si>
  <si>
    <t>SAN JOSE / PEREZ ZELEDON / CAJON</t>
  </si>
  <si>
    <t>SAN JOSE / PEREZ ZELEDON / BARU</t>
  </si>
  <si>
    <t>SAN JOSE / PEREZ ZELEDON / RIO NUEVO</t>
  </si>
  <si>
    <t>HEREDIA / BELEN / LA RIBERA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</si>
  <si>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</si>
  <si>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</si>
  <si>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</si>
  <si>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</si>
  <si>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ALAJUELA / POAS / SAN JUAN</t>
  </si>
  <si>
    <t>SAN JOSE / LEON CORTES CASTRO / LLANO BONITO</t>
  </si>
  <si>
    <t>SAN JOSE / LEON CORTES CASTRO / SAN ISIDRO</t>
  </si>
  <si>
    <t>SAN JOSE / LEON CORTES CASTRO / SANTA CRUZ</t>
  </si>
  <si>
    <t>GUANACASTE / TILARAN / QUEBRADA GRANDE</t>
  </si>
  <si>
    <t>SAN JOSE / LEON CORTES CASTRO / SAN ANTONIO</t>
  </si>
  <si>
    <t>HEREDIA / SAN PABLO / RINCON DE SABANILLA</t>
  </si>
  <si>
    <t>ALAJUELA / ALAJUELA / GUACIMA</t>
  </si>
  <si>
    <t>HEREDIA / SARAPIQUI / LA VIRGEN</t>
  </si>
  <si>
    <t>ALAJUELA / ALAJUELA / RIO SEGUNDO</t>
  </si>
  <si>
    <t>ALAJUELA / ALAJUELA / TURRUCARES</t>
  </si>
  <si>
    <t>PUNTARENAS / GARABITO / TARCOLES</t>
  </si>
  <si>
    <t>ALAJUELA / ALAJUELA / SARAPIQUI</t>
  </si>
  <si>
    <t>ALAJUELA / SARCHI / SARCHI SUR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</si>
  <si>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</si>
  <si>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</si>
  <si>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</si>
  <si>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</si>
  <si>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</si>
  <si>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</si>
  <si>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LIMON / LIMON / RIO BLANCO</t>
  </si>
  <si>
    <t>ALAJUELA / SAN RAMON / ALFARO</t>
  </si>
  <si>
    <t>ALAJUELA / SAN RAMON / VOLIO</t>
  </si>
  <si>
    <t>ALAJUELA / SAN RAMON / CONCEPCION</t>
  </si>
  <si>
    <t>CARTAGO / PARAISO / OROSI</t>
  </si>
  <si>
    <t>ALAJUELA / SAN RAMON / ZAPOTAL</t>
  </si>
  <si>
    <t>ALAJUELA / SAN RAMON / PEÑAS BLANCAS</t>
  </si>
  <si>
    <t>ALAJUELA / SAN RAMON / SAN LORENZO</t>
  </si>
  <si>
    <t>LIMON / POCOCI / LA RITA</t>
  </si>
  <si>
    <t>ALAJUELA / GRECIA / SAN JOSE</t>
  </si>
  <si>
    <t>CARTAGO / LA UNION / SAN JUAN</t>
  </si>
  <si>
    <t>ALAJUELA / SAN MATEO / JESUS MARIA</t>
  </si>
  <si>
    <t>CARTAGO / JIMENEZ / PEJIBAYE</t>
  </si>
  <si>
    <t>HEREDIA / SANTA BARBARA / SAN JUAN</t>
  </si>
  <si>
    <t>ALAJUELA / ATENAS / CONCEPCION</t>
  </si>
  <si>
    <t>ALAJUELA / ATENAS / SAN JOSE</t>
  </si>
  <si>
    <t>ALAJUELA / NARANJO / SAN JOSE</t>
  </si>
  <si>
    <t>ALAJUELA / NARANJO / SAN JERONIMO</t>
  </si>
  <si>
    <t>HEREDIA / SAN ISIDRO / CONCEPCION</t>
  </si>
  <si>
    <t>LIMON / GUACIMO / POCORA</t>
  </si>
  <si>
    <t>ALAJUELA / PALMARES / ESQUIPULAS</t>
  </si>
  <si>
    <t>HEREDIA / BELEN / ASUNCION</t>
  </si>
  <si>
    <t>ALAJUELA / PALMARES / LA GRANJA</t>
  </si>
  <si>
    <t>PUNTARENAS / GOLFITO / GUAYCARA</t>
  </si>
  <si>
    <t>ALAJUELA / POAS / SAN RAFAEL</t>
  </si>
  <si>
    <t>ALAJUELA / POAS / CARRILLOS</t>
  </si>
  <si>
    <t>ALAJUELA / POAS / SABANA REDONDA</t>
  </si>
  <si>
    <t>GUANACASTE / TILARAN / TRONADORA</t>
  </si>
  <si>
    <t>HEREDIA / SARAPIQUI / LAS HORQUETAS</t>
  </si>
  <si>
    <t>ALAJUELA / SARCHI / TORO AMARILLO</t>
  </si>
  <si>
    <t>CARTAGO / CARTAGO / SAN NICOLAS</t>
  </si>
  <si>
    <t>LIMON / LIMON / MATAMA</t>
  </si>
  <si>
    <t>CARTAGO / PARAISO / CACHI</t>
  </si>
  <si>
    <t>LIMON / POCOCI / ROXANA</t>
  </si>
  <si>
    <t>ALAJUELA / SARCHI / SAN PEDRO</t>
  </si>
  <si>
    <t>ALAJUELA / SARCHI / RODRIGUEZ</t>
  </si>
  <si>
    <t>CARTAGO / LA UNION / SAN RAFAEL</t>
  </si>
  <si>
    <t>ALAJUELA / UPALA / SAN JOSE O PIZOTE</t>
  </si>
  <si>
    <t>ALAJUELA / UPALA / DOS RIOS</t>
  </si>
  <si>
    <t>HEREDIA / SANTA BARBARA / JESUS</t>
  </si>
  <si>
    <t>GUANACASTE / BAGACES / RIO NARANJO</t>
  </si>
  <si>
    <t>HEREDIA / SAN RAFAEL / LOS ANGELES</t>
  </si>
  <si>
    <t>GUANACASTE / CARRILLO / BELEN</t>
  </si>
  <si>
    <t>PUNTARENAS / OSA / BAHIA BALLENA</t>
  </si>
  <si>
    <t>ALAJUELA / RIO CUARTO / RIO CUARTO</t>
  </si>
  <si>
    <t>ALAJUELA / RIO CUARTO / SANTA RITA</t>
  </si>
  <si>
    <t>ALAJUELA / RIO CUARTO / SANTA ISABEL</t>
  </si>
  <si>
    <t>LIMON / GUACIMO / RIO JIMENEZ</t>
  </si>
  <si>
    <t>PUNTARENAS / GOLFITO / PAVON</t>
  </si>
  <si>
    <t>GUANACASTE / TILARAN / SANTA ROSA</t>
  </si>
  <si>
    <t>CARTAGO / PARAISO / LLANOS DE SANTA LUCIA</t>
  </si>
  <si>
    <t>HEREDIA / SARAPIQUI / LLANURAS DEL GASPAR</t>
  </si>
  <si>
    <t>CARTAGO / LA UNION / CONCEPCION</t>
  </si>
  <si>
    <t>CARTAGO / LA UNION / DULCE NOMBRE</t>
  </si>
  <si>
    <t>CARTAGO / LA UNION / SAN RAMON</t>
  </si>
  <si>
    <t>CARTAGO / LA UNION / RIO AZUL</t>
  </si>
  <si>
    <t>GUANACASTE / LIBERIA / CURUBANDE</t>
  </si>
  <si>
    <t>HEREDIA / BARVA / SANTA LUCIA</t>
  </si>
  <si>
    <t>GUANACASTE / NICOYA / SAMARA</t>
  </si>
  <si>
    <t>PUNTARENAS / ESPARZA / SAN JERONIMO</t>
  </si>
  <si>
    <t>LIMON / POCOCI / CARIARI</t>
  </si>
  <si>
    <t>CARTAGO / TURRIALBA / EL CHIRRIPO</t>
  </si>
  <si>
    <t>HEREDIA / SANTO DOMINGO / SANTO TOMAS</t>
  </si>
  <si>
    <t>HEREDIA / SANTA BARBARA / SANTO DOMINGO</t>
  </si>
  <si>
    <t>HEREDIA / SAN RAFAEL / CONCEPCION</t>
  </si>
  <si>
    <t>LIMON / GUACIMO / DUACARI</t>
  </si>
  <si>
    <t>GUANACASTE / TILARAN / LIBANO</t>
  </si>
  <si>
    <t>HEREDIA / BARVA / SAN JOSE DE LA MONTAÑA</t>
  </si>
  <si>
    <t>HEREDIA / SARAPIQUI / CUREÑA</t>
  </si>
  <si>
    <t>HEREDIA / SANTO DOMINGO / PARA</t>
  </si>
  <si>
    <t>HEREDIA / SANTA BARBARA / PURABA</t>
  </si>
  <si>
    <t>LIMON / POCOCI / COLORADO</t>
  </si>
  <si>
    <t>LIMON / SIQUIRRES / ALEGRIA</t>
  </si>
  <si>
    <t>PUNTARENAS / OSA / BAHIA DRAKE</t>
  </si>
  <si>
    <t>GUANACASTE / TILARAN / TIERRAS MORENAS</t>
  </si>
  <si>
    <t>PUNTARENAS / COTO BRUS / GUTIERREZ BROUN</t>
  </si>
  <si>
    <t>GUANACASTE / NICOYA / BELEN DE NOSARITA</t>
  </si>
  <si>
    <t>LIMON / POCOCI / LA COLONIA</t>
  </si>
  <si>
    <t>GUANACASTE / SANTA CRUZ / DIRIA</t>
  </si>
  <si>
    <t>PUNTARENAS / BUENOS AIRES / CHANGUENA</t>
  </si>
  <si>
    <t>LIMON / SIQUIRRES / REVENTAZON</t>
  </si>
  <si>
    <t>GUANACASTE / TILARAN / ARENAL</t>
  </si>
  <si>
    <t>5-08-08</t>
  </si>
  <si>
    <t>GUANACASTE / TILARAN / CABECERAS</t>
  </si>
  <si>
    <t>PUNTARENAS / PUNTARENAS / COBANO</t>
  </si>
  <si>
    <t>CONED SAN JOSE</t>
  </si>
  <si>
    <t>CONED LIMON</t>
  </si>
  <si>
    <t>SAN JOSE</t>
  </si>
  <si>
    <t>CATEDRAL</t>
  </si>
  <si>
    <t>SAN JOSE CENTRO</t>
  </si>
  <si>
    <t>MERCEDES</t>
  </si>
  <si>
    <t>GUANACASTE</t>
  </si>
  <si>
    <t>CAPULIN</t>
  </si>
  <si>
    <t>MARILYN SANCHEZ SOTELA</t>
  </si>
  <si>
    <t>BARRIO ARAGON</t>
  </si>
  <si>
    <t>ALAJUELA</t>
  </si>
  <si>
    <t>PALMARES</t>
  </si>
  <si>
    <t>URBANIZACION EL VALLE</t>
  </si>
  <si>
    <t>CORREDORES</t>
  </si>
  <si>
    <t>CORREDOR</t>
  </si>
  <si>
    <t>ESPARZA</t>
  </si>
  <si>
    <t>SAN JUAN GRANDE</t>
  </si>
  <si>
    <t>ADRIANA JIMENEZ BARBOZA</t>
  </si>
  <si>
    <t>ACOSTA</t>
  </si>
  <si>
    <t>OCCIDENTAL</t>
  </si>
  <si>
    <t>BARRIO EL COCAL</t>
  </si>
  <si>
    <t>Teléfono (1) de la Institución:</t>
  </si>
  <si>
    <t>Teléfono (2) de la Institución:</t>
  </si>
  <si>
    <t>18.</t>
  </si>
  <si>
    <t>¿Se están realizando acciones de prevención de la violencia desde el Programa Convivir?</t>
  </si>
  <si>
    <t>MATRÍCULA FINAL SEGÚN ASIGNATURA</t>
  </si>
  <si>
    <t>ESTUDIANTES APROBADOS SEGÚN ASIGNATURA</t>
  </si>
  <si>
    <t>¿Se ha elaborado para este curso lectivo, el Plan de Convivencia del centro educativo?</t>
  </si>
  <si>
    <t>Acoso Escolar o "Bullying"</t>
  </si>
  <si>
    <t>Grooming</t>
  </si>
  <si>
    <t>Sexting</t>
  </si>
  <si>
    <t>Sextorción</t>
  </si>
  <si>
    <t>Ciberacoso o Ciberbullying</t>
  </si>
  <si>
    <t>Incitación de conductas dañinas</t>
  </si>
  <si>
    <t>6-12-01</t>
  </si>
  <si>
    <t>PUNTARENAS / MONTEVERDE / MONTEVERDE</t>
  </si>
  <si>
    <t>6-11-03</t>
  </si>
  <si>
    <t>PUNTARENAS / GARABITO / LAGUNILLAS</t>
  </si>
  <si>
    <t>3-04-04</t>
  </si>
  <si>
    <t>CARTAGO / JIMENEZ / LA VICTORIA</t>
  </si>
  <si>
    <t>CARTAGO / PARAISO / BIRRISITO</t>
  </si>
  <si>
    <t>3-02-06</t>
  </si>
  <si>
    <t>PUNTARENAS / PUERTO JIMENEZ / PUERTO JIMENEZ</t>
  </si>
  <si>
    <t>6-13-01</t>
  </si>
  <si>
    <t>00013</t>
  </si>
  <si>
    <t>6872</t>
  </si>
  <si>
    <t>CONED PARRITA</t>
  </si>
  <si>
    <t>AGUIRRE</t>
  </si>
  <si>
    <t>03</t>
  </si>
  <si>
    <t>PARRITA</t>
  </si>
  <si>
    <t>BUENA NOTA</t>
  </si>
  <si>
    <t>DIANA ACUÑA SERRANO</t>
  </si>
  <si>
    <t>MANUEL CHACON ORTIZ</t>
  </si>
  <si>
    <t>FLOR DEL CARMEN UMAÑA</t>
  </si>
  <si>
    <t>Ext. 4150, 4152</t>
  </si>
  <si>
    <t>MIRLA SANCHEZ BAROZA</t>
  </si>
  <si>
    <t>MARITZA ZUÑIGA NARANJO</t>
  </si>
  <si>
    <t>LOURDES CHAVES AVILES</t>
  </si>
  <si>
    <t>CENSO ESCOLAR 2023 -- INFORME FINAL</t>
  </si>
  <si>
    <t>1/  Ver detalles en Guía para el llenado del Censo Escolar 2023-Informe Final.</t>
  </si>
  <si>
    <t>¿Se está implementando el Programa Nacional de Convivencia (Convivir) para prevenir situaciones de violencia?</t>
  </si>
  <si>
    <t>2.1</t>
  </si>
  <si>
    <t>3.1</t>
  </si>
  <si>
    <t>3.2</t>
  </si>
  <si>
    <t>¿Se ha realizado para este curso lectivo, el Diagnóstico de Convivencia estudiantil del Centro Educativo?</t>
  </si>
  <si>
    <t>Estudiantes con armas y cantidad de decomisos.</t>
  </si>
  <si>
    <t>15.1</t>
  </si>
  <si>
    <t>15.2</t>
  </si>
  <si>
    <t>15.3</t>
  </si>
  <si>
    <t>0.</t>
  </si>
  <si>
    <t>Situaciones de acoso callejero en espacios públicos</t>
  </si>
  <si>
    <t>19.</t>
  </si>
  <si>
    <t>20.</t>
  </si>
  <si>
    <t>Discriminación por identidad de género</t>
  </si>
  <si>
    <t>21.</t>
  </si>
  <si>
    <r>
      <t xml:space="preserve">Otros, especifique seguidamente </t>
    </r>
    <r>
      <rPr>
        <vertAlign val="superscript"/>
        <sz val="10"/>
        <rFont val="Cambria"/>
        <family val="1"/>
        <scheme val="major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</si>
</sst>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dd\-mmmm\-yyyy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i/>
      <sz val="24"/>
      <color theme="1"/>
      <name val="Cambria"/>
      <family val="1"/>
      <scheme val="major"/>
    </font>
    <font>
      <b/>
      <sz val="18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i/>
      <sz val="16"/>
      <color theme="8" tint="-0.499984740745262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sz val="10"/>
      <color theme="7" tint="-0.249977111117893"/>
      <name val="Cambria"/>
      <family val="1"/>
      <scheme val="major"/>
    </font>
    <font>
      <b/>
      <i/>
      <sz val="8"/>
      <name val="Cambria"/>
      <family val="1"/>
      <scheme val="major"/>
    </font>
    <font>
      <b/>
      <sz val="20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b/>
      <u/>
      <sz val="20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i/>
      <u val="double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u/>
      <sz val="14"/>
      <name val="Cambria"/>
      <family val="1"/>
      <scheme val="major"/>
    </font>
    <font>
      <sz val="10"/>
      <color theme="1"/>
      <name val="Trebuchet MS"/>
      <family val="2"/>
    </font>
    <font>
      <b/>
      <i/>
      <sz val="10"/>
      <name val="Cambria"/>
      <family val="1"/>
      <scheme val="major"/>
    </font>
    <font>
      <b/>
      <sz val="10"/>
      <color rgb="FF002060"/>
      <name val="Nirmala UI"/>
      <family val="2"/>
    </font>
    <font>
      <b/>
      <sz val="11"/>
      <color rgb="FF002060"/>
      <name val="Nirmala UI"/>
      <family val="2"/>
    </font>
    <font>
      <b/>
      <sz val="11"/>
      <color theme="1"/>
      <name val="Nirmala UI"/>
      <family val="2"/>
    </font>
    <font>
      <sz val="10"/>
      <color rgb="FF002060"/>
      <name val="Nirmala UI"/>
      <family val="2"/>
    </font>
    <font>
      <sz val="10"/>
      <color theme="1"/>
      <name val="Nirmala UI"/>
      <family val="2"/>
    </font>
    <font>
      <sz val="10"/>
      <color theme="1"/>
      <name val="Calibri"/>
      <family val="2"/>
      <scheme val="minor"/>
    </font>
    <font>
      <b/>
      <sz val="11"/>
      <color theme="0"/>
      <name val="Cambria"/>
      <family val="1"/>
      <scheme val="major"/>
    </font>
    <font>
      <vertAlign val="superscript"/>
      <sz val="10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3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DotDot">
        <color auto="1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rgb="FF002060"/>
      </top>
      <bottom/>
      <diagonal/>
    </border>
    <border>
      <left/>
      <right/>
      <top/>
      <bottom style="dashed">
        <color rgb="FF00206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ashed">
        <color rgb="FF002060"/>
      </bottom>
      <diagonal/>
    </border>
    <border>
      <left/>
      <right/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rgb="FF002060"/>
      </top>
      <bottom/>
      <diagonal/>
    </border>
    <border>
      <left style="medium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medium">
        <color indexed="64"/>
      </right>
      <top style="dotted">
        <color auto="1"/>
      </top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 style="dashed">
        <color rgb="FF002060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ck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dotted">
        <color auto="1"/>
      </left>
      <right/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ashDotDot">
        <color auto="1"/>
      </top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medium">
        <color auto="1"/>
      </left>
      <right style="dotted">
        <color indexed="64"/>
      </right>
      <top style="thick">
        <color indexed="64"/>
      </top>
      <bottom style="thick">
        <color auto="1"/>
      </bottom>
      <diagonal/>
    </border>
    <border>
      <left/>
      <right/>
      <top style="thin">
        <color theme="9" tint="0.39997558519241921"/>
      </top>
      <bottom/>
      <diagonal/>
    </border>
  </borders>
  <cellStyleXfs count="44">
    <xf numFmtId="0" fontId="0" fillId="0" borderId="0"/>
    <xf numFmtId="0" fontId="10" fillId="0" borderId="0" applyNumberFormat="0" applyFill="0" applyBorder="0" applyAlignment="0" applyProtection="0"/>
    <xf numFmtId="0" fontId="11" fillId="0" borderId="118" applyNumberFormat="0" applyFill="0" applyAlignment="0" applyProtection="0"/>
    <xf numFmtId="0" fontId="12" fillId="0" borderId="119" applyNumberFormat="0" applyFill="0" applyAlignment="0" applyProtection="0"/>
    <xf numFmtId="0" fontId="13" fillId="0" borderId="120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21" applyNumberFormat="0" applyAlignment="0" applyProtection="0"/>
    <xf numFmtId="0" fontId="18" fillId="9" borderId="122" applyNumberFormat="0" applyAlignment="0" applyProtection="0"/>
    <xf numFmtId="0" fontId="19" fillId="9" borderId="121" applyNumberFormat="0" applyAlignment="0" applyProtection="0"/>
    <xf numFmtId="0" fontId="20" fillId="0" borderId="123" applyNumberFormat="0" applyFill="0" applyAlignment="0" applyProtection="0"/>
    <xf numFmtId="0" fontId="21" fillId="10" borderId="124" applyNumberFormat="0" applyAlignment="0" applyProtection="0"/>
    <xf numFmtId="0" fontId="5" fillId="0" borderId="0" applyNumberFormat="0" applyFill="0" applyBorder="0" applyAlignment="0" applyProtection="0"/>
    <xf numFmtId="0" fontId="9" fillId="11" borderId="125" applyNumberFormat="0" applyFont="0" applyAlignment="0" applyProtection="0"/>
    <xf numFmtId="0" fontId="22" fillId="0" borderId="0" applyNumberFormat="0" applyFill="0" applyBorder="0" applyAlignment="0" applyProtection="0"/>
    <xf numFmtId="0" fontId="8" fillId="0" borderId="126" applyNumberFormat="0" applyFill="0" applyAlignment="0" applyProtection="0"/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1">
    <xf numFmtId="0" fontId="0" fillId="0" borderId="0" xfId="0"/>
    <xf numFmtId="0" fontId="1" fillId="0" borderId="0" xfId="0" applyFont="1"/>
    <xf numFmtId="1" fontId="0" fillId="0" borderId="0" xfId="0" applyNumberFormat="1"/>
    <xf numFmtId="1" fontId="5" fillId="3" borderId="0" xfId="0" applyNumberFormat="1" applyFont="1" applyFill="1"/>
    <xf numFmtId="0" fontId="4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25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31" fillId="4" borderId="28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  <protection locked="0" hidden="1"/>
    </xf>
    <xf numFmtId="0" fontId="32" fillId="0" borderId="0" xfId="0" applyFont="1"/>
    <xf numFmtId="0" fontId="35" fillId="0" borderId="0" xfId="0" applyFont="1" applyAlignment="1">
      <alignment horizontal="right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" fillId="0" borderId="20" xfId="0" applyFont="1" applyBorder="1"/>
    <xf numFmtId="0" fontId="35" fillId="0" borderId="20" xfId="0" applyFont="1" applyBorder="1" applyAlignment="1">
      <alignment horizontal="right" vertical="center"/>
    </xf>
    <xf numFmtId="0" fontId="36" fillId="0" borderId="2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165" fontId="31" fillId="0" borderId="0" xfId="0" applyNumberFormat="1" applyFont="1" applyAlignment="1" applyProtection="1">
      <alignment horizontal="center" vertical="center"/>
      <protection locked="0" hidden="1"/>
    </xf>
    <xf numFmtId="164" fontId="31" fillId="0" borderId="0" xfId="0" applyNumberFormat="1" applyFont="1" applyAlignment="1" applyProtection="1">
      <alignment horizontal="center" vertical="center"/>
      <protection locked="0" hidden="1"/>
    </xf>
    <xf numFmtId="0" fontId="39" fillId="0" borderId="0" xfId="0" applyFont="1"/>
    <xf numFmtId="0" fontId="27" fillId="0" borderId="0" xfId="0" applyFont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43" fillId="0" borderId="128" xfId="0" applyFont="1" applyBorder="1" applyAlignment="1">
      <alignment horizontal="center" wrapText="1"/>
    </xf>
    <xf numFmtId="0" fontId="43" fillId="0" borderId="47" xfId="0" applyFont="1" applyBorder="1" applyAlignment="1">
      <alignment horizontal="center" wrapText="1"/>
    </xf>
    <xf numFmtId="0" fontId="43" fillId="0" borderId="67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73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center" wrapText="1"/>
    </xf>
    <xf numFmtId="3" fontId="46" fillId="0" borderId="13" xfId="0" applyNumberFormat="1" applyFont="1" applyBorder="1" applyAlignment="1" applyProtection="1">
      <alignment horizontal="center" vertical="center" shrinkToFit="1"/>
      <protection hidden="1"/>
    </xf>
    <xf numFmtId="3" fontId="46" fillId="0" borderId="51" xfId="0" applyNumberFormat="1" applyFont="1" applyBorder="1" applyAlignment="1" applyProtection="1">
      <alignment horizontal="center" vertical="center" shrinkToFit="1"/>
      <protection hidden="1"/>
    </xf>
    <xf numFmtId="3" fontId="46" fillId="0" borderId="10" xfId="0" applyNumberFormat="1" applyFont="1" applyBorder="1" applyAlignment="1" applyProtection="1">
      <alignment horizontal="center" vertical="center" shrinkToFit="1"/>
      <protection hidden="1"/>
    </xf>
    <xf numFmtId="3" fontId="46" fillId="0" borderId="83" xfId="0" applyNumberFormat="1" applyFont="1" applyBorder="1" applyAlignment="1" applyProtection="1">
      <alignment horizontal="center" vertical="center" shrinkToFit="1"/>
      <protection hidden="1"/>
    </xf>
    <xf numFmtId="3" fontId="46" fillId="4" borderId="51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84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vertical="center" wrapText="1" indent="2"/>
    </xf>
    <xf numFmtId="0" fontId="35" fillId="0" borderId="33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0" fontId="35" fillId="0" borderId="0" xfId="0" applyFont="1" applyAlignment="1">
      <alignment horizontal="left" vertical="center" wrapText="1" indent="2"/>
    </xf>
    <xf numFmtId="0" fontId="47" fillId="0" borderId="33" xfId="0" applyFont="1" applyBorder="1" applyAlignment="1">
      <alignment horizontal="left" vertical="center" wrapText="1" indent="2"/>
    </xf>
    <xf numFmtId="0" fontId="38" fillId="0" borderId="38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 indent="2"/>
    </xf>
    <xf numFmtId="3" fontId="46" fillId="0" borderId="0" xfId="0" applyNumberFormat="1" applyFont="1" applyAlignment="1">
      <alignment horizontal="center" vertical="center" wrapText="1"/>
    </xf>
    <xf numFmtId="3" fontId="46" fillId="0" borderId="0" xfId="0" applyNumberFormat="1" applyFont="1" applyAlignment="1" applyProtection="1">
      <alignment horizontal="center" vertical="center" wrapText="1"/>
      <protection hidden="1"/>
    </xf>
    <xf numFmtId="3" fontId="48" fillId="0" borderId="0" xfId="0" applyNumberFormat="1" applyFont="1" applyAlignment="1" applyProtection="1">
      <alignment horizontal="center" vertical="center" wrapText="1"/>
      <protection hidden="1"/>
    </xf>
    <xf numFmtId="0" fontId="35" fillId="0" borderId="0" xfId="0" applyFont="1"/>
    <xf numFmtId="3" fontId="46" fillId="0" borderId="57" xfId="0" applyNumberFormat="1" applyFont="1" applyBorder="1" applyAlignment="1" applyProtection="1">
      <alignment horizontal="center" vertical="center" shrinkToFit="1"/>
      <protection hidden="1"/>
    </xf>
    <xf numFmtId="3" fontId="46" fillId="0" borderId="0" xfId="0" applyNumberFormat="1" applyFont="1" applyAlignment="1" applyProtection="1">
      <alignment horizontal="center" vertical="center" shrinkToFit="1"/>
      <protection hidden="1"/>
    </xf>
    <xf numFmtId="3" fontId="46" fillId="0" borderId="74" xfId="0" applyNumberFormat="1" applyFont="1" applyBorder="1" applyAlignment="1" applyProtection="1">
      <alignment horizontal="center" vertical="center" shrinkToFit="1"/>
      <protection hidden="1"/>
    </xf>
    <xf numFmtId="3" fontId="46" fillId="4" borderId="69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75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7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46" xfId="0" applyNumberFormat="1" applyFont="1" applyBorder="1" applyAlignment="1" applyProtection="1">
      <alignment horizontal="center" vertical="center" shrinkToFit="1"/>
      <protection hidden="1"/>
    </xf>
    <xf numFmtId="3" fontId="46" fillId="0" borderId="28" xfId="0" applyNumberFormat="1" applyFont="1" applyBorder="1" applyAlignment="1" applyProtection="1">
      <alignment horizontal="center" vertical="center" shrinkToFit="1"/>
      <protection hidden="1"/>
    </xf>
    <xf numFmtId="3" fontId="46" fillId="0" borderId="30" xfId="0" applyNumberFormat="1" applyFont="1" applyBorder="1" applyAlignment="1" applyProtection="1">
      <alignment horizontal="center" vertical="center" shrinkToFit="1"/>
      <protection hidden="1"/>
    </xf>
    <xf numFmtId="3" fontId="46" fillId="0" borderId="76" xfId="0" applyNumberFormat="1" applyFont="1" applyBorder="1" applyAlignment="1" applyProtection="1">
      <alignment horizontal="center" vertical="center" shrinkToFit="1"/>
      <protection hidden="1"/>
    </xf>
    <xf numFmtId="3" fontId="46" fillId="4" borderId="28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77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30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9" xfId="0" applyNumberFormat="1" applyFont="1" applyBorder="1" applyAlignment="1" applyProtection="1">
      <alignment horizontal="center" vertical="center" shrinkToFit="1"/>
      <protection hidden="1"/>
    </xf>
    <xf numFmtId="3" fontId="46" fillId="0" borderId="66" xfId="0" applyNumberFormat="1" applyFont="1" applyBorder="1" applyAlignment="1" applyProtection="1">
      <alignment horizontal="center" vertical="center" shrinkToFit="1"/>
      <protection hidden="1"/>
    </xf>
    <xf numFmtId="3" fontId="46" fillId="0" borderId="68" xfId="0" applyNumberFormat="1" applyFont="1" applyBorder="1" applyAlignment="1" applyProtection="1">
      <alignment horizontal="center" vertical="center" shrinkToFit="1"/>
      <protection hidden="1"/>
    </xf>
    <xf numFmtId="3" fontId="46" fillId="0" borderId="64" xfId="0" applyNumberFormat="1" applyFont="1" applyBorder="1" applyAlignment="1" applyProtection="1">
      <alignment horizontal="center" vertical="center" shrinkToFit="1"/>
      <protection hidden="1"/>
    </xf>
    <xf numFmtId="3" fontId="46" fillId="0" borderId="96" xfId="0" applyNumberFormat="1" applyFont="1" applyBorder="1" applyAlignment="1" applyProtection="1">
      <alignment horizontal="center" vertical="center" shrinkToFit="1"/>
      <protection hidden="1"/>
    </xf>
    <xf numFmtId="3" fontId="46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>
      <alignment horizontal="left"/>
    </xf>
    <xf numFmtId="0" fontId="35" fillId="0" borderId="0" xfId="0" applyFont="1" applyAlignment="1">
      <alignment horizontal="justify"/>
    </xf>
    <xf numFmtId="0" fontId="42" fillId="0" borderId="0" xfId="0" applyFont="1" applyAlignment="1">
      <alignment horizontal="left" indent="10"/>
    </xf>
    <xf numFmtId="0" fontId="25" fillId="0" borderId="11" xfId="0" applyFont="1" applyBorder="1" applyAlignment="1">
      <alignment horizontal="left" vertical="center" wrapText="1" indent="1"/>
    </xf>
    <xf numFmtId="0" fontId="25" fillId="0" borderId="30" xfId="0" applyFont="1" applyBorder="1" applyAlignment="1">
      <alignment horizontal="left" vertical="center" wrapText="1" indent="1"/>
    </xf>
    <xf numFmtId="0" fontId="25" fillId="0" borderId="15" xfId="0" applyFont="1" applyBorder="1" applyAlignment="1">
      <alignment horizontal="left" vertical="center" wrapText="1" indent="1"/>
    </xf>
    <xf numFmtId="3" fontId="46" fillId="0" borderId="41" xfId="0" applyNumberFormat="1" applyFont="1" applyBorder="1" applyAlignment="1" applyProtection="1">
      <alignment horizontal="center" vertical="center" shrinkToFit="1"/>
      <protection hidden="1"/>
    </xf>
    <xf numFmtId="3" fontId="46" fillId="0" borderId="58" xfId="0" applyNumberFormat="1" applyFont="1" applyBorder="1" applyAlignment="1" applyProtection="1">
      <alignment horizontal="center" vertical="center" shrinkToFit="1"/>
      <protection hidden="1"/>
    </xf>
    <xf numFmtId="3" fontId="46" fillId="0" borderId="15" xfId="0" applyNumberFormat="1" applyFont="1" applyBorder="1" applyAlignment="1" applyProtection="1">
      <alignment horizontal="center" vertical="center" shrinkToFit="1"/>
      <protection hidden="1"/>
    </xf>
    <xf numFmtId="3" fontId="46" fillId="0" borderId="72" xfId="0" applyNumberFormat="1" applyFont="1" applyBorder="1" applyAlignment="1" applyProtection="1">
      <alignment horizontal="center" vertical="center" shrinkToFit="1"/>
      <protection hidden="1"/>
    </xf>
    <xf numFmtId="3" fontId="46" fillId="4" borderId="58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78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>
      <alignment horizontal="left" indent="19"/>
    </xf>
    <xf numFmtId="0" fontId="42" fillId="0" borderId="15" xfId="0" applyFont="1" applyBorder="1" applyAlignment="1">
      <alignment horizontal="left" indent="19"/>
    </xf>
    <xf numFmtId="3" fontId="46" fillId="0" borderId="98" xfId="0" applyNumberFormat="1" applyFont="1" applyBorder="1" applyAlignment="1" applyProtection="1">
      <alignment horizontal="center" vertical="center" shrinkToFit="1"/>
      <protection hidden="1"/>
    </xf>
    <xf numFmtId="3" fontId="46" fillId="0" borderId="63" xfId="0" applyNumberFormat="1" applyFont="1" applyBorder="1" applyAlignment="1" applyProtection="1">
      <alignment horizontal="center" vertical="center" shrinkToFit="1"/>
      <protection hidden="1"/>
    </xf>
    <xf numFmtId="3" fontId="46" fillId="0" borderId="95" xfId="0" applyNumberFormat="1" applyFont="1" applyBorder="1" applyAlignment="1" applyProtection="1">
      <alignment horizontal="center" vertical="center" shrinkToFit="1"/>
      <protection hidden="1"/>
    </xf>
    <xf numFmtId="3" fontId="46" fillId="0" borderId="99" xfId="0" applyNumberFormat="1" applyFont="1" applyBorder="1" applyAlignment="1" applyProtection="1">
      <alignment horizontal="center" vertical="center" shrinkToFit="1"/>
      <protection hidden="1"/>
    </xf>
    <xf numFmtId="3" fontId="46" fillId="4" borderId="116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77" xfId="0" applyNumberFormat="1" applyFont="1" applyBorder="1" applyAlignment="1" applyProtection="1">
      <alignment horizontal="center" vertical="center" shrinkToFit="1"/>
      <protection hidden="1"/>
    </xf>
    <xf numFmtId="3" fontId="46" fillId="4" borderId="29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30" xfId="0" applyFont="1" applyBorder="1" applyAlignment="1">
      <alignment horizontal="left" vertical="center" wrapText="1" indent="2"/>
    </xf>
    <xf numFmtId="3" fontId="46" fillId="0" borderId="97" xfId="0" applyNumberFormat="1" applyFont="1" applyBorder="1" applyAlignment="1" applyProtection="1">
      <alignment horizontal="center" vertical="center" shrinkToFit="1"/>
      <protection hidden="1"/>
    </xf>
    <xf numFmtId="3" fontId="46" fillId="4" borderId="10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horizontal="justify"/>
      <protection hidden="1"/>
    </xf>
    <xf numFmtId="0" fontId="45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52" fillId="0" borderId="38" xfId="0" applyFont="1" applyBorder="1" applyAlignment="1" applyProtection="1">
      <alignment vertical="center"/>
      <protection hidden="1"/>
    </xf>
    <xf numFmtId="0" fontId="1" fillId="0" borderId="0" xfId="0" applyFont="1" applyAlignment="1">
      <alignment horizontal="left" indent="11"/>
    </xf>
    <xf numFmtId="0" fontId="50" fillId="0" borderId="40" xfId="0" applyFont="1" applyBorder="1" applyAlignment="1">
      <alignment horizontal="left" vertical="center" wrapText="1" indent="2"/>
    </xf>
    <xf numFmtId="3" fontId="46" fillId="4" borderId="112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33" xfId="0" applyFont="1" applyBorder="1" applyAlignment="1">
      <alignment horizontal="left" vertical="center" wrapText="1" indent="2"/>
    </xf>
    <xf numFmtId="3" fontId="46" fillId="0" borderId="111" xfId="0" applyNumberFormat="1" applyFont="1" applyBorder="1" applyAlignment="1" applyProtection="1">
      <alignment horizontal="center" vertical="center" shrinkToFit="1"/>
      <protection hidden="1"/>
    </xf>
    <xf numFmtId="3" fontId="46" fillId="0" borderId="101" xfId="0" applyNumberFormat="1" applyFont="1" applyBorder="1" applyAlignment="1" applyProtection="1">
      <alignment horizontal="center" vertical="center" shrinkToFit="1"/>
      <protection hidden="1"/>
    </xf>
    <xf numFmtId="3" fontId="46" fillId="0" borderId="110" xfId="0" applyNumberFormat="1" applyFont="1" applyBorder="1" applyAlignment="1" applyProtection="1">
      <alignment horizontal="center" vertical="center" shrinkToFit="1"/>
      <protection hidden="1"/>
    </xf>
    <xf numFmtId="3" fontId="46" fillId="0" borderId="109" xfId="0" applyNumberFormat="1" applyFont="1" applyBorder="1" applyAlignment="1" applyProtection="1">
      <alignment horizontal="center" vertical="center" shrinkToFit="1"/>
      <protection hidden="1"/>
    </xf>
    <xf numFmtId="3" fontId="46" fillId="4" borderId="101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13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33" xfId="0" applyNumberFormat="1" applyFont="1" applyBorder="1" applyAlignment="1" applyProtection="1">
      <alignment horizontal="center" vertical="center" shrinkToFit="1"/>
      <protection hidden="1"/>
    </xf>
    <xf numFmtId="3" fontId="46" fillId="4" borderId="32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114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64" xfId="0" applyFont="1" applyBorder="1" applyAlignment="1">
      <alignment horizontal="left" vertical="center" wrapText="1" indent="2"/>
    </xf>
    <xf numFmtId="3" fontId="46" fillId="4" borderId="115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0" xfId="0" applyNumberFormat="1" applyFont="1" applyAlignment="1" applyProtection="1">
      <alignment horizontal="center" vertical="center" wrapText="1"/>
      <protection hidden="1"/>
    </xf>
    <xf numFmtId="3" fontId="45" fillId="0" borderId="0" xfId="0" applyNumberFormat="1" applyFont="1" applyAlignment="1" applyProtection="1">
      <alignment horizontal="center" vertical="center" wrapText="1"/>
      <protection hidden="1"/>
    </xf>
    <xf numFmtId="0" fontId="49" fillId="0" borderId="0" xfId="0" applyFont="1" applyAlignment="1">
      <alignment wrapText="1"/>
    </xf>
    <xf numFmtId="0" fontId="5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>
      <alignment horizontal="left" indent="16"/>
    </xf>
    <xf numFmtId="0" fontId="25" fillId="0" borderId="24" xfId="0" applyFont="1" applyBorder="1" applyAlignment="1">
      <alignment horizontal="left" vertical="center" wrapText="1"/>
    </xf>
    <xf numFmtId="3" fontId="46" fillId="0" borderId="48" xfId="0" applyNumberFormat="1" applyFont="1" applyBorder="1" applyAlignment="1" applyProtection="1">
      <alignment horizontal="center" vertical="center" shrinkToFit="1"/>
      <protection hidden="1"/>
    </xf>
    <xf numFmtId="3" fontId="46" fillId="0" borderId="56" xfId="0" applyNumberFormat="1" applyFont="1" applyBorder="1" applyAlignment="1" applyProtection="1">
      <alignment horizontal="center" vertical="center" shrinkToFit="1"/>
      <protection hidden="1"/>
    </xf>
    <xf numFmtId="3" fontId="46" fillId="0" borderId="18" xfId="0" applyNumberFormat="1" applyFont="1" applyBorder="1" applyAlignment="1" applyProtection="1">
      <alignment horizontal="center" vertical="center" shrinkToFit="1"/>
      <protection hidden="1"/>
    </xf>
    <xf numFmtId="3" fontId="46" fillId="0" borderId="93" xfId="0" applyNumberFormat="1" applyFont="1" applyBorder="1" applyAlignment="1" applyProtection="1">
      <alignment horizontal="center" vertical="center" shrinkToFit="1"/>
      <protection hidden="1"/>
    </xf>
    <xf numFmtId="3" fontId="46" fillId="0" borderId="94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vertical="center"/>
      <protection locked="0" hidden="1"/>
    </xf>
    <xf numFmtId="0" fontId="54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vertical="center" wrapText="1"/>
      <protection hidden="1"/>
    </xf>
    <xf numFmtId="49" fontId="55" fillId="4" borderId="28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 indent="2"/>
      <protection hidden="1"/>
    </xf>
    <xf numFmtId="0" fontId="42" fillId="0" borderId="15" xfId="0" applyFont="1" applyBorder="1"/>
    <xf numFmtId="0" fontId="42" fillId="0" borderId="0" xfId="0" applyFont="1"/>
    <xf numFmtId="3" fontId="46" fillId="0" borderId="46" xfId="0" applyNumberFormat="1" applyFont="1" applyBorder="1" applyAlignment="1" applyProtection="1">
      <alignment horizontal="center" vertical="center" wrapText="1"/>
      <protection hidden="1"/>
    </xf>
    <xf numFmtId="3" fontId="46" fillId="0" borderId="28" xfId="0" applyNumberFormat="1" applyFont="1" applyBorder="1" applyAlignment="1" applyProtection="1">
      <alignment horizontal="center" vertical="center" wrapText="1"/>
      <protection hidden="1"/>
    </xf>
    <xf numFmtId="3" fontId="46" fillId="0" borderId="130" xfId="0" applyNumberFormat="1" applyFont="1" applyBorder="1" applyAlignment="1" applyProtection="1">
      <alignment horizontal="center" vertical="center" wrapText="1"/>
      <protection hidden="1"/>
    </xf>
    <xf numFmtId="3" fontId="4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indent="8"/>
    </xf>
    <xf numFmtId="0" fontId="42" fillId="0" borderId="38" xfId="0" applyFont="1" applyBorder="1" applyAlignment="1">
      <alignment horizontal="left" indent="8"/>
    </xf>
    <xf numFmtId="0" fontId="25" fillId="0" borderId="16" xfId="0" applyFont="1" applyBorder="1" applyAlignment="1">
      <alignment horizontal="center" vertical="center" wrapText="1"/>
    </xf>
    <xf numFmtId="0" fontId="25" fillId="0" borderId="133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3" fontId="46" fillId="0" borderId="19" xfId="0" applyNumberFormat="1" applyFont="1" applyBorder="1" applyAlignment="1" applyProtection="1">
      <alignment horizontal="center" vertical="center" wrapText="1"/>
      <protection hidden="1"/>
    </xf>
    <xf numFmtId="3" fontId="46" fillId="0" borderId="107" xfId="0" applyNumberFormat="1" applyFont="1" applyBorder="1" applyAlignment="1" applyProtection="1">
      <alignment horizontal="center" vertical="center" wrapText="1"/>
      <protection hidden="1"/>
    </xf>
    <xf numFmtId="3" fontId="46" fillId="0" borderId="57" xfId="0" applyNumberFormat="1" applyFont="1" applyBorder="1" applyAlignment="1" applyProtection="1">
      <alignment horizontal="center" vertical="center" wrapText="1"/>
      <protection hidden="1"/>
    </xf>
    <xf numFmtId="3" fontId="46" fillId="0" borderId="116" xfId="0" applyNumberFormat="1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/>
    <xf numFmtId="3" fontId="46" fillId="4" borderId="106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28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34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31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35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36" xfId="0" applyNumberFormat="1" applyFont="1" applyBorder="1" applyAlignment="1" applyProtection="1">
      <alignment horizontal="center" vertical="center" wrapText="1"/>
      <protection hidden="1"/>
    </xf>
    <xf numFmtId="3" fontId="46" fillId="0" borderId="137" xfId="0" applyNumberFormat="1" applyFont="1" applyBorder="1" applyAlignment="1" applyProtection="1">
      <alignment horizontal="center" vertical="center" wrapText="1"/>
      <protection hidden="1"/>
    </xf>
    <xf numFmtId="3" fontId="46" fillId="0" borderId="138" xfId="0" applyNumberFormat="1" applyFont="1" applyBorder="1" applyAlignment="1" applyProtection="1">
      <alignment horizontal="center" vertical="center" wrapText="1"/>
      <protection hidden="1"/>
    </xf>
    <xf numFmtId="3" fontId="46" fillId="0" borderId="37" xfId="0" applyNumberFormat="1" applyFont="1" applyBorder="1" applyAlignment="1" applyProtection="1">
      <alignment horizontal="center" vertical="center" wrapText="1"/>
      <protection hidden="1"/>
    </xf>
    <xf numFmtId="3" fontId="46" fillId="0" borderId="106" xfId="0" applyNumberFormat="1" applyFont="1" applyBorder="1" applyAlignment="1" applyProtection="1">
      <alignment horizontal="center" vertical="center" wrapText="1"/>
      <protection hidden="1"/>
    </xf>
    <xf numFmtId="3" fontId="46" fillId="0" borderId="29" xfId="0" applyNumberFormat="1" applyFont="1" applyBorder="1" applyAlignment="1" applyProtection="1">
      <alignment horizontal="center" vertical="center" wrapText="1"/>
      <protection hidden="1"/>
    </xf>
    <xf numFmtId="3" fontId="46" fillId="0" borderId="111" xfId="0" applyNumberFormat="1" applyFont="1" applyBorder="1" applyAlignment="1" applyProtection="1">
      <alignment horizontal="center" vertical="center" wrapText="1"/>
      <protection hidden="1"/>
    </xf>
    <xf numFmtId="3" fontId="46" fillId="4" borderId="117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3" xfId="0" applyFont="1" applyBorder="1" applyAlignment="1">
      <alignment horizontal="left" vertical="center" wrapText="1"/>
    </xf>
    <xf numFmtId="3" fontId="46" fillId="0" borderId="140" xfId="0" applyNumberFormat="1" applyFont="1" applyBorder="1" applyAlignment="1" applyProtection="1">
      <alignment horizontal="center" vertical="center" wrapText="1"/>
      <protection hidden="1"/>
    </xf>
    <xf numFmtId="3" fontId="46" fillId="4" borderId="141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42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43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66" xfId="0" applyNumberFormat="1" applyFont="1" applyBorder="1" applyAlignment="1" applyProtection="1">
      <alignment horizontal="center" vertical="center" wrapText="1"/>
      <protection hidden="1"/>
    </xf>
    <xf numFmtId="3" fontId="46" fillId="4" borderId="108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68" xfId="0" applyNumberFormat="1" applyFont="1" applyFill="1" applyBorder="1" applyAlignment="1" applyProtection="1">
      <alignment horizontal="center" vertical="center" wrapText="1"/>
      <protection locked="0" hidden="1"/>
    </xf>
    <xf numFmtId="3" fontId="46" fillId="4" borderId="10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justify"/>
    </xf>
    <xf numFmtId="0" fontId="38" fillId="0" borderId="0" xfId="0" applyFont="1" applyAlignment="1" applyProtection="1">
      <alignment horizontal="left" vertical="center" indent="2"/>
      <protection hidden="1"/>
    </xf>
    <xf numFmtId="0" fontId="58" fillId="2" borderId="0" xfId="0" applyFont="1" applyFill="1"/>
    <xf numFmtId="0" fontId="4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7" fillId="0" borderId="0" xfId="0" applyFont="1" applyAlignment="1">
      <alignment horizontal="left" indent="2"/>
    </xf>
    <xf numFmtId="0" fontId="35" fillId="0" borderId="12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wrapText="1"/>
      <protection hidden="1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 applyProtection="1">
      <alignment vertical="center"/>
      <protection hidden="1"/>
    </xf>
    <xf numFmtId="0" fontId="60" fillId="0" borderId="0" xfId="0" applyFont="1" applyAlignment="1">
      <alignment horizontal="left" indent="2"/>
    </xf>
    <xf numFmtId="0" fontId="38" fillId="0" borderId="0" xfId="0" applyFont="1"/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left" wrapText="1" indent="2"/>
    </xf>
    <xf numFmtId="0" fontId="47" fillId="0" borderId="0" xfId="0" applyFont="1" applyAlignment="1">
      <alignment horizontal="left"/>
    </xf>
    <xf numFmtId="0" fontId="47" fillId="0" borderId="0" xfId="0" applyFont="1"/>
    <xf numFmtId="0" fontId="61" fillId="0" borderId="72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38" fillId="4" borderId="127" xfId="0" applyFont="1" applyFill="1" applyBorder="1" applyAlignment="1" applyProtection="1">
      <alignment horizontal="center" vertical="center" wrapText="1"/>
      <protection locked="0"/>
    </xf>
    <xf numFmtId="0" fontId="38" fillId="0" borderId="137" xfId="0" applyFont="1" applyBorder="1" applyAlignment="1">
      <alignment horizontal="center" vertical="center" wrapText="1"/>
    </xf>
    <xf numFmtId="0" fontId="38" fillId="4" borderId="138" xfId="0" applyFont="1" applyFill="1" applyBorder="1" applyAlignment="1" applyProtection="1">
      <alignment horizontal="center" vertical="center" wrapText="1"/>
      <protection locked="0"/>
    </xf>
    <xf numFmtId="0" fontId="38" fillId="4" borderId="37" xfId="0" applyFont="1" applyFill="1" applyBorder="1" applyAlignment="1" applyProtection="1">
      <alignment horizontal="center" vertical="center" wrapText="1"/>
      <protection locked="0"/>
    </xf>
    <xf numFmtId="0" fontId="38" fillId="4" borderId="28" xfId="0" applyFont="1" applyFill="1" applyBorder="1" applyAlignment="1" applyProtection="1">
      <alignment horizontal="center" vertical="center" wrapText="1"/>
      <protection locked="0"/>
    </xf>
    <xf numFmtId="0" fontId="38" fillId="4" borderId="29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6" fillId="4" borderId="28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right" indent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Protection="1">
      <protection hidden="1"/>
    </xf>
    <xf numFmtId="0" fontId="38" fillId="0" borderId="0" xfId="0" applyFont="1" applyProtection="1">
      <protection hidden="1"/>
    </xf>
    <xf numFmtId="0" fontId="47" fillId="0" borderId="0" xfId="0" applyFont="1" applyAlignment="1" applyProtection="1">
      <alignment horizontal="left"/>
      <protection hidden="1"/>
    </xf>
    <xf numFmtId="0" fontId="4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46" fillId="2" borderId="105" xfId="0" applyFont="1" applyFill="1" applyBorder="1" applyAlignment="1" applyProtection="1">
      <alignment horizontal="center" vertical="center"/>
      <protection hidden="1"/>
    </xf>
    <xf numFmtId="0" fontId="46" fillId="2" borderId="51" xfId="0" applyFont="1" applyFill="1" applyBorder="1" applyAlignment="1" applyProtection="1">
      <alignment horizontal="center" vertical="center"/>
      <protection hidden="1"/>
    </xf>
    <xf numFmtId="0" fontId="46" fillId="2" borderId="10" xfId="0" applyFont="1" applyFill="1" applyBorder="1" applyAlignment="1" applyProtection="1">
      <alignment horizontal="center" vertical="center"/>
      <protection hidden="1"/>
    </xf>
    <xf numFmtId="0" fontId="46" fillId="4" borderId="137" xfId="0" applyFont="1" applyFill="1" applyBorder="1" applyAlignment="1" applyProtection="1">
      <alignment horizontal="center" vertical="center"/>
      <protection locked="0"/>
    </xf>
    <xf numFmtId="0" fontId="46" fillId="4" borderId="138" xfId="0" applyFont="1" applyFill="1" applyBorder="1" applyAlignment="1" applyProtection="1">
      <alignment horizontal="center" vertical="center"/>
      <protection locked="0"/>
    </xf>
    <xf numFmtId="0" fontId="46" fillId="4" borderId="38" xfId="0" applyFont="1" applyFill="1" applyBorder="1" applyAlignment="1" applyProtection="1">
      <alignment horizontal="center" vertical="center"/>
      <protection locked="0"/>
    </xf>
    <xf numFmtId="0" fontId="46" fillId="4" borderId="106" xfId="0" applyFont="1" applyFill="1" applyBorder="1" applyAlignment="1" applyProtection="1">
      <alignment horizontal="center" vertical="center"/>
      <protection locked="0"/>
    </xf>
    <xf numFmtId="0" fontId="46" fillId="4" borderId="30" xfId="0" applyFont="1" applyFill="1" applyBorder="1" applyAlignment="1" applyProtection="1">
      <alignment horizontal="center" vertical="center"/>
      <protection locked="0"/>
    </xf>
    <xf numFmtId="0" fontId="46" fillId="2" borderId="107" xfId="0" applyFont="1" applyFill="1" applyBorder="1" applyAlignment="1" applyProtection="1">
      <alignment horizontal="center" vertical="center"/>
      <protection hidden="1"/>
    </xf>
    <xf numFmtId="0" fontId="46" fillId="2" borderId="57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Alignment="1" applyProtection="1">
      <alignment horizontal="center" vertical="center"/>
      <protection hidden="1"/>
    </xf>
    <xf numFmtId="0" fontId="61" fillId="0" borderId="0" xfId="0" applyFont="1" applyAlignment="1">
      <alignment horizontal="right"/>
    </xf>
    <xf numFmtId="0" fontId="61" fillId="0" borderId="30" xfId="0" applyFont="1" applyBorder="1" applyAlignment="1">
      <alignment horizontal="right"/>
    </xf>
    <xf numFmtId="0" fontId="46" fillId="4" borderId="108" xfId="0" applyFont="1" applyFill="1" applyBorder="1" applyAlignment="1" applyProtection="1">
      <alignment horizontal="center" vertical="center"/>
      <protection locked="0"/>
    </xf>
    <xf numFmtId="0" fontId="46" fillId="4" borderId="68" xfId="0" applyFont="1" applyFill="1" applyBorder="1" applyAlignment="1" applyProtection="1">
      <alignment horizontal="center" vertical="center"/>
      <protection locked="0"/>
    </xf>
    <xf numFmtId="0" fontId="46" fillId="4" borderId="64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indent="1"/>
      <protection hidden="1"/>
    </xf>
    <xf numFmtId="0" fontId="38" fillId="0" borderId="0" xfId="0" applyFont="1" applyAlignment="1" applyProtection="1">
      <alignment horizontal="left" vertical="center" indent="1"/>
      <protection hidden="1"/>
    </xf>
    <xf numFmtId="0" fontId="61" fillId="0" borderId="64" xfId="0" applyFont="1" applyBorder="1" applyAlignment="1">
      <alignment horizontal="right"/>
    </xf>
    <xf numFmtId="0" fontId="47" fillId="0" borderId="0" xfId="0" applyFont="1" applyAlignment="1">
      <alignment horizontal="center" vertical="center"/>
    </xf>
    <xf numFmtId="0" fontId="38" fillId="4" borderId="149" xfId="0" applyFont="1" applyFill="1" applyBorder="1" applyAlignment="1" applyProtection="1">
      <alignment horizontal="center" vertical="center" wrapText="1"/>
      <protection locked="0"/>
    </xf>
    <xf numFmtId="0" fontId="38" fillId="0" borderId="104" xfId="0" applyFont="1" applyBorder="1" applyAlignment="1">
      <alignment horizontal="center" vertical="center" wrapText="1"/>
    </xf>
    <xf numFmtId="0" fontId="38" fillId="4" borderId="58" xfId="0" applyFont="1" applyFill="1" applyBorder="1" applyAlignment="1" applyProtection="1">
      <alignment horizontal="center" vertical="center" wrapText="1"/>
      <protection locked="0"/>
    </xf>
    <xf numFmtId="0" fontId="38" fillId="4" borderId="150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/>
    <xf numFmtId="0" fontId="35" fillId="0" borderId="151" xfId="0" applyFont="1" applyBorder="1" applyAlignment="1">
      <alignment horizontal="center" vertical="center" wrapText="1"/>
    </xf>
    <xf numFmtId="0" fontId="35" fillId="0" borderId="147" xfId="0" applyFont="1" applyBorder="1" applyAlignment="1">
      <alignment horizontal="center" vertical="center" wrapText="1"/>
    </xf>
    <xf numFmtId="0" fontId="35" fillId="0" borderId="148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left" vertical="center" wrapText="1" indent="2"/>
    </xf>
    <xf numFmtId="0" fontId="27" fillId="0" borderId="129" xfId="0" applyFont="1" applyBorder="1" applyAlignment="1">
      <alignment horizontal="left" vertical="center" wrapText="1" indent="2"/>
    </xf>
    <xf numFmtId="0" fontId="33" fillId="0" borderId="45" xfId="0" applyFont="1" applyBorder="1" applyAlignment="1">
      <alignment horizontal="left" vertical="center" wrapText="1" indent="2"/>
    </xf>
    <xf numFmtId="0" fontId="1" fillId="0" borderId="132" xfId="0" applyFont="1" applyBorder="1" applyAlignment="1">
      <alignment horizontal="left" vertical="center" wrapText="1" indent="4"/>
    </xf>
    <xf numFmtId="0" fontId="1" fillId="0" borderId="129" xfId="0" applyFont="1" applyBorder="1" applyAlignment="1">
      <alignment horizontal="left" vertical="center" wrapText="1" indent="4"/>
    </xf>
    <xf numFmtId="0" fontId="47" fillId="0" borderId="139" xfId="0" applyFont="1" applyBorder="1" applyAlignment="1">
      <alignment horizontal="left" vertical="center" wrapText="1"/>
    </xf>
    <xf numFmtId="3" fontId="46" fillId="0" borderId="141" xfId="0" applyNumberFormat="1" applyFont="1" applyBorder="1" applyAlignment="1" applyProtection="1">
      <alignment horizontal="center" vertical="center" wrapText="1"/>
      <protection hidden="1"/>
    </xf>
    <xf numFmtId="3" fontId="46" fillId="0" borderId="142" xfId="0" applyNumberFormat="1" applyFont="1" applyBorder="1" applyAlignment="1" applyProtection="1">
      <alignment horizontal="center" vertical="center" wrapText="1"/>
      <protection hidden="1"/>
    </xf>
    <xf numFmtId="3" fontId="46" fillId="0" borderId="143" xfId="0" applyNumberFormat="1" applyFont="1" applyBorder="1" applyAlignment="1" applyProtection="1">
      <alignment horizontal="center" vertical="center" wrapText="1"/>
      <protection hidden="1"/>
    </xf>
    <xf numFmtId="0" fontId="33" fillId="0" borderId="139" xfId="0" applyFont="1" applyBorder="1" applyAlignment="1">
      <alignment horizontal="left" vertical="center" wrapText="1" indent="2"/>
    </xf>
    <xf numFmtId="0" fontId="33" fillId="0" borderId="129" xfId="0" applyFont="1" applyBorder="1" applyAlignment="1">
      <alignment horizontal="left" vertical="center" wrapText="1" indent="2"/>
    </xf>
    <xf numFmtId="0" fontId="27" fillId="0" borderId="139" xfId="0" applyFont="1" applyBorder="1" applyAlignment="1">
      <alignment horizontal="left" vertical="center" wrapText="1" indent="2"/>
    </xf>
    <xf numFmtId="0" fontId="27" fillId="0" borderId="65" xfId="0" applyFont="1" applyBorder="1" applyAlignment="1">
      <alignment horizontal="left" vertical="center" wrapText="1" indent="2"/>
    </xf>
    <xf numFmtId="0" fontId="58" fillId="0" borderId="0" xfId="0" applyFont="1"/>
    <xf numFmtId="0" fontId="47" fillId="0" borderId="0" xfId="0" applyFont="1" applyAlignment="1">
      <alignment vertical="center" wrapText="1"/>
    </xf>
    <xf numFmtId="0" fontId="46" fillId="0" borderId="0" xfId="0" applyFont="1"/>
    <xf numFmtId="0" fontId="46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/>
    </xf>
    <xf numFmtId="0" fontId="38" fillId="4" borderId="28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 wrapText="1"/>
    </xf>
    <xf numFmtId="0" fontId="46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38" xfId="0" applyFont="1" applyBorder="1" applyAlignment="1">
      <alignment horizontal="left"/>
    </xf>
    <xf numFmtId="0" fontId="60" fillId="0" borderId="0" xfId="0" applyFont="1" applyAlignment="1">
      <alignment horizontal="left"/>
    </xf>
    <xf numFmtId="1" fontId="67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68" fillId="0" borderId="0" xfId="0" applyFont="1" applyAlignment="1" applyProtection="1">
      <alignment horizontal="center" vertical="center"/>
      <protection locked="0" hidden="1"/>
    </xf>
    <xf numFmtId="0" fontId="48" fillId="0" borderId="0" xfId="0" applyFont="1" applyAlignment="1">
      <alignment vertical="center"/>
    </xf>
    <xf numFmtId="0" fontId="33" fillId="0" borderId="43" xfId="0" applyFont="1" applyBorder="1" applyAlignment="1">
      <alignment horizontal="left" vertical="center" wrapText="1" indent="2"/>
    </xf>
    <xf numFmtId="0" fontId="61" fillId="4" borderId="64" xfId="0" applyFont="1" applyFill="1" applyBorder="1" applyAlignment="1" applyProtection="1">
      <alignment horizontal="left" vertical="center" shrinkToFit="1"/>
      <protection locked="0"/>
    </xf>
    <xf numFmtId="0" fontId="61" fillId="4" borderId="30" xfId="0" applyFont="1" applyFill="1" applyBorder="1" applyAlignment="1" applyProtection="1">
      <alignment horizontal="left" vertical="center" shrinkToFit="1"/>
      <protection locked="0"/>
    </xf>
    <xf numFmtId="0" fontId="46" fillId="0" borderId="38" xfId="0" applyFont="1" applyBorder="1" applyAlignment="1">
      <alignment horizontal="center" vertical="center"/>
    </xf>
    <xf numFmtId="0" fontId="69" fillId="0" borderId="0" xfId="0" applyFont="1"/>
    <xf numFmtId="0" fontId="70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72" fillId="0" borderId="0" xfId="0" applyFont="1"/>
    <xf numFmtId="0" fontId="73" fillId="0" borderId="0" xfId="0" applyFont="1"/>
    <xf numFmtId="0" fontId="73" fillId="0" borderId="0" xfId="0" applyFont="1" applyAlignment="1">
      <alignment horizontal="center"/>
    </xf>
    <xf numFmtId="0" fontId="72" fillId="0" borderId="0" xfId="0" quotePrefix="1" applyFont="1"/>
    <xf numFmtId="14" fontId="72" fillId="0" borderId="0" xfId="0" quotePrefix="1" applyNumberFormat="1" applyFont="1"/>
    <xf numFmtId="0" fontId="74" fillId="0" borderId="152" xfId="0" applyFont="1" applyBorder="1"/>
    <xf numFmtId="16" fontId="75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 wrapText="1" indent="4"/>
    </xf>
    <xf numFmtId="0" fontId="75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75" fillId="0" borderId="0" xfId="0" applyFont="1" applyAlignment="1">
      <alignment horizontal="center"/>
    </xf>
    <xf numFmtId="0" fontId="75" fillId="0" borderId="10" xfId="0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75" fillId="0" borderId="38" xfId="0" applyFont="1" applyBorder="1" applyAlignment="1">
      <alignment horizontal="center" vertical="center"/>
    </xf>
    <xf numFmtId="0" fontId="61" fillId="0" borderId="30" xfId="0" applyFont="1" applyBorder="1" applyAlignment="1">
      <alignment horizontal="left" vertical="center" wrapText="1"/>
    </xf>
    <xf numFmtId="0" fontId="75" fillId="0" borderId="30" xfId="0" applyFont="1" applyBorder="1" applyAlignment="1">
      <alignment horizontal="center" vertical="center"/>
    </xf>
    <xf numFmtId="0" fontId="61" fillId="0" borderId="30" xfId="0" applyFont="1" applyBorder="1" applyAlignment="1">
      <alignment vertical="center" wrapText="1"/>
    </xf>
    <xf numFmtId="0" fontId="31" fillId="4" borderId="29" xfId="0" applyFont="1" applyFill="1" applyBorder="1" applyAlignment="1" applyProtection="1">
      <alignment horizontal="center" vertical="center"/>
      <protection locked="0" hidden="1"/>
    </xf>
    <xf numFmtId="0" fontId="31" fillId="4" borderId="30" xfId="0" applyFont="1" applyFill="1" applyBorder="1" applyAlignment="1" applyProtection="1">
      <alignment horizontal="center" vertical="center"/>
      <protection locked="0" hidden="1"/>
    </xf>
    <xf numFmtId="0" fontId="31" fillId="4" borderId="31" xfId="0" applyFont="1" applyFill="1" applyBorder="1" applyAlignment="1" applyProtection="1">
      <alignment horizontal="center" vertical="center"/>
      <protection locked="0" hidden="1"/>
    </xf>
    <xf numFmtId="0" fontId="37" fillId="4" borderId="29" xfId="0" applyFont="1" applyFill="1" applyBorder="1" applyAlignment="1" applyProtection="1">
      <alignment horizontal="center" vertical="center"/>
      <protection locked="0" hidden="1"/>
    </xf>
    <xf numFmtId="0" fontId="37" fillId="4" borderId="30" xfId="0" applyFont="1" applyFill="1" applyBorder="1" applyAlignment="1" applyProtection="1">
      <alignment horizontal="center" vertical="center"/>
      <protection locked="0" hidden="1"/>
    </xf>
    <xf numFmtId="0" fontId="37" fillId="4" borderId="31" xfId="0" applyFont="1" applyFill="1" applyBorder="1" applyAlignment="1" applyProtection="1">
      <alignment horizontal="center" vertical="center"/>
      <protection locked="0" hidden="1"/>
    </xf>
    <xf numFmtId="0" fontId="65" fillId="0" borderId="32" xfId="0" applyFont="1" applyBorder="1" applyAlignment="1" applyProtection="1">
      <alignment horizontal="center" vertical="center" wrapText="1"/>
      <protection hidden="1"/>
    </xf>
    <xf numFmtId="0" fontId="65" fillId="0" borderId="33" xfId="0" applyFont="1" applyBorder="1" applyAlignment="1" applyProtection="1">
      <alignment horizontal="center" vertical="center" wrapText="1"/>
      <protection hidden="1"/>
    </xf>
    <xf numFmtId="0" fontId="65" fillId="0" borderId="34" xfId="0" applyFont="1" applyBorder="1" applyAlignment="1" applyProtection="1">
      <alignment horizontal="center" vertical="center" wrapText="1"/>
      <protection hidden="1"/>
    </xf>
    <xf numFmtId="0" fontId="65" fillId="0" borderId="35" xfId="0" applyFont="1" applyBorder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horizontal="center" vertical="center" wrapText="1"/>
      <protection hidden="1"/>
    </xf>
    <xf numFmtId="0" fontId="65" fillId="0" borderId="36" xfId="0" applyFont="1" applyBorder="1" applyAlignment="1" applyProtection="1">
      <alignment horizontal="center" vertical="center" wrapText="1"/>
      <protection hidden="1"/>
    </xf>
    <xf numFmtId="0" fontId="65" fillId="0" borderId="37" xfId="0" applyFont="1" applyBorder="1" applyAlignment="1" applyProtection="1">
      <alignment horizontal="center" vertical="center" wrapText="1"/>
      <protection hidden="1"/>
    </xf>
    <xf numFmtId="0" fontId="65" fillId="0" borderId="38" xfId="0" applyFont="1" applyBorder="1" applyAlignment="1" applyProtection="1">
      <alignment horizontal="center" vertical="center" wrapText="1"/>
      <protection hidden="1"/>
    </xf>
    <xf numFmtId="0" fontId="65" fillId="0" borderId="39" xfId="0" applyFont="1" applyBorder="1" applyAlignment="1" applyProtection="1">
      <alignment horizontal="center" vertical="center" wrapText="1"/>
      <protection hidden="1"/>
    </xf>
    <xf numFmtId="164" fontId="31" fillId="4" borderId="29" xfId="0" applyNumberFormat="1" applyFont="1" applyFill="1" applyBorder="1" applyAlignment="1" applyProtection="1">
      <alignment horizontal="center" vertical="center"/>
      <protection locked="0" hidden="1"/>
    </xf>
    <xf numFmtId="164" fontId="31" fillId="4" borderId="30" xfId="0" applyNumberFormat="1" applyFont="1" applyFill="1" applyBorder="1" applyAlignment="1" applyProtection="1">
      <alignment horizontal="center" vertical="center"/>
      <protection locked="0" hidden="1"/>
    </xf>
    <xf numFmtId="164" fontId="31" fillId="4" borderId="31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21" xfId="0" applyFont="1" applyBorder="1" applyAlignment="1">
      <alignment horizontal="center" vertical="center"/>
    </xf>
    <xf numFmtId="0" fontId="33" fillId="4" borderId="29" xfId="0" applyFont="1" applyFill="1" applyBorder="1" applyAlignment="1" applyProtection="1">
      <alignment horizontal="left" vertical="center" shrinkToFit="1"/>
      <protection locked="0" hidden="1"/>
    </xf>
    <xf numFmtId="0" fontId="33" fillId="4" borderId="30" xfId="0" applyFont="1" applyFill="1" applyBorder="1" applyAlignment="1" applyProtection="1">
      <alignment horizontal="left" vertical="center" shrinkToFit="1"/>
      <protection locked="0" hidden="1"/>
    </xf>
    <xf numFmtId="0" fontId="33" fillId="4" borderId="31" xfId="0" applyFont="1" applyFill="1" applyBorder="1" applyAlignment="1" applyProtection="1">
      <alignment horizontal="left" vertical="center" shrinkToFit="1"/>
      <protection locked="0" hidden="1"/>
    </xf>
    <xf numFmtId="0" fontId="5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30" fillId="4" borderId="29" xfId="0" applyFont="1" applyFill="1" applyBorder="1" applyAlignment="1" applyProtection="1">
      <alignment horizontal="center" vertical="center"/>
      <protection locked="0" hidden="1"/>
    </xf>
    <xf numFmtId="0" fontId="30" fillId="4" borderId="30" xfId="0" applyFont="1" applyFill="1" applyBorder="1" applyAlignment="1" applyProtection="1">
      <alignment horizontal="center" vertical="center"/>
      <protection locked="0" hidden="1"/>
    </xf>
    <xf numFmtId="0" fontId="30" fillId="4" borderId="3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3" fontId="46" fillId="4" borderId="61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62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49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50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42" xfId="0" applyNumberFormat="1" applyFont="1" applyBorder="1" applyAlignment="1" applyProtection="1">
      <alignment horizontal="center" vertical="center" shrinkToFit="1"/>
      <protection hidden="1"/>
    </xf>
    <xf numFmtId="3" fontId="46" fillId="0" borderId="44" xfId="0" applyNumberFormat="1" applyFont="1" applyBorder="1" applyAlignment="1" applyProtection="1">
      <alignment horizontal="center" vertical="center" shrinkToFit="1"/>
      <protection hidden="1"/>
    </xf>
    <xf numFmtId="3" fontId="46" fillId="0" borderId="53" xfId="0" applyNumberFormat="1" applyFont="1" applyBorder="1" applyAlignment="1" applyProtection="1">
      <alignment horizontal="center" vertical="center" shrinkToFit="1"/>
      <protection hidden="1"/>
    </xf>
    <xf numFmtId="3" fontId="46" fillId="0" borderId="54" xfId="0" applyNumberFormat="1" applyFont="1" applyBorder="1" applyAlignment="1" applyProtection="1">
      <alignment horizontal="center" vertical="center" shrinkToFit="1"/>
      <protection hidden="1"/>
    </xf>
    <xf numFmtId="3" fontId="46" fillId="0" borderId="81" xfId="0" applyNumberFormat="1" applyFont="1" applyBorder="1" applyAlignment="1" applyProtection="1">
      <alignment horizontal="center" vertical="center" shrinkToFit="1"/>
      <protection hidden="1"/>
    </xf>
    <xf numFmtId="3" fontId="46" fillId="0" borderId="82" xfId="0" applyNumberFormat="1" applyFont="1" applyBorder="1" applyAlignment="1" applyProtection="1">
      <alignment horizontal="center" vertical="center" shrinkToFit="1"/>
      <protection hidden="1"/>
    </xf>
    <xf numFmtId="3" fontId="46" fillId="0" borderId="89" xfId="0" applyNumberFormat="1" applyFont="1" applyBorder="1" applyAlignment="1" applyProtection="1">
      <alignment horizontal="center" vertical="center" shrinkToFit="1"/>
      <protection hidden="1"/>
    </xf>
    <xf numFmtId="3" fontId="46" fillId="0" borderId="91" xfId="0" applyNumberFormat="1" applyFont="1" applyBorder="1" applyAlignment="1" applyProtection="1">
      <alignment horizontal="center" vertical="center" shrinkToFit="1"/>
      <protection hidden="1"/>
    </xf>
    <xf numFmtId="3" fontId="46" fillId="4" borderId="59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60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27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26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85" xfId="0" applyNumberFormat="1" applyFont="1" applyBorder="1" applyAlignment="1" applyProtection="1">
      <alignment horizontal="center" vertical="center" shrinkToFit="1"/>
      <protection hidden="1"/>
    </xf>
    <xf numFmtId="3" fontId="46" fillId="0" borderId="87" xfId="0" applyNumberFormat="1" applyFont="1" applyBorder="1" applyAlignment="1" applyProtection="1">
      <alignment horizontal="center" vertical="center" shrinkToFit="1"/>
      <protection hidden="1"/>
    </xf>
    <xf numFmtId="3" fontId="46" fillId="4" borderId="86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88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3" xfId="0" applyNumberFormat="1" applyFont="1" applyBorder="1" applyAlignment="1" applyProtection="1">
      <alignment horizontal="center" vertical="center" shrinkToFit="1"/>
      <protection hidden="1"/>
    </xf>
    <xf numFmtId="3" fontId="46" fillId="0" borderId="21" xfId="0" applyNumberFormat="1" applyFont="1" applyBorder="1" applyAlignment="1" applyProtection="1">
      <alignment horizontal="center" vertical="center" shrinkToFit="1"/>
      <protection hidden="1"/>
    </xf>
    <xf numFmtId="3" fontId="46" fillId="4" borderId="90" xfId="0" applyNumberFormat="1" applyFont="1" applyFill="1" applyBorder="1" applyAlignment="1" applyProtection="1">
      <alignment horizontal="center" vertical="center" shrinkToFit="1"/>
      <protection locked="0"/>
    </xf>
    <xf numFmtId="3" fontId="46" fillId="4" borderId="92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4" xfId="0" applyNumberFormat="1" applyFont="1" applyBorder="1" applyAlignment="1" applyProtection="1">
      <alignment horizontal="center" vertical="center" shrinkToFit="1"/>
      <protection hidden="1"/>
    </xf>
    <xf numFmtId="3" fontId="46" fillId="0" borderId="25" xfId="0" applyNumberFormat="1" applyFont="1" applyBorder="1" applyAlignment="1" applyProtection="1">
      <alignment horizontal="center" vertical="center" shrinkToFit="1"/>
      <protection hidden="1"/>
    </xf>
    <xf numFmtId="3" fontId="46" fillId="0" borderId="55" xfId="0" applyNumberFormat="1" applyFont="1" applyBorder="1" applyAlignment="1" applyProtection="1">
      <alignment horizontal="center" vertical="center" shrinkToFit="1"/>
      <protection hidden="1"/>
    </xf>
    <xf numFmtId="3" fontId="46" fillId="0" borderId="52" xfId="0" applyNumberFormat="1" applyFont="1" applyBorder="1" applyAlignment="1" applyProtection="1">
      <alignment horizontal="center" vertical="center" shrinkToFit="1"/>
      <protection hidden="1"/>
    </xf>
    <xf numFmtId="0" fontId="1" fillId="4" borderId="32" xfId="0" applyFont="1" applyFill="1" applyBorder="1" applyAlignment="1" applyProtection="1">
      <alignment horizontal="left" vertical="top" wrapText="1"/>
      <protection locked="0"/>
    </xf>
    <xf numFmtId="0" fontId="1" fillId="4" borderId="33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35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left" vertical="top" wrapText="1"/>
      <protection locked="0"/>
    </xf>
    <xf numFmtId="0" fontId="1" fillId="4" borderId="38" xfId="0" applyFont="1" applyFill="1" applyBorder="1" applyAlignment="1" applyProtection="1">
      <alignment horizontal="left" vertical="top" wrapText="1"/>
      <protection locked="0"/>
    </xf>
    <xf numFmtId="0" fontId="1" fillId="4" borderId="39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 applyProtection="1">
      <alignment horizontal="center" wrapText="1"/>
      <protection hidden="1"/>
    </xf>
    <xf numFmtId="0" fontId="38" fillId="4" borderId="32" xfId="0" applyFont="1" applyFill="1" applyBorder="1" applyAlignment="1" applyProtection="1">
      <alignment horizontal="left" vertical="top" wrapText="1" shrinkToFit="1"/>
      <protection locked="0"/>
    </xf>
    <xf numFmtId="0" fontId="38" fillId="4" borderId="33" xfId="0" applyFont="1" applyFill="1" applyBorder="1" applyAlignment="1" applyProtection="1">
      <alignment horizontal="left" vertical="top" wrapText="1" shrinkToFit="1"/>
      <protection locked="0"/>
    </xf>
    <xf numFmtId="0" fontId="38" fillId="4" borderId="34" xfId="0" applyFont="1" applyFill="1" applyBorder="1" applyAlignment="1" applyProtection="1">
      <alignment horizontal="left" vertical="top" wrapText="1" shrinkToFit="1"/>
      <protection locked="0"/>
    </xf>
    <xf numFmtId="0" fontId="38" fillId="4" borderId="35" xfId="0" applyFont="1" applyFill="1" applyBorder="1" applyAlignment="1" applyProtection="1">
      <alignment horizontal="left" vertical="top" wrapText="1" shrinkToFit="1"/>
      <protection locked="0"/>
    </xf>
    <xf numFmtId="0" fontId="38" fillId="4" borderId="0" xfId="0" applyFont="1" applyFill="1" applyAlignment="1" applyProtection="1">
      <alignment horizontal="left" vertical="top" wrapText="1" shrinkToFit="1"/>
      <protection locked="0"/>
    </xf>
    <xf numFmtId="0" fontId="38" fillId="4" borderId="36" xfId="0" applyFont="1" applyFill="1" applyBorder="1" applyAlignment="1" applyProtection="1">
      <alignment horizontal="left" vertical="top" wrapText="1" shrinkToFit="1"/>
      <protection locked="0"/>
    </xf>
    <xf numFmtId="0" fontId="38" fillId="4" borderId="37" xfId="0" applyFont="1" applyFill="1" applyBorder="1" applyAlignment="1" applyProtection="1">
      <alignment horizontal="left" vertical="top" wrapText="1" shrinkToFit="1"/>
      <protection locked="0"/>
    </xf>
    <xf numFmtId="0" fontId="38" fillId="4" borderId="38" xfId="0" applyFont="1" applyFill="1" applyBorder="1" applyAlignment="1" applyProtection="1">
      <alignment horizontal="left" vertical="top" wrapText="1" shrinkToFit="1"/>
      <protection locked="0"/>
    </xf>
    <xf numFmtId="0" fontId="38" fillId="4" borderId="39" xfId="0" applyFont="1" applyFill="1" applyBorder="1" applyAlignment="1" applyProtection="1">
      <alignment horizontal="left" vertical="top" wrapText="1" shrinkToFit="1"/>
      <protection locked="0"/>
    </xf>
    <xf numFmtId="0" fontId="51" fillId="0" borderId="0" xfId="0" applyFont="1" applyAlignment="1" applyProtection="1">
      <alignment horizontal="center" vertical="center" wrapText="1"/>
      <protection hidden="1"/>
    </xf>
    <xf numFmtId="0" fontId="25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21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44" xfId="0" applyFont="1" applyFill="1" applyBorder="1" applyAlignment="1" applyProtection="1">
      <alignment horizontal="left" vertical="top" wrapText="1"/>
      <protection locked="0"/>
    </xf>
    <xf numFmtId="0" fontId="1" fillId="4" borderId="22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center" vertical="top" wrapText="1"/>
    </xf>
    <xf numFmtId="0" fontId="38" fillId="4" borderId="32" xfId="0" applyFont="1" applyFill="1" applyBorder="1" applyAlignment="1" applyProtection="1">
      <alignment horizontal="left" vertical="top" wrapText="1"/>
      <protection locked="0"/>
    </xf>
    <xf numFmtId="0" fontId="38" fillId="4" borderId="33" xfId="0" applyFont="1" applyFill="1" applyBorder="1" applyAlignment="1" applyProtection="1">
      <alignment horizontal="left" vertical="top" wrapText="1"/>
      <protection locked="0"/>
    </xf>
    <xf numFmtId="0" fontId="38" fillId="4" borderId="34" xfId="0" applyFont="1" applyFill="1" applyBorder="1" applyAlignment="1" applyProtection="1">
      <alignment horizontal="left" vertical="top" wrapText="1"/>
      <protection locked="0"/>
    </xf>
    <xf numFmtId="0" fontId="38" fillId="4" borderId="35" xfId="0" applyFont="1" applyFill="1" applyBorder="1" applyAlignment="1" applyProtection="1">
      <alignment horizontal="left" vertical="top" wrapText="1"/>
      <protection locked="0"/>
    </xf>
    <xf numFmtId="0" fontId="38" fillId="4" borderId="0" xfId="0" applyFont="1" applyFill="1" applyAlignment="1" applyProtection="1">
      <alignment horizontal="left" vertical="top" wrapText="1"/>
      <protection locked="0"/>
    </xf>
    <xf numFmtId="0" fontId="38" fillId="4" borderId="36" xfId="0" applyFont="1" applyFill="1" applyBorder="1" applyAlignment="1" applyProtection="1">
      <alignment horizontal="left" vertical="top" wrapText="1"/>
      <protection locked="0"/>
    </xf>
    <xf numFmtId="0" fontId="38" fillId="4" borderId="37" xfId="0" applyFont="1" applyFill="1" applyBorder="1" applyAlignment="1" applyProtection="1">
      <alignment horizontal="left" vertical="top" wrapText="1"/>
      <protection locked="0"/>
    </xf>
    <xf numFmtId="0" fontId="38" fillId="4" borderId="38" xfId="0" applyFont="1" applyFill="1" applyBorder="1" applyAlignment="1" applyProtection="1">
      <alignment horizontal="left" vertical="top" wrapText="1"/>
      <protection locked="0"/>
    </xf>
    <xf numFmtId="0" fontId="38" fillId="4" borderId="39" xfId="0" applyFont="1" applyFill="1" applyBorder="1" applyAlignment="1" applyProtection="1">
      <alignment horizontal="left" vertical="top" wrapText="1"/>
      <protection locked="0"/>
    </xf>
    <xf numFmtId="0" fontId="38" fillId="0" borderId="30" xfId="0" applyFont="1" applyBorder="1" applyAlignment="1">
      <alignment horizontal="left" vertical="center" wrapText="1"/>
    </xf>
    <xf numFmtId="0" fontId="38" fillId="0" borderId="64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38" fillId="0" borderId="38" xfId="0" applyFont="1" applyBorder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47" fillId="0" borderId="15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5" xfId="0" applyFont="1" applyBorder="1" applyAlignment="1">
      <alignment horizontal="center" vertical="center" wrapText="1"/>
    </xf>
    <xf numFmtId="0" fontId="47" fillId="0" borderId="146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38" fillId="0" borderId="0" xfId="0" applyFont="1" applyAlignment="1" applyProtection="1">
      <alignment horizontal="left" wrapText="1" indent="1"/>
      <protection hidden="1"/>
    </xf>
    <xf numFmtId="0" fontId="47" fillId="0" borderId="17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 wrapText="1"/>
    </xf>
    <xf numFmtId="0" fontId="47" fillId="0" borderId="104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58" fillId="0" borderId="0" xfId="0" applyFont="1" applyFill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3" xr:uid="{00000000-0005-0000-0000-000029000000}"/>
    <cellStyle name="Título 5" xfId="42" xr:uid="{00000000-0005-0000-0000-00002A000000}"/>
    <cellStyle name="Total" xfId="17" builtinId="25" customBuiltin="1"/>
  </cellStyles>
  <dxfs count="7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5" tint="0.79998168889431442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5" tint="0.79998168889431442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C000"/>
  </sheetPr>
  <dimension ref="A1:F492"/>
  <sheetViews>
    <sheetView workbookViewId="0">
      <pane ySplit="1" topLeftCell="A2" activePane="bottomLeft" state="frozen"/>
      <selection pane="bottomLeft" sqref="A1:F492"/>
    </sheetView>
  </sheetViews>
  <sheetFormatPr baseColWidth="10" defaultColWidth="11.44140625" defaultRowHeight="13.8" x14ac:dyDescent="0.25"/>
  <cols>
    <col min="1" max="1" width="7.77734375" style="239" customWidth="1"/>
    <col min="2" max="2" width="38.77734375" style="239" customWidth="1"/>
    <col min="3" max="3" width="7.5546875" style="239" customWidth="1"/>
    <col min="4" max="4" width="7.5546875" style="1" customWidth="1"/>
    <col min="5" max="5" width="50" style="239" bestFit="1" customWidth="1"/>
    <col min="6" max="6" width="11.44140625" style="239"/>
    <col min="7" max="16384" width="11.44140625" style="6"/>
  </cols>
  <sheetData>
    <row r="1" spans="1:6" ht="16.8" x14ac:dyDescent="0.4">
      <c r="A1" s="277" t="s">
        <v>81</v>
      </c>
      <c r="B1" s="278" t="s">
        <v>976</v>
      </c>
      <c r="C1" s="278"/>
      <c r="D1" s="279"/>
      <c r="E1" s="278" t="s">
        <v>976</v>
      </c>
      <c r="F1" s="277" t="s">
        <v>81</v>
      </c>
    </row>
    <row r="2" spans="1:6" ht="15" x14ac:dyDescent="0.35">
      <c r="A2" s="280" t="s">
        <v>82</v>
      </c>
      <c r="B2" s="280" t="s">
        <v>977</v>
      </c>
      <c r="C2" s="280"/>
      <c r="D2" s="281"/>
      <c r="E2" s="280" t="s">
        <v>977</v>
      </c>
      <c r="F2" s="280" t="s">
        <v>82</v>
      </c>
    </row>
    <row r="3" spans="1:6" ht="15" x14ac:dyDescent="0.35">
      <c r="A3" s="280" t="s">
        <v>203</v>
      </c>
      <c r="B3" s="280" t="s">
        <v>714</v>
      </c>
      <c r="C3" s="280"/>
      <c r="D3" s="281"/>
      <c r="E3" s="280" t="s">
        <v>978</v>
      </c>
      <c r="F3" s="280" t="s">
        <v>83</v>
      </c>
    </row>
    <row r="4" spans="1:6" ht="15" x14ac:dyDescent="0.35">
      <c r="A4" s="280" t="s">
        <v>315</v>
      </c>
      <c r="B4" s="280" t="s">
        <v>715</v>
      </c>
      <c r="C4" s="280"/>
      <c r="D4" s="281"/>
      <c r="E4" s="280" t="s">
        <v>979</v>
      </c>
      <c r="F4" s="280" t="s">
        <v>84</v>
      </c>
    </row>
    <row r="5" spans="1:6" ht="15" x14ac:dyDescent="0.35">
      <c r="A5" s="280" t="s">
        <v>366</v>
      </c>
      <c r="B5" s="280" t="s">
        <v>716</v>
      </c>
      <c r="C5" s="280"/>
      <c r="D5" s="281"/>
      <c r="E5" s="280" t="s">
        <v>980</v>
      </c>
      <c r="F5" s="280" t="s">
        <v>85</v>
      </c>
    </row>
    <row r="6" spans="1:6" ht="15" x14ac:dyDescent="0.35">
      <c r="A6" s="280" t="s">
        <v>413</v>
      </c>
      <c r="B6" s="280" t="s">
        <v>717</v>
      </c>
      <c r="C6" s="280"/>
      <c r="D6" s="281"/>
      <c r="E6" s="280" t="s">
        <v>981</v>
      </c>
      <c r="F6" s="280" t="s">
        <v>86</v>
      </c>
    </row>
    <row r="7" spans="1:6" ht="15" x14ac:dyDescent="0.35">
      <c r="A7" s="280" t="s">
        <v>472</v>
      </c>
      <c r="B7" s="280" t="s">
        <v>718</v>
      </c>
      <c r="C7" s="280"/>
      <c r="D7" s="281"/>
      <c r="E7" s="280" t="s">
        <v>982</v>
      </c>
      <c r="F7" s="280" t="s">
        <v>87</v>
      </c>
    </row>
    <row r="8" spans="1:6" ht="15" x14ac:dyDescent="0.35">
      <c r="A8" s="280" t="s">
        <v>527</v>
      </c>
      <c r="B8" s="280" t="s">
        <v>983</v>
      </c>
      <c r="C8" s="280"/>
      <c r="D8" s="281"/>
      <c r="E8" s="280" t="s">
        <v>984</v>
      </c>
      <c r="F8" s="280" t="s">
        <v>88</v>
      </c>
    </row>
    <row r="9" spans="1:6" ht="15" x14ac:dyDescent="0.35">
      <c r="A9" s="280" t="s">
        <v>93</v>
      </c>
      <c r="B9" s="280" t="s">
        <v>985</v>
      </c>
      <c r="C9" s="280"/>
      <c r="D9" s="281"/>
      <c r="E9" s="280" t="s">
        <v>986</v>
      </c>
      <c r="F9" s="280" t="s">
        <v>89</v>
      </c>
    </row>
    <row r="10" spans="1:6" ht="15" x14ac:dyDescent="0.35">
      <c r="A10" s="280" t="s">
        <v>217</v>
      </c>
      <c r="B10" s="280" t="s">
        <v>987</v>
      </c>
      <c r="C10" s="280"/>
      <c r="D10" s="281"/>
      <c r="E10" s="280" t="s">
        <v>988</v>
      </c>
      <c r="F10" s="280" t="s">
        <v>90</v>
      </c>
    </row>
    <row r="11" spans="1:6" ht="15" x14ac:dyDescent="0.35">
      <c r="A11" s="280" t="s">
        <v>326</v>
      </c>
      <c r="B11" s="280" t="s">
        <v>989</v>
      </c>
      <c r="C11" s="280"/>
      <c r="D11" s="281"/>
      <c r="E11" s="280" t="s">
        <v>990</v>
      </c>
      <c r="F11" s="280" t="s">
        <v>91</v>
      </c>
    </row>
    <row r="12" spans="1:6" ht="15" x14ac:dyDescent="0.35">
      <c r="A12" s="280" t="s">
        <v>371</v>
      </c>
      <c r="B12" s="280" t="s">
        <v>719</v>
      </c>
      <c r="C12" s="280"/>
      <c r="D12" s="281"/>
      <c r="E12" s="280" t="s">
        <v>991</v>
      </c>
      <c r="F12" s="280" t="s">
        <v>92</v>
      </c>
    </row>
    <row r="13" spans="1:6" ht="15" x14ac:dyDescent="0.35">
      <c r="A13" s="280" t="s">
        <v>418</v>
      </c>
      <c r="B13" s="280" t="s">
        <v>720</v>
      </c>
      <c r="C13" s="280"/>
      <c r="D13" s="282"/>
      <c r="E13" s="280" t="s">
        <v>985</v>
      </c>
      <c r="F13" s="280" t="s">
        <v>93</v>
      </c>
    </row>
    <row r="14" spans="1:6" ht="15" x14ac:dyDescent="0.35">
      <c r="A14" s="280" t="s">
        <v>486</v>
      </c>
      <c r="B14" s="280" t="s">
        <v>992</v>
      </c>
      <c r="C14" s="280"/>
      <c r="D14" s="282"/>
      <c r="E14" s="280" t="s">
        <v>993</v>
      </c>
      <c r="F14" s="280" t="s">
        <v>94</v>
      </c>
    </row>
    <row r="15" spans="1:6" ht="15" x14ac:dyDescent="0.35">
      <c r="A15" s="280" t="s">
        <v>531</v>
      </c>
      <c r="B15" s="280" t="s">
        <v>994</v>
      </c>
      <c r="C15" s="280"/>
      <c r="D15" s="282"/>
      <c r="E15" s="280" t="s">
        <v>995</v>
      </c>
      <c r="F15" s="280" t="s">
        <v>95</v>
      </c>
    </row>
    <row r="16" spans="1:6" ht="15" x14ac:dyDescent="0.35">
      <c r="A16" s="280" t="s">
        <v>96</v>
      </c>
      <c r="B16" s="280" t="s">
        <v>996</v>
      </c>
      <c r="C16" s="280"/>
      <c r="D16" s="282"/>
      <c r="E16" s="280" t="s">
        <v>996</v>
      </c>
      <c r="F16" s="280" t="s">
        <v>96</v>
      </c>
    </row>
    <row r="17" spans="1:6" ht="15" x14ac:dyDescent="0.35">
      <c r="A17" s="280" t="s">
        <v>230</v>
      </c>
      <c r="B17" s="280" t="s">
        <v>721</v>
      </c>
      <c r="C17" s="280"/>
      <c r="D17" s="282"/>
      <c r="E17" s="280" t="s">
        <v>997</v>
      </c>
      <c r="F17" s="280" t="s">
        <v>97</v>
      </c>
    </row>
    <row r="18" spans="1:6" ht="15" x14ac:dyDescent="0.35">
      <c r="A18" s="280" t="s">
        <v>331</v>
      </c>
      <c r="B18" s="280" t="s">
        <v>998</v>
      </c>
      <c r="C18" s="280"/>
      <c r="D18" s="282"/>
      <c r="E18" s="280" t="s">
        <v>999</v>
      </c>
      <c r="F18" s="280" t="s">
        <v>98</v>
      </c>
    </row>
    <row r="19" spans="1:6" ht="15" x14ac:dyDescent="0.35">
      <c r="A19" s="280" t="s">
        <v>377</v>
      </c>
      <c r="B19" s="280" t="s">
        <v>722</v>
      </c>
      <c r="C19" s="280"/>
      <c r="D19" s="282"/>
      <c r="E19" s="280" t="s">
        <v>1000</v>
      </c>
      <c r="F19" s="280" t="s">
        <v>99</v>
      </c>
    </row>
    <row r="20" spans="1:6" ht="15" x14ac:dyDescent="0.35">
      <c r="A20" s="280" t="s">
        <v>425</v>
      </c>
      <c r="B20" s="280" t="s">
        <v>723</v>
      </c>
      <c r="C20" s="280"/>
      <c r="D20" s="282"/>
      <c r="E20" s="280" t="s">
        <v>1001</v>
      </c>
      <c r="F20" s="280" t="s">
        <v>100</v>
      </c>
    </row>
    <row r="21" spans="1:6" ht="15" x14ac:dyDescent="0.35">
      <c r="A21" s="280" t="s">
        <v>491</v>
      </c>
      <c r="B21" s="280" t="s">
        <v>724</v>
      </c>
      <c r="C21" s="280"/>
      <c r="D21" s="282"/>
      <c r="E21" s="280" t="s">
        <v>1002</v>
      </c>
      <c r="F21" s="280" t="s">
        <v>101</v>
      </c>
    </row>
    <row r="22" spans="1:6" ht="15" x14ac:dyDescent="0.35">
      <c r="A22" s="280" t="s">
        <v>538</v>
      </c>
      <c r="B22" s="280" t="s">
        <v>725</v>
      </c>
      <c r="C22" s="280"/>
      <c r="D22" s="282"/>
      <c r="E22" s="280" t="s">
        <v>1003</v>
      </c>
      <c r="F22" s="280" t="s">
        <v>102</v>
      </c>
    </row>
    <row r="23" spans="1:6" ht="15" x14ac:dyDescent="0.35">
      <c r="A23" s="280" t="s">
        <v>109</v>
      </c>
      <c r="B23" s="280" t="s">
        <v>1004</v>
      </c>
      <c r="C23" s="280"/>
      <c r="D23" s="281"/>
      <c r="E23" s="280" t="s">
        <v>1005</v>
      </c>
      <c r="F23" s="280" t="s">
        <v>103</v>
      </c>
    </row>
    <row r="24" spans="1:6" ht="15" x14ac:dyDescent="0.35">
      <c r="A24" s="280" t="s">
        <v>237</v>
      </c>
      <c r="B24" s="280" t="s">
        <v>726</v>
      </c>
      <c r="C24" s="280"/>
      <c r="D24" s="281"/>
      <c r="E24" s="280" t="s">
        <v>1006</v>
      </c>
      <c r="F24" s="280" t="s">
        <v>104</v>
      </c>
    </row>
    <row r="25" spans="1:6" ht="15" x14ac:dyDescent="0.35">
      <c r="A25" s="280" t="s">
        <v>339</v>
      </c>
      <c r="B25" s="280" t="s">
        <v>1007</v>
      </c>
      <c r="C25" s="280"/>
      <c r="D25" s="281"/>
      <c r="E25" s="280" t="s">
        <v>1008</v>
      </c>
      <c r="F25" s="280" t="s">
        <v>105</v>
      </c>
    </row>
    <row r="26" spans="1:6" ht="15" x14ac:dyDescent="0.35">
      <c r="A26" s="280" t="s">
        <v>385</v>
      </c>
      <c r="B26" s="280" t="s">
        <v>1009</v>
      </c>
      <c r="C26" s="280"/>
      <c r="D26" s="281"/>
      <c r="E26" s="280" t="s">
        <v>1010</v>
      </c>
      <c r="F26" s="280" t="s">
        <v>106</v>
      </c>
    </row>
    <row r="27" spans="1:6" ht="15" x14ac:dyDescent="0.35">
      <c r="A27" s="280" t="s">
        <v>434</v>
      </c>
      <c r="B27" s="280" t="s">
        <v>727</v>
      </c>
      <c r="C27" s="280"/>
      <c r="D27" s="281"/>
      <c r="E27" s="280" t="s">
        <v>1011</v>
      </c>
      <c r="F27" s="280" t="s">
        <v>107</v>
      </c>
    </row>
    <row r="28" spans="1:6" ht="15" x14ac:dyDescent="0.35">
      <c r="A28" s="280" t="s">
        <v>500</v>
      </c>
      <c r="B28" s="280" t="s">
        <v>728</v>
      </c>
      <c r="C28" s="280"/>
      <c r="D28" s="281"/>
      <c r="E28" s="280" t="s">
        <v>1012</v>
      </c>
      <c r="F28" s="280" t="s">
        <v>108</v>
      </c>
    </row>
    <row r="29" spans="1:6" ht="15" x14ac:dyDescent="0.35">
      <c r="A29" s="280" t="s">
        <v>544</v>
      </c>
      <c r="B29" s="280" t="s">
        <v>729</v>
      </c>
      <c r="C29" s="280"/>
      <c r="D29" s="281"/>
      <c r="E29" s="280" t="s">
        <v>1004</v>
      </c>
      <c r="F29" s="280" t="s">
        <v>109</v>
      </c>
    </row>
    <row r="30" spans="1:6" ht="15" x14ac:dyDescent="0.35">
      <c r="A30" s="280" t="s">
        <v>118</v>
      </c>
      <c r="B30" s="280" t="s">
        <v>1013</v>
      </c>
      <c r="C30" s="280"/>
      <c r="D30" s="281"/>
      <c r="E30" s="280" t="s">
        <v>1014</v>
      </c>
      <c r="F30" s="280" t="s">
        <v>110</v>
      </c>
    </row>
    <row r="31" spans="1:6" ht="15" x14ac:dyDescent="0.35">
      <c r="A31" s="280" t="s">
        <v>241</v>
      </c>
      <c r="B31" s="280" t="s">
        <v>730</v>
      </c>
      <c r="C31" s="280"/>
      <c r="D31" s="281"/>
      <c r="E31" s="280" t="s">
        <v>1015</v>
      </c>
      <c r="F31" s="280" t="s">
        <v>111</v>
      </c>
    </row>
    <row r="32" spans="1:6" ht="15" x14ac:dyDescent="0.35">
      <c r="A32" s="280" t="s">
        <v>342</v>
      </c>
      <c r="B32" s="280" t="s">
        <v>731</v>
      </c>
      <c r="C32" s="280"/>
      <c r="D32" s="281"/>
      <c r="E32" s="280" t="s">
        <v>1016</v>
      </c>
      <c r="F32" s="280" t="s">
        <v>112</v>
      </c>
    </row>
    <row r="33" spans="1:6" ht="15" x14ac:dyDescent="0.35">
      <c r="A33" s="280" t="s">
        <v>391</v>
      </c>
      <c r="B33" s="280" t="s">
        <v>732</v>
      </c>
      <c r="C33" s="280"/>
      <c r="D33" s="281"/>
      <c r="E33" s="280" t="s">
        <v>1017</v>
      </c>
      <c r="F33" s="280" t="s">
        <v>113</v>
      </c>
    </row>
    <row r="34" spans="1:6" ht="15" x14ac:dyDescent="0.35">
      <c r="A34" s="280" t="s">
        <v>438</v>
      </c>
      <c r="B34" s="280" t="s">
        <v>733</v>
      </c>
      <c r="C34" s="280"/>
      <c r="D34" s="281"/>
      <c r="E34" s="280" t="s">
        <v>1018</v>
      </c>
      <c r="F34" s="280" t="s">
        <v>114</v>
      </c>
    </row>
    <row r="35" spans="1:6" ht="15" x14ac:dyDescent="0.35">
      <c r="A35" s="280" t="s">
        <v>503</v>
      </c>
      <c r="B35" s="280" t="s">
        <v>1019</v>
      </c>
      <c r="C35" s="280"/>
      <c r="D35" s="281"/>
      <c r="E35" s="280" t="s">
        <v>1020</v>
      </c>
      <c r="F35" s="280" t="s">
        <v>115</v>
      </c>
    </row>
    <row r="36" spans="1:6" ht="15" x14ac:dyDescent="0.35">
      <c r="A36" s="280" t="s">
        <v>548</v>
      </c>
      <c r="B36" s="280" t="s">
        <v>734</v>
      </c>
      <c r="C36" s="280"/>
      <c r="D36" s="282"/>
      <c r="E36" s="280" t="s">
        <v>1021</v>
      </c>
      <c r="F36" s="280" t="s">
        <v>116</v>
      </c>
    </row>
    <row r="37" spans="1:6" ht="15" x14ac:dyDescent="0.35">
      <c r="A37" s="280" t="s">
        <v>121</v>
      </c>
      <c r="B37" s="280" t="s">
        <v>1022</v>
      </c>
      <c r="C37" s="280"/>
      <c r="D37" s="282"/>
      <c r="E37" s="280" t="s">
        <v>1023</v>
      </c>
      <c r="F37" s="280" t="s">
        <v>117</v>
      </c>
    </row>
    <row r="38" spans="1:6" ht="15" x14ac:dyDescent="0.35">
      <c r="A38" s="280" t="s">
        <v>249</v>
      </c>
      <c r="B38" s="280" t="s">
        <v>735</v>
      </c>
      <c r="C38" s="280"/>
      <c r="D38" s="282"/>
      <c r="E38" s="280" t="s">
        <v>1013</v>
      </c>
      <c r="F38" s="280" t="s">
        <v>118</v>
      </c>
    </row>
    <row r="39" spans="1:6" ht="15" x14ac:dyDescent="0.35">
      <c r="A39" s="280" t="s">
        <v>354</v>
      </c>
      <c r="B39" s="280" t="s">
        <v>736</v>
      </c>
      <c r="C39" s="280"/>
      <c r="D39" s="282"/>
      <c r="E39" s="280" t="s">
        <v>1024</v>
      </c>
      <c r="F39" s="280" t="s">
        <v>119</v>
      </c>
    </row>
    <row r="40" spans="1:6" ht="15" x14ac:dyDescent="0.35">
      <c r="A40" s="280" t="s">
        <v>396</v>
      </c>
      <c r="B40" s="280" t="s">
        <v>737</v>
      </c>
      <c r="C40" s="280"/>
      <c r="D40" s="282"/>
      <c r="E40" s="280" t="s">
        <v>1025</v>
      </c>
      <c r="F40" s="280" t="s">
        <v>120</v>
      </c>
    </row>
    <row r="41" spans="1:6" ht="15" x14ac:dyDescent="0.35">
      <c r="A41" s="280" t="s">
        <v>442</v>
      </c>
      <c r="B41" s="280" t="s">
        <v>738</v>
      </c>
      <c r="C41" s="280"/>
      <c r="D41" s="282"/>
      <c r="E41" s="280" t="s">
        <v>1022</v>
      </c>
      <c r="F41" s="280" t="s">
        <v>121</v>
      </c>
    </row>
    <row r="42" spans="1:6" ht="15" x14ac:dyDescent="0.35">
      <c r="A42" s="280" t="s">
        <v>509</v>
      </c>
      <c r="B42" s="280" t="s">
        <v>739</v>
      </c>
      <c r="C42" s="280"/>
      <c r="D42" s="282"/>
      <c r="E42" s="280" t="s">
        <v>1026</v>
      </c>
      <c r="F42" s="280" t="s">
        <v>122</v>
      </c>
    </row>
    <row r="43" spans="1:6" ht="15" x14ac:dyDescent="0.35">
      <c r="A43" s="280" t="s">
        <v>551</v>
      </c>
      <c r="B43" s="280" t="s">
        <v>1027</v>
      </c>
      <c r="C43" s="280"/>
      <c r="D43" s="282"/>
      <c r="E43" s="280" t="s">
        <v>1028</v>
      </c>
      <c r="F43" s="280" t="s">
        <v>123</v>
      </c>
    </row>
    <row r="44" spans="1:6" ht="15" x14ac:dyDescent="0.35">
      <c r="A44" s="280" t="s">
        <v>128</v>
      </c>
      <c r="B44" s="280" t="s">
        <v>1029</v>
      </c>
      <c r="C44" s="280"/>
      <c r="D44" s="282"/>
      <c r="E44" s="280" t="s">
        <v>1030</v>
      </c>
      <c r="F44" s="280" t="s">
        <v>124</v>
      </c>
    </row>
    <row r="45" spans="1:6" ht="15" x14ac:dyDescent="0.35">
      <c r="A45" s="280" t="s">
        <v>257</v>
      </c>
      <c r="B45" s="280" t="s">
        <v>740</v>
      </c>
      <c r="C45" s="280"/>
      <c r="D45" s="282"/>
      <c r="E45" s="280" t="s">
        <v>1031</v>
      </c>
      <c r="F45" s="280" t="s">
        <v>125</v>
      </c>
    </row>
    <row r="46" spans="1:6" ht="15" x14ac:dyDescent="0.35">
      <c r="A46" s="280" t="s">
        <v>357</v>
      </c>
      <c r="B46" s="280" t="s">
        <v>741</v>
      </c>
      <c r="C46" s="280"/>
      <c r="D46" s="282"/>
      <c r="E46" s="280" t="s">
        <v>1032</v>
      </c>
      <c r="F46" s="280" t="s">
        <v>126</v>
      </c>
    </row>
    <row r="47" spans="1:6" ht="15" x14ac:dyDescent="0.35">
      <c r="A47" s="280" t="s">
        <v>400</v>
      </c>
      <c r="B47" s="280" t="s">
        <v>1033</v>
      </c>
      <c r="C47" s="280"/>
      <c r="D47" s="282"/>
      <c r="E47" s="280" t="s">
        <v>1034</v>
      </c>
      <c r="F47" s="280" t="s">
        <v>127</v>
      </c>
    </row>
    <row r="48" spans="1:6" ht="15" x14ac:dyDescent="0.35">
      <c r="A48" s="280" t="s">
        <v>447</v>
      </c>
      <c r="B48" s="280" t="s">
        <v>742</v>
      </c>
      <c r="C48" s="280"/>
      <c r="D48" s="281"/>
      <c r="E48" s="280" t="s">
        <v>1029</v>
      </c>
      <c r="F48" s="280" t="s">
        <v>128</v>
      </c>
    </row>
    <row r="49" spans="1:6" ht="15" x14ac:dyDescent="0.35">
      <c r="A49" s="280" t="s">
        <v>512</v>
      </c>
      <c r="B49" s="280" t="s">
        <v>743</v>
      </c>
      <c r="C49" s="280"/>
      <c r="D49" s="281"/>
      <c r="E49" s="280" t="s">
        <v>1035</v>
      </c>
      <c r="F49" s="280" t="s">
        <v>129</v>
      </c>
    </row>
    <row r="50" spans="1:6" ht="15" x14ac:dyDescent="0.35">
      <c r="A50" s="280" t="s">
        <v>134</v>
      </c>
      <c r="B50" s="280" t="s">
        <v>1036</v>
      </c>
      <c r="C50" s="280"/>
      <c r="D50" s="281"/>
      <c r="E50" s="280" t="s">
        <v>1037</v>
      </c>
      <c r="F50" s="280" t="s">
        <v>130</v>
      </c>
    </row>
    <row r="51" spans="1:6" ht="15" x14ac:dyDescent="0.35">
      <c r="A51" s="280" t="s">
        <v>264</v>
      </c>
      <c r="B51" s="280" t="s">
        <v>1038</v>
      </c>
      <c r="C51" s="280"/>
      <c r="D51" s="281"/>
      <c r="E51" s="280" t="s">
        <v>1039</v>
      </c>
      <c r="F51" s="280" t="s">
        <v>131</v>
      </c>
    </row>
    <row r="52" spans="1:6" ht="15" x14ac:dyDescent="0.35">
      <c r="A52" s="280" t="s">
        <v>362</v>
      </c>
      <c r="B52" s="280" t="s">
        <v>744</v>
      </c>
      <c r="C52" s="280"/>
      <c r="D52" s="281"/>
      <c r="E52" s="280" t="s">
        <v>1040</v>
      </c>
      <c r="F52" s="280" t="s">
        <v>132</v>
      </c>
    </row>
    <row r="53" spans="1:6" ht="15" x14ac:dyDescent="0.35">
      <c r="A53" s="280" t="s">
        <v>403</v>
      </c>
      <c r="B53" s="280" t="s">
        <v>1041</v>
      </c>
      <c r="C53" s="280"/>
      <c r="D53" s="281"/>
      <c r="E53" s="280" t="s">
        <v>1042</v>
      </c>
      <c r="F53" s="280" t="s">
        <v>133</v>
      </c>
    </row>
    <row r="54" spans="1:6" ht="15" x14ac:dyDescent="0.35">
      <c r="A54" s="280" t="s">
        <v>451</v>
      </c>
      <c r="B54" s="280" t="s">
        <v>1043</v>
      </c>
      <c r="C54" s="280"/>
      <c r="D54" s="281"/>
      <c r="E54" s="280" t="s">
        <v>1044</v>
      </c>
      <c r="F54" s="280" t="s">
        <v>566</v>
      </c>
    </row>
    <row r="55" spans="1:6" ht="15" x14ac:dyDescent="0.35">
      <c r="A55" s="280" t="s">
        <v>515</v>
      </c>
      <c r="B55" s="280" t="s">
        <v>745</v>
      </c>
      <c r="C55" s="280"/>
      <c r="D55" s="281"/>
      <c r="E55" s="280" t="s">
        <v>1036</v>
      </c>
      <c r="F55" s="280" t="s">
        <v>134</v>
      </c>
    </row>
    <row r="56" spans="1:6" ht="15" x14ac:dyDescent="0.35">
      <c r="A56" s="280" t="s">
        <v>141</v>
      </c>
      <c r="B56" s="280" t="s">
        <v>1045</v>
      </c>
      <c r="C56" s="280"/>
      <c r="D56" s="281"/>
      <c r="E56" s="280" t="s">
        <v>1046</v>
      </c>
      <c r="F56" s="280" t="s">
        <v>135</v>
      </c>
    </row>
    <row r="57" spans="1:6" ht="15" x14ac:dyDescent="0.35">
      <c r="A57" s="280" t="s">
        <v>269</v>
      </c>
      <c r="B57" s="280" t="s">
        <v>746</v>
      </c>
      <c r="C57" s="280"/>
      <c r="D57" s="281"/>
      <c r="E57" s="280" t="s">
        <v>1047</v>
      </c>
      <c r="F57" s="280" t="s">
        <v>136</v>
      </c>
    </row>
    <row r="58" spans="1:6" ht="15" x14ac:dyDescent="0.35">
      <c r="A58" s="280" t="s">
        <v>406</v>
      </c>
      <c r="B58" s="280" t="s">
        <v>747</v>
      </c>
      <c r="C58" s="280"/>
      <c r="D58" s="281"/>
      <c r="E58" s="280" t="s">
        <v>1048</v>
      </c>
      <c r="F58" s="280" t="s">
        <v>137</v>
      </c>
    </row>
    <row r="59" spans="1:6" ht="15" x14ac:dyDescent="0.35">
      <c r="A59" s="280" t="s">
        <v>458</v>
      </c>
      <c r="B59" s="280" t="s">
        <v>748</v>
      </c>
      <c r="C59" s="280"/>
      <c r="D59" s="281"/>
      <c r="E59" s="280" t="s">
        <v>1049</v>
      </c>
      <c r="F59" s="280" t="s">
        <v>138</v>
      </c>
    </row>
    <row r="60" spans="1:6" ht="15" x14ac:dyDescent="0.35">
      <c r="A60" s="280" t="s">
        <v>520</v>
      </c>
      <c r="B60" s="280" t="s">
        <v>749</v>
      </c>
      <c r="C60" s="280"/>
      <c r="D60" s="281"/>
      <c r="E60" s="280" t="s">
        <v>1050</v>
      </c>
      <c r="F60" s="280" t="s">
        <v>139</v>
      </c>
    </row>
    <row r="61" spans="1:6" ht="15" x14ac:dyDescent="0.35">
      <c r="A61" s="280" t="s">
        <v>147</v>
      </c>
      <c r="B61" s="280" t="s">
        <v>1051</v>
      </c>
      <c r="C61" s="280"/>
      <c r="D61" s="281"/>
      <c r="E61" s="280" t="s">
        <v>1052</v>
      </c>
      <c r="F61" s="280" t="s">
        <v>140</v>
      </c>
    </row>
    <row r="62" spans="1:6" ht="15" x14ac:dyDescent="0.35">
      <c r="A62" s="280" t="s">
        <v>274</v>
      </c>
      <c r="B62" s="280" t="s">
        <v>750</v>
      </c>
      <c r="C62" s="280"/>
      <c r="D62" s="282"/>
      <c r="E62" s="280" t="s">
        <v>1045</v>
      </c>
      <c r="F62" s="280" t="s">
        <v>141</v>
      </c>
    </row>
    <row r="63" spans="1:6" ht="15" x14ac:dyDescent="0.35">
      <c r="A63" s="280" t="s">
        <v>408</v>
      </c>
      <c r="B63" s="280" t="s">
        <v>1053</v>
      </c>
      <c r="C63" s="280"/>
      <c r="D63" s="282"/>
      <c r="E63" s="280" t="s">
        <v>1054</v>
      </c>
      <c r="F63" s="280" t="s">
        <v>142</v>
      </c>
    </row>
    <row r="64" spans="1:6" ht="15" x14ac:dyDescent="0.35">
      <c r="A64" s="280" t="s">
        <v>464</v>
      </c>
      <c r="B64" s="280" t="s">
        <v>751</v>
      </c>
      <c r="C64" s="280"/>
      <c r="D64" s="282"/>
      <c r="E64" s="280" t="s">
        <v>1055</v>
      </c>
      <c r="F64" s="280" t="s">
        <v>143</v>
      </c>
    </row>
    <row r="65" spans="1:6" ht="15" x14ac:dyDescent="0.35">
      <c r="A65" s="280" t="s">
        <v>521</v>
      </c>
      <c r="B65" s="280" t="s">
        <v>752</v>
      </c>
      <c r="C65" s="280"/>
      <c r="D65" s="282"/>
      <c r="E65" s="280" t="s">
        <v>1056</v>
      </c>
      <c r="F65" s="280" t="s">
        <v>144</v>
      </c>
    </row>
    <row r="66" spans="1:6" ht="15" x14ac:dyDescent="0.35">
      <c r="A66" s="280" t="s">
        <v>152</v>
      </c>
      <c r="B66" s="280" t="s">
        <v>1057</v>
      </c>
      <c r="C66" s="280"/>
      <c r="D66" s="282"/>
      <c r="E66" s="280" t="s">
        <v>1058</v>
      </c>
      <c r="F66" s="280" t="s">
        <v>145</v>
      </c>
    </row>
    <row r="67" spans="1:6" ht="15" x14ac:dyDescent="0.35">
      <c r="A67" s="280" t="s">
        <v>287</v>
      </c>
      <c r="B67" s="280" t="s">
        <v>753</v>
      </c>
      <c r="C67" s="280"/>
      <c r="D67" s="281"/>
      <c r="E67" s="280" t="s">
        <v>1059</v>
      </c>
      <c r="F67" s="280" t="s">
        <v>146</v>
      </c>
    </row>
    <row r="68" spans="1:6" ht="15" x14ac:dyDescent="0.35">
      <c r="A68" s="280" t="s">
        <v>468</v>
      </c>
      <c r="B68" s="280" t="s">
        <v>754</v>
      </c>
      <c r="C68" s="280"/>
      <c r="D68" s="281"/>
      <c r="E68" s="280" t="s">
        <v>1051</v>
      </c>
      <c r="F68" s="280" t="s">
        <v>147</v>
      </c>
    </row>
    <row r="69" spans="1:6" ht="15" x14ac:dyDescent="0.35">
      <c r="A69" s="280" t="s">
        <v>525</v>
      </c>
      <c r="B69" s="280" t="s">
        <v>1060</v>
      </c>
      <c r="C69" s="280"/>
      <c r="D69" s="281"/>
      <c r="E69" s="280" t="s">
        <v>1061</v>
      </c>
      <c r="F69" s="280" t="s">
        <v>148</v>
      </c>
    </row>
    <row r="70" spans="1:6" ht="15" x14ac:dyDescent="0.35">
      <c r="A70" s="280" t="s">
        <v>157</v>
      </c>
      <c r="B70" s="280" t="s">
        <v>1062</v>
      </c>
      <c r="C70" s="280"/>
      <c r="D70" s="281"/>
      <c r="E70" s="280" t="s">
        <v>1063</v>
      </c>
      <c r="F70" s="280" t="s">
        <v>149</v>
      </c>
    </row>
    <row r="71" spans="1:6" ht="15" x14ac:dyDescent="0.35">
      <c r="A71" s="280" t="s">
        <v>294</v>
      </c>
      <c r="B71" s="280" t="s">
        <v>1064</v>
      </c>
      <c r="C71" s="280"/>
      <c r="D71" s="281"/>
      <c r="E71" s="280" t="s">
        <v>1065</v>
      </c>
      <c r="F71" s="280" t="s">
        <v>150</v>
      </c>
    </row>
    <row r="72" spans="1:6" ht="15" x14ac:dyDescent="0.35">
      <c r="A72" s="283" t="s">
        <v>1269</v>
      </c>
      <c r="B72" s="280" t="s">
        <v>1270</v>
      </c>
      <c r="C72" s="280"/>
      <c r="D72" s="281"/>
      <c r="E72" s="280" t="s">
        <v>1066</v>
      </c>
      <c r="F72" s="280" t="s">
        <v>151</v>
      </c>
    </row>
    <row r="73" spans="1:6" ht="15" x14ac:dyDescent="0.35">
      <c r="A73" s="280" t="s">
        <v>83</v>
      </c>
      <c r="B73" s="280" t="s">
        <v>978</v>
      </c>
      <c r="C73" s="280"/>
      <c r="D73" s="281"/>
      <c r="E73" s="280" t="s">
        <v>1057</v>
      </c>
      <c r="F73" s="280" t="s">
        <v>152</v>
      </c>
    </row>
    <row r="74" spans="1:6" ht="15" x14ac:dyDescent="0.35">
      <c r="A74" s="280" t="s">
        <v>204</v>
      </c>
      <c r="B74" s="280" t="s">
        <v>1067</v>
      </c>
      <c r="C74" s="280"/>
      <c r="D74" s="282"/>
      <c r="E74" s="280" t="s">
        <v>1068</v>
      </c>
      <c r="F74" s="280" t="s">
        <v>153</v>
      </c>
    </row>
    <row r="75" spans="1:6" ht="15" x14ac:dyDescent="0.35">
      <c r="A75" s="280" t="s">
        <v>316</v>
      </c>
      <c r="B75" s="280" t="s">
        <v>755</v>
      </c>
      <c r="C75" s="280"/>
      <c r="D75" s="282"/>
      <c r="E75" s="280" t="s">
        <v>1069</v>
      </c>
      <c r="F75" s="280" t="s">
        <v>154</v>
      </c>
    </row>
    <row r="76" spans="1:6" ht="15" x14ac:dyDescent="0.35">
      <c r="A76" s="280" t="s">
        <v>367</v>
      </c>
      <c r="B76" s="280" t="s">
        <v>756</v>
      </c>
      <c r="C76" s="280"/>
      <c r="D76" s="282"/>
      <c r="E76" s="280" t="s">
        <v>1070</v>
      </c>
      <c r="F76" s="280" t="s">
        <v>155</v>
      </c>
    </row>
    <row r="77" spans="1:6" ht="15" x14ac:dyDescent="0.35">
      <c r="A77" s="280" t="s">
        <v>414</v>
      </c>
      <c r="B77" s="280" t="s">
        <v>757</v>
      </c>
      <c r="C77" s="280"/>
      <c r="D77" s="282"/>
      <c r="E77" s="280" t="s">
        <v>1071</v>
      </c>
      <c r="F77" s="280" t="s">
        <v>156</v>
      </c>
    </row>
    <row r="78" spans="1:6" ht="15" x14ac:dyDescent="0.35">
      <c r="A78" s="280" t="s">
        <v>473</v>
      </c>
      <c r="B78" s="280" t="s">
        <v>758</v>
      </c>
      <c r="C78" s="280"/>
      <c r="D78" s="282"/>
      <c r="E78" s="280" t="s">
        <v>1062</v>
      </c>
      <c r="F78" s="280" t="s">
        <v>157</v>
      </c>
    </row>
    <row r="79" spans="1:6" ht="15" x14ac:dyDescent="0.35">
      <c r="A79" s="280" t="s">
        <v>528</v>
      </c>
      <c r="B79" s="280" t="s">
        <v>1072</v>
      </c>
      <c r="C79" s="280"/>
      <c r="D79" s="282"/>
      <c r="E79" s="280" t="s">
        <v>1073</v>
      </c>
      <c r="F79" s="280" t="s">
        <v>158</v>
      </c>
    </row>
    <row r="80" spans="1:6" ht="15" x14ac:dyDescent="0.35">
      <c r="A80" s="280" t="s">
        <v>94</v>
      </c>
      <c r="B80" s="280" t="s">
        <v>993</v>
      </c>
      <c r="C80" s="280"/>
      <c r="D80" s="282"/>
      <c r="E80" s="280" t="s">
        <v>1075</v>
      </c>
      <c r="F80" s="280" t="s">
        <v>159</v>
      </c>
    </row>
    <row r="81" spans="1:6" ht="15" x14ac:dyDescent="0.35">
      <c r="A81" s="280" t="s">
        <v>218</v>
      </c>
      <c r="B81" s="280" t="s">
        <v>1074</v>
      </c>
      <c r="C81" s="280"/>
      <c r="D81" s="282"/>
      <c r="E81" s="280" t="s">
        <v>1077</v>
      </c>
      <c r="F81" s="280" t="s">
        <v>160</v>
      </c>
    </row>
    <row r="82" spans="1:6" ht="15" x14ac:dyDescent="0.35">
      <c r="A82" s="280" t="s">
        <v>327</v>
      </c>
      <c r="B82" s="280" t="s">
        <v>1076</v>
      </c>
      <c r="C82" s="280"/>
      <c r="D82" s="282"/>
      <c r="E82" s="280" t="s">
        <v>1078</v>
      </c>
      <c r="F82" s="280" t="s">
        <v>161</v>
      </c>
    </row>
    <row r="83" spans="1:6" ht="15" x14ac:dyDescent="0.35">
      <c r="A83" s="280" t="s">
        <v>372</v>
      </c>
      <c r="B83" s="280" t="s">
        <v>759</v>
      </c>
      <c r="C83" s="280"/>
      <c r="D83" s="281"/>
      <c r="E83" s="280" t="s">
        <v>1080</v>
      </c>
      <c r="F83" s="280" t="s">
        <v>162</v>
      </c>
    </row>
    <row r="84" spans="1:6" ht="15" x14ac:dyDescent="0.35">
      <c r="A84" s="280" t="s">
        <v>419</v>
      </c>
      <c r="B84" s="280" t="s">
        <v>1079</v>
      </c>
      <c r="C84" s="280"/>
      <c r="D84" s="281"/>
      <c r="E84" s="280" t="s">
        <v>1081</v>
      </c>
      <c r="F84" s="280" t="s">
        <v>163</v>
      </c>
    </row>
    <row r="85" spans="1:6" ht="15" x14ac:dyDescent="0.35">
      <c r="A85" s="280" t="s">
        <v>487</v>
      </c>
      <c r="B85" s="280" t="s">
        <v>760</v>
      </c>
      <c r="C85" s="280"/>
      <c r="D85" s="281"/>
      <c r="E85" s="280" t="s">
        <v>1083</v>
      </c>
      <c r="F85" s="280" t="s">
        <v>164</v>
      </c>
    </row>
    <row r="86" spans="1:6" ht="15" x14ac:dyDescent="0.35">
      <c r="A86" s="280" t="s">
        <v>532</v>
      </c>
      <c r="B86" s="280" t="s">
        <v>1082</v>
      </c>
      <c r="C86" s="280"/>
      <c r="D86" s="281"/>
      <c r="E86" s="280" t="s">
        <v>1084</v>
      </c>
      <c r="F86" s="280" t="s">
        <v>165</v>
      </c>
    </row>
    <row r="87" spans="1:6" ht="15" x14ac:dyDescent="0.35">
      <c r="A87" s="280" t="s">
        <v>97</v>
      </c>
      <c r="B87" s="280" t="s">
        <v>997</v>
      </c>
      <c r="C87" s="280"/>
      <c r="D87" s="281"/>
      <c r="E87" s="280" t="s">
        <v>1085</v>
      </c>
      <c r="F87" s="280" t="s">
        <v>166</v>
      </c>
    </row>
    <row r="88" spans="1:6" ht="15" x14ac:dyDescent="0.35">
      <c r="A88" s="280" t="s">
        <v>231</v>
      </c>
      <c r="B88" s="280" t="s">
        <v>761</v>
      </c>
      <c r="C88" s="280"/>
      <c r="D88" s="281"/>
      <c r="E88" s="280" t="s">
        <v>1087</v>
      </c>
      <c r="F88" s="280" t="s">
        <v>167</v>
      </c>
    </row>
    <row r="89" spans="1:6" ht="15" x14ac:dyDescent="0.35">
      <c r="A89" s="280" t="s">
        <v>332</v>
      </c>
      <c r="B89" s="280" t="s">
        <v>1086</v>
      </c>
      <c r="C89" s="280"/>
      <c r="D89" s="281"/>
      <c r="E89" s="280" t="s">
        <v>1088</v>
      </c>
      <c r="F89" s="280" t="s">
        <v>168</v>
      </c>
    </row>
    <row r="90" spans="1:6" ht="15" x14ac:dyDescent="0.35">
      <c r="A90" s="280" t="s">
        <v>378</v>
      </c>
      <c r="B90" s="280" t="s">
        <v>762</v>
      </c>
      <c r="C90" s="280"/>
      <c r="D90" s="281"/>
      <c r="E90" s="280" t="s">
        <v>1090</v>
      </c>
      <c r="F90" s="280" t="s">
        <v>169</v>
      </c>
    </row>
    <row r="91" spans="1:6" ht="15" x14ac:dyDescent="0.35">
      <c r="A91" s="280" t="s">
        <v>426</v>
      </c>
      <c r="B91" s="280" t="s">
        <v>1089</v>
      </c>
      <c r="C91" s="280"/>
      <c r="D91" s="281"/>
      <c r="E91" s="280" t="s">
        <v>1092</v>
      </c>
      <c r="F91" s="280" t="s">
        <v>170</v>
      </c>
    </row>
    <row r="92" spans="1:6" ht="15" x14ac:dyDescent="0.35">
      <c r="A92" s="280" t="s">
        <v>492</v>
      </c>
      <c r="B92" s="280" t="s">
        <v>1091</v>
      </c>
      <c r="C92" s="280"/>
      <c r="D92" s="281"/>
      <c r="E92" s="280" t="s">
        <v>1093</v>
      </c>
      <c r="F92" s="280" t="s">
        <v>171</v>
      </c>
    </row>
    <row r="93" spans="1:6" ht="15" x14ac:dyDescent="0.35">
      <c r="A93" s="280" t="s">
        <v>539</v>
      </c>
      <c r="B93" s="280" t="s">
        <v>763</v>
      </c>
      <c r="C93" s="280"/>
      <c r="D93" s="281"/>
      <c r="E93" s="280" t="s">
        <v>1094</v>
      </c>
      <c r="F93" s="280" t="s">
        <v>172</v>
      </c>
    </row>
    <row r="94" spans="1:6" ht="15" x14ac:dyDescent="0.35">
      <c r="A94" s="280" t="s">
        <v>110</v>
      </c>
      <c r="B94" s="280" t="s">
        <v>1014</v>
      </c>
      <c r="C94" s="280"/>
      <c r="D94" s="281"/>
      <c r="E94" s="280" t="s">
        <v>1095</v>
      </c>
      <c r="F94" s="280" t="s">
        <v>173</v>
      </c>
    </row>
    <row r="95" spans="1:6" ht="15" x14ac:dyDescent="0.35">
      <c r="A95" s="280" t="s">
        <v>238</v>
      </c>
      <c r="B95" s="280" t="s">
        <v>764</v>
      </c>
      <c r="C95" s="280"/>
      <c r="D95" s="281"/>
      <c r="E95" s="280" t="s">
        <v>1097</v>
      </c>
      <c r="F95" s="280" t="s">
        <v>174</v>
      </c>
    </row>
    <row r="96" spans="1:6" ht="15" x14ac:dyDescent="0.35">
      <c r="A96" s="280" t="s">
        <v>340</v>
      </c>
      <c r="B96" s="280" t="s">
        <v>1096</v>
      </c>
      <c r="C96" s="280"/>
      <c r="D96" s="281"/>
      <c r="E96" s="280" t="s">
        <v>1099</v>
      </c>
      <c r="F96" s="280" t="s">
        <v>175</v>
      </c>
    </row>
    <row r="97" spans="1:6" ht="15" x14ac:dyDescent="0.35">
      <c r="A97" s="280" t="s">
        <v>386</v>
      </c>
      <c r="B97" s="280" t="s">
        <v>1098</v>
      </c>
      <c r="C97" s="280"/>
      <c r="D97" s="281"/>
      <c r="E97" s="280" t="s">
        <v>1100</v>
      </c>
      <c r="F97" s="280" t="s">
        <v>176</v>
      </c>
    </row>
    <row r="98" spans="1:6" ht="15" x14ac:dyDescent="0.35">
      <c r="A98" s="280" t="s">
        <v>435</v>
      </c>
      <c r="B98" s="280" t="s">
        <v>765</v>
      </c>
      <c r="C98" s="280"/>
      <c r="D98" s="281"/>
      <c r="E98" s="280" t="s">
        <v>1102</v>
      </c>
      <c r="F98" s="280" t="s">
        <v>177</v>
      </c>
    </row>
    <row r="99" spans="1:6" ht="15" x14ac:dyDescent="0.35">
      <c r="A99" s="280" t="s">
        <v>501</v>
      </c>
      <c r="B99" s="280" t="s">
        <v>1101</v>
      </c>
      <c r="C99" s="280"/>
      <c r="D99" s="281"/>
      <c r="E99" s="280" t="s">
        <v>1103</v>
      </c>
      <c r="F99" s="280" t="s">
        <v>178</v>
      </c>
    </row>
    <row r="100" spans="1:6" ht="15" x14ac:dyDescent="0.35">
      <c r="A100" s="280" t="s">
        <v>545</v>
      </c>
      <c r="B100" s="280" t="s">
        <v>766</v>
      </c>
      <c r="C100" s="280"/>
      <c r="D100" s="281"/>
      <c r="E100" s="280" t="s">
        <v>1104</v>
      </c>
      <c r="F100" s="280" t="s">
        <v>179</v>
      </c>
    </row>
    <row r="101" spans="1:6" ht="15" x14ac:dyDescent="0.35">
      <c r="A101" s="280" t="s">
        <v>119</v>
      </c>
      <c r="B101" s="280" t="s">
        <v>1024</v>
      </c>
      <c r="C101" s="280"/>
      <c r="D101" s="281"/>
      <c r="E101" s="280" t="s">
        <v>1106</v>
      </c>
      <c r="F101" s="280" t="s">
        <v>180</v>
      </c>
    </row>
    <row r="102" spans="1:6" ht="15" x14ac:dyDescent="0.35">
      <c r="A102" s="280" t="s">
        <v>242</v>
      </c>
      <c r="B102" s="280" t="s">
        <v>1105</v>
      </c>
      <c r="C102" s="280"/>
      <c r="D102" s="281"/>
      <c r="E102" s="280" t="s">
        <v>1107</v>
      </c>
      <c r="F102" s="280" t="s">
        <v>181</v>
      </c>
    </row>
    <row r="103" spans="1:6" ht="15" x14ac:dyDescent="0.35">
      <c r="A103" s="280" t="s">
        <v>343</v>
      </c>
      <c r="B103" s="280" t="s">
        <v>767</v>
      </c>
      <c r="C103" s="280"/>
      <c r="D103" s="281"/>
      <c r="E103" s="280" t="s">
        <v>1108</v>
      </c>
      <c r="F103" s="280" t="s">
        <v>182</v>
      </c>
    </row>
    <row r="104" spans="1:6" ht="15" x14ac:dyDescent="0.35">
      <c r="A104" s="280" t="s">
        <v>392</v>
      </c>
      <c r="B104" s="280" t="s">
        <v>768</v>
      </c>
      <c r="C104" s="280"/>
      <c r="D104" s="281"/>
      <c r="E104" s="280" t="s">
        <v>1109</v>
      </c>
      <c r="F104" s="280" t="s">
        <v>183</v>
      </c>
    </row>
    <row r="105" spans="1:6" ht="15" x14ac:dyDescent="0.35">
      <c r="A105" s="280" t="s">
        <v>439</v>
      </c>
      <c r="B105" s="280" t="s">
        <v>769</v>
      </c>
      <c r="C105" s="280"/>
      <c r="D105" s="281"/>
      <c r="E105" s="280" t="s">
        <v>1110</v>
      </c>
      <c r="F105" s="280" t="s">
        <v>184</v>
      </c>
    </row>
    <row r="106" spans="1:6" ht="15" x14ac:dyDescent="0.35">
      <c r="A106" s="280" t="s">
        <v>504</v>
      </c>
      <c r="B106" s="280" t="s">
        <v>770</v>
      </c>
      <c r="C106" s="280"/>
      <c r="D106" s="281"/>
      <c r="E106" s="280" t="s">
        <v>1112</v>
      </c>
      <c r="F106" s="280" t="s">
        <v>185</v>
      </c>
    </row>
    <row r="107" spans="1:6" ht="15" x14ac:dyDescent="0.35">
      <c r="A107" s="280" t="s">
        <v>549</v>
      </c>
      <c r="B107" s="280" t="s">
        <v>1111</v>
      </c>
      <c r="C107" s="280"/>
      <c r="D107" s="281"/>
      <c r="E107" s="280" t="s">
        <v>1113</v>
      </c>
      <c r="F107" s="280" t="s">
        <v>186</v>
      </c>
    </row>
    <row r="108" spans="1:6" ht="15" x14ac:dyDescent="0.35">
      <c r="A108" s="280" t="s">
        <v>122</v>
      </c>
      <c r="B108" s="280" t="s">
        <v>1026</v>
      </c>
      <c r="C108" s="280"/>
      <c r="D108" s="281"/>
      <c r="E108" s="280" t="s">
        <v>1114</v>
      </c>
      <c r="F108" s="280" t="s">
        <v>187</v>
      </c>
    </row>
    <row r="109" spans="1:6" ht="15" x14ac:dyDescent="0.35">
      <c r="A109" s="280" t="s">
        <v>250</v>
      </c>
      <c r="B109" s="280" t="s">
        <v>771</v>
      </c>
      <c r="C109" s="280"/>
      <c r="D109" s="281"/>
      <c r="E109" s="280" t="s">
        <v>1115</v>
      </c>
      <c r="F109" s="280" t="s">
        <v>188</v>
      </c>
    </row>
    <row r="110" spans="1:6" ht="15" x14ac:dyDescent="0.35">
      <c r="A110" s="280" t="s">
        <v>355</v>
      </c>
      <c r="B110" s="280" t="s">
        <v>772</v>
      </c>
      <c r="C110" s="280"/>
      <c r="D110" s="281"/>
      <c r="E110" s="280" t="s">
        <v>1117</v>
      </c>
      <c r="F110" s="280" t="s">
        <v>189</v>
      </c>
    </row>
    <row r="111" spans="1:6" ht="15" x14ac:dyDescent="0.35">
      <c r="A111" s="280" t="s">
        <v>397</v>
      </c>
      <c r="B111" s="280" t="s">
        <v>1116</v>
      </c>
      <c r="C111" s="280"/>
      <c r="D111" s="281"/>
      <c r="E111" s="280" t="s">
        <v>1118</v>
      </c>
      <c r="F111" s="280" t="s">
        <v>190</v>
      </c>
    </row>
    <row r="112" spans="1:6" ht="15" x14ac:dyDescent="0.35">
      <c r="A112" s="280" t="s">
        <v>443</v>
      </c>
      <c r="B112" s="280" t="s">
        <v>773</v>
      </c>
      <c r="C112" s="280"/>
      <c r="D112" s="281"/>
      <c r="E112" s="280" t="s">
        <v>1119</v>
      </c>
      <c r="F112" s="280" t="s">
        <v>191</v>
      </c>
    </row>
    <row r="113" spans="1:6" ht="15" x14ac:dyDescent="0.35">
      <c r="A113" s="280" t="s">
        <v>510</v>
      </c>
      <c r="B113" s="280" t="s">
        <v>774</v>
      </c>
      <c r="C113" s="280"/>
      <c r="D113" s="281"/>
      <c r="E113" s="280" t="s">
        <v>1121</v>
      </c>
      <c r="F113" s="280" t="s">
        <v>192</v>
      </c>
    </row>
    <row r="114" spans="1:6" ht="15" x14ac:dyDescent="0.35">
      <c r="A114" s="280" t="s">
        <v>552</v>
      </c>
      <c r="B114" s="280" t="s">
        <v>1120</v>
      </c>
      <c r="C114" s="280"/>
      <c r="D114" s="281"/>
      <c r="E114" s="280" t="s">
        <v>1122</v>
      </c>
      <c r="F114" s="280" t="s">
        <v>193</v>
      </c>
    </row>
    <row r="115" spans="1:6" ht="15" x14ac:dyDescent="0.35">
      <c r="A115" s="280" t="s">
        <v>129</v>
      </c>
      <c r="B115" s="280" t="s">
        <v>1035</v>
      </c>
      <c r="C115" s="280"/>
      <c r="D115" s="281"/>
      <c r="E115" s="280" t="s">
        <v>1123</v>
      </c>
      <c r="F115" s="280" t="s">
        <v>194</v>
      </c>
    </row>
    <row r="116" spans="1:6" ht="15" x14ac:dyDescent="0.35">
      <c r="A116" s="280" t="s">
        <v>258</v>
      </c>
      <c r="B116" s="280" t="s">
        <v>775</v>
      </c>
      <c r="C116" s="280"/>
      <c r="D116" s="281"/>
      <c r="E116" s="280" t="s">
        <v>1124</v>
      </c>
      <c r="F116" s="280" t="s">
        <v>195</v>
      </c>
    </row>
    <row r="117" spans="1:6" ht="15" x14ac:dyDescent="0.35">
      <c r="A117" s="280" t="s">
        <v>358</v>
      </c>
      <c r="B117" s="280" t="s">
        <v>776</v>
      </c>
      <c r="C117" s="280"/>
      <c r="D117" s="281"/>
      <c r="E117" s="280" t="s">
        <v>1126</v>
      </c>
      <c r="F117" s="280" t="s">
        <v>196</v>
      </c>
    </row>
    <row r="118" spans="1:6" ht="15" x14ac:dyDescent="0.35">
      <c r="A118" s="280" t="s">
        <v>401</v>
      </c>
      <c r="B118" s="280" t="s">
        <v>1125</v>
      </c>
      <c r="C118" s="280"/>
      <c r="D118" s="281"/>
      <c r="E118" s="280" t="s">
        <v>1127</v>
      </c>
      <c r="F118" s="280" t="s">
        <v>592</v>
      </c>
    </row>
    <row r="119" spans="1:6" ht="15" x14ac:dyDescent="0.35">
      <c r="A119" s="280" t="s">
        <v>448</v>
      </c>
      <c r="B119" s="280" t="s">
        <v>777</v>
      </c>
      <c r="C119" s="280"/>
      <c r="D119" s="281"/>
      <c r="E119" s="280" t="s">
        <v>1128</v>
      </c>
      <c r="F119" s="280" t="s">
        <v>197</v>
      </c>
    </row>
    <row r="120" spans="1:6" ht="15" x14ac:dyDescent="0.35">
      <c r="A120" s="280" t="s">
        <v>135</v>
      </c>
      <c r="B120" s="280" t="s">
        <v>1046</v>
      </c>
      <c r="C120" s="280"/>
      <c r="D120" s="281"/>
      <c r="E120" s="280" t="s">
        <v>1129</v>
      </c>
      <c r="F120" s="280" t="s">
        <v>198</v>
      </c>
    </row>
    <row r="121" spans="1:6" ht="15" x14ac:dyDescent="0.35">
      <c r="A121" s="280" t="s">
        <v>265</v>
      </c>
      <c r="B121" s="280" t="s">
        <v>1130</v>
      </c>
      <c r="C121" s="280"/>
      <c r="D121" s="281"/>
      <c r="E121" s="280" t="s">
        <v>1131</v>
      </c>
      <c r="F121" s="280" t="s">
        <v>199</v>
      </c>
    </row>
    <row r="122" spans="1:6" ht="15" x14ac:dyDescent="0.35">
      <c r="A122" s="280" t="s">
        <v>363</v>
      </c>
      <c r="B122" s="280" t="s">
        <v>778</v>
      </c>
      <c r="C122" s="280"/>
      <c r="D122" s="281"/>
      <c r="E122" s="280" t="s">
        <v>1132</v>
      </c>
      <c r="F122" s="280" t="s">
        <v>200</v>
      </c>
    </row>
    <row r="123" spans="1:6" ht="15" x14ac:dyDescent="0.35">
      <c r="A123" s="280" t="s">
        <v>404</v>
      </c>
      <c r="B123" s="280" t="s">
        <v>779</v>
      </c>
      <c r="C123" s="280"/>
      <c r="D123" s="281"/>
      <c r="E123" s="280" t="s">
        <v>1133</v>
      </c>
      <c r="F123" s="280" t="s">
        <v>201</v>
      </c>
    </row>
    <row r="124" spans="1:6" ht="15" x14ac:dyDescent="0.35">
      <c r="A124" s="280" t="s">
        <v>452</v>
      </c>
      <c r="B124" s="280" t="s">
        <v>1134</v>
      </c>
      <c r="C124" s="280"/>
      <c r="D124" s="281"/>
      <c r="E124" s="280" t="s">
        <v>1135</v>
      </c>
      <c r="F124" s="280" t="s">
        <v>202</v>
      </c>
    </row>
    <row r="125" spans="1:6" ht="15" x14ac:dyDescent="0.35">
      <c r="A125" s="280" t="s">
        <v>516</v>
      </c>
      <c r="B125" s="280" t="s">
        <v>780</v>
      </c>
      <c r="C125" s="280"/>
      <c r="D125" s="281"/>
      <c r="E125" s="280" t="s">
        <v>714</v>
      </c>
      <c r="F125" s="280" t="s">
        <v>203</v>
      </c>
    </row>
    <row r="126" spans="1:6" ht="15" x14ac:dyDescent="0.35">
      <c r="A126" s="280" t="s">
        <v>142</v>
      </c>
      <c r="B126" s="280" t="s">
        <v>1054</v>
      </c>
      <c r="C126" s="280"/>
      <c r="D126" s="281"/>
      <c r="E126" s="280" t="s">
        <v>1067</v>
      </c>
      <c r="F126" s="280" t="s">
        <v>204</v>
      </c>
    </row>
    <row r="127" spans="1:6" ht="15" x14ac:dyDescent="0.35">
      <c r="A127" s="280" t="s">
        <v>270</v>
      </c>
      <c r="B127" s="280" t="s">
        <v>781</v>
      </c>
      <c r="C127" s="280"/>
      <c r="D127" s="281"/>
      <c r="E127" s="280" t="s">
        <v>782</v>
      </c>
      <c r="F127" s="280" t="s">
        <v>205</v>
      </c>
    </row>
    <row r="128" spans="1:6" ht="15" x14ac:dyDescent="0.35">
      <c r="A128" s="280" t="s">
        <v>407</v>
      </c>
      <c r="B128" s="280" t="s">
        <v>1136</v>
      </c>
      <c r="C128" s="280"/>
      <c r="D128" s="281"/>
      <c r="E128" s="280" t="s">
        <v>783</v>
      </c>
      <c r="F128" s="280" t="s">
        <v>206</v>
      </c>
    </row>
    <row r="129" spans="1:6" ht="15" x14ac:dyDescent="0.35">
      <c r="A129" s="280" t="s">
        <v>459</v>
      </c>
      <c r="B129" s="280" t="s">
        <v>784</v>
      </c>
      <c r="C129" s="280"/>
      <c r="D129" s="281"/>
      <c r="E129" s="280" t="s">
        <v>1137</v>
      </c>
      <c r="F129" s="280" t="s">
        <v>207</v>
      </c>
    </row>
    <row r="130" spans="1:6" ht="15" x14ac:dyDescent="0.35">
      <c r="A130" s="280" t="s">
        <v>148</v>
      </c>
      <c r="B130" s="280" t="s">
        <v>1061</v>
      </c>
      <c r="C130" s="280"/>
      <c r="D130" s="281"/>
      <c r="E130" s="280" t="s">
        <v>785</v>
      </c>
      <c r="F130" s="280" t="s">
        <v>208</v>
      </c>
    </row>
    <row r="131" spans="1:6" ht="15" x14ac:dyDescent="0.35">
      <c r="A131" s="280" t="s">
        <v>275</v>
      </c>
      <c r="B131" s="280" t="s">
        <v>786</v>
      </c>
      <c r="C131" s="280"/>
      <c r="D131" s="281"/>
      <c r="E131" s="280" t="s">
        <v>787</v>
      </c>
      <c r="F131" s="280" t="s">
        <v>209</v>
      </c>
    </row>
    <row r="132" spans="1:6" ht="15" x14ac:dyDescent="0.35">
      <c r="A132" s="280" t="s">
        <v>409</v>
      </c>
      <c r="B132" s="280" t="s">
        <v>1138</v>
      </c>
      <c r="C132" s="280"/>
      <c r="D132" s="281"/>
      <c r="E132" s="280" t="s">
        <v>788</v>
      </c>
      <c r="F132" s="280" t="s">
        <v>210</v>
      </c>
    </row>
    <row r="133" spans="1:6" ht="15" x14ac:dyDescent="0.35">
      <c r="A133" s="280" t="s">
        <v>465</v>
      </c>
      <c r="B133" s="280" t="s">
        <v>789</v>
      </c>
      <c r="C133" s="280"/>
      <c r="D133" s="281"/>
      <c r="E133" s="280" t="s">
        <v>1139</v>
      </c>
      <c r="F133" s="280" t="s">
        <v>211</v>
      </c>
    </row>
    <row r="134" spans="1:6" ht="15" x14ac:dyDescent="0.35">
      <c r="A134" s="280" t="s">
        <v>522</v>
      </c>
      <c r="B134" s="280" t="s">
        <v>790</v>
      </c>
      <c r="C134" s="280"/>
      <c r="D134" s="281"/>
      <c r="E134" s="280" t="s">
        <v>791</v>
      </c>
      <c r="F134" s="280" t="s">
        <v>212</v>
      </c>
    </row>
    <row r="135" spans="1:6" ht="15" x14ac:dyDescent="0.35">
      <c r="A135" s="280" t="s">
        <v>153</v>
      </c>
      <c r="B135" s="280" t="s">
        <v>1068</v>
      </c>
      <c r="C135" s="280"/>
      <c r="D135" s="281"/>
      <c r="E135" s="280" t="s">
        <v>1140</v>
      </c>
      <c r="F135" s="280" t="s">
        <v>213</v>
      </c>
    </row>
    <row r="136" spans="1:6" ht="15" x14ac:dyDescent="0.35">
      <c r="A136" s="280" t="s">
        <v>288</v>
      </c>
      <c r="B136" s="280" t="s">
        <v>792</v>
      </c>
      <c r="C136" s="280"/>
      <c r="D136" s="281"/>
      <c r="E136" s="280" t="s">
        <v>793</v>
      </c>
      <c r="F136" s="280" t="s">
        <v>214</v>
      </c>
    </row>
    <row r="137" spans="1:6" ht="15" x14ac:dyDescent="0.35">
      <c r="A137" s="280" t="s">
        <v>469</v>
      </c>
      <c r="B137" s="280" t="s">
        <v>794</v>
      </c>
      <c r="C137" s="280"/>
      <c r="D137" s="281"/>
      <c r="E137" s="280" t="s">
        <v>795</v>
      </c>
      <c r="F137" s="280" t="s">
        <v>215</v>
      </c>
    </row>
    <row r="138" spans="1:6" ht="15" x14ac:dyDescent="0.35">
      <c r="A138" s="280" t="s">
        <v>526</v>
      </c>
      <c r="B138" s="280" t="s">
        <v>1141</v>
      </c>
      <c r="C138" s="280"/>
      <c r="D138" s="281"/>
      <c r="E138" s="280" t="s">
        <v>1142</v>
      </c>
      <c r="F138" s="280" t="s">
        <v>216</v>
      </c>
    </row>
    <row r="139" spans="1:6" ht="15" x14ac:dyDescent="0.35">
      <c r="A139" s="280" t="s">
        <v>158</v>
      </c>
      <c r="B139" s="280" t="s">
        <v>1073</v>
      </c>
      <c r="C139" s="280"/>
      <c r="D139" s="281"/>
      <c r="E139" s="280" t="s">
        <v>987</v>
      </c>
      <c r="F139" s="280" t="s">
        <v>217</v>
      </c>
    </row>
    <row r="140" spans="1:6" ht="15" x14ac:dyDescent="0.35">
      <c r="A140" s="280" t="s">
        <v>295</v>
      </c>
      <c r="B140" s="280" t="s">
        <v>1143</v>
      </c>
      <c r="C140" s="280"/>
      <c r="D140" s="281"/>
      <c r="E140" s="280" t="s">
        <v>1074</v>
      </c>
      <c r="F140" s="280" t="s">
        <v>218</v>
      </c>
    </row>
    <row r="141" spans="1:6" ht="15" x14ac:dyDescent="0.35">
      <c r="A141" s="280" t="s">
        <v>84</v>
      </c>
      <c r="B141" s="280" t="s">
        <v>979</v>
      </c>
      <c r="C141" s="280"/>
      <c r="D141" s="281"/>
      <c r="E141" s="280" t="s">
        <v>1144</v>
      </c>
      <c r="F141" s="280" t="s">
        <v>219</v>
      </c>
    </row>
    <row r="142" spans="1:6" ht="15" x14ac:dyDescent="0.35">
      <c r="A142" s="280" t="s">
        <v>205</v>
      </c>
      <c r="B142" s="280" t="s">
        <v>782</v>
      </c>
      <c r="C142" s="280"/>
      <c r="D142" s="281"/>
      <c r="E142" s="280" t="s">
        <v>1145</v>
      </c>
      <c r="F142" s="280" t="s">
        <v>220</v>
      </c>
    </row>
    <row r="143" spans="1:6" ht="15" x14ac:dyDescent="0.35">
      <c r="A143" s="280" t="s">
        <v>317</v>
      </c>
      <c r="B143" s="280" t="s">
        <v>796</v>
      </c>
      <c r="C143" s="280"/>
      <c r="D143" s="281"/>
      <c r="E143" s="280" t="s">
        <v>1146</v>
      </c>
      <c r="F143" s="280" t="s">
        <v>221</v>
      </c>
    </row>
    <row r="144" spans="1:6" ht="15" x14ac:dyDescent="0.35">
      <c r="A144" s="280" t="s">
        <v>368</v>
      </c>
      <c r="B144" s="280" t="s">
        <v>797</v>
      </c>
      <c r="C144" s="280"/>
      <c r="D144" s="281"/>
      <c r="E144" s="280" t="s">
        <v>1147</v>
      </c>
      <c r="F144" s="280" t="s">
        <v>222</v>
      </c>
    </row>
    <row r="145" spans="1:6" ht="15" x14ac:dyDescent="0.35">
      <c r="A145" s="280" t="s">
        <v>415</v>
      </c>
      <c r="B145" s="280" t="s">
        <v>798</v>
      </c>
      <c r="C145" s="280"/>
      <c r="D145" s="281"/>
      <c r="E145" s="280" t="s">
        <v>1148</v>
      </c>
      <c r="F145" s="280" t="s">
        <v>223</v>
      </c>
    </row>
    <row r="146" spans="1:6" ht="15" x14ac:dyDescent="0.35">
      <c r="A146" s="280" t="s">
        <v>474</v>
      </c>
      <c r="B146" s="280" t="s">
        <v>799</v>
      </c>
      <c r="C146" s="280"/>
      <c r="D146" s="281"/>
      <c r="E146" s="280" t="s">
        <v>1149</v>
      </c>
      <c r="F146" s="280" t="s">
        <v>224</v>
      </c>
    </row>
    <row r="147" spans="1:6" ht="15" x14ac:dyDescent="0.35">
      <c r="A147" s="280" t="s">
        <v>529</v>
      </c>
      <c r="B147" s="280" t="s">
        <v>1150</v>
      </c>
      <c r="C147" s="280"/>
      <c r="D147" s="281"/>
      <c r="E147" s="280" t="s">
        <v>1151</v>
      </c>
      <c r="F147" s="280" t="s">
        <v>225</v>
      </c>
    </row>
    <row r="148" spans="1:6" ht="15" x14ac:dyDescent="0.35">
      <c r="A148" s="280" t="s">
        <v>95</v>
      </c>
      <c r="B148" s="280" t="s">
        <v>995</v>
      </c>
      <c r="C148" s="280"/>
      <c r="D148" s="281"/>
      <c r="E148" s="280" t="s">
        <v>1152</v>
      </c>
      <c r="F148" s="280" t="s">
        <v>226</v>
      </c>
    </row>
    <row r="149" spans="1:6" ht="15" x14ac:dyDescent="0.35">
      <c r="A149" s="280" t="s">
        <v>219</v>
      </c>
      <c r="B149" s="280" t="s">
        <v>1144</v>
      </c>
      <c r="C149" s="280"/>
      <c r="D149" s="281"/>
      <c r="E149" s="280" t="s">
        <v>1153</v>
      </c>
      <c r="F149" s="280" t="s">
        <v>227</v>
      </c>
    </row>
    <row r="150" spans="1:6" ht="15" x14ac:dyDescent="0.35">
      <c r="A150" s="280" t="s">
        <v>328</v>
      </c>
      <c r="B150" s="280" t="s">
        <v>1154</v>
      </c>
      <c r="C150" s="280"/>
      <c r="D150" s="281"/>
      <c r="E150" s="280" t="s">
        <v>1155</v>
      </c>
      <c r="F150" s="280" t="s">
        <v>228</v>
      </c>
    </row>
    <row r="151" spans="1:6" ht="15" x14ac:dyDescent="0.35">
      <c r="A151" s="280" t="s">
        <v>373</v>
      </c>
      <c r="B151" s="280" t="s">
        <v>800</v>
      </c>
      <c r="C151" s="280"/>
      <c r="D151" s="281"/>
      <c r="E151" s="280" t="s">
        <v>1156</v>
      </c>
      <c r="F151" s="280" t="s">
        <v>229</v>
      </c>
    </row>
    <row r="152" spans="1:6" ht="15" x14ac:dyDescent="0.35">
      <c r="A152" s="280" t="s">
        <v>420</v>
      </c>
      <c r="B152" s="280" t="s">
        <v>801</v>
      </c>
      <c r="C152" s="280"/>
      <c r="D152" s="281"/>
      <c r="E152" s="280" t="s">
        <v>1157</v>
      </c>
      <c r="F152" s="280" t="s">
        <v>593</v>
      </c>
    </row>
    <row r="153" spans="1:6" ht="15" x14ac:dyDescent="0.35">
      <c r="A153" s="280" t="s">
        <v>488</v>
      </c>
      <c r="B153" s="280" t="s">
        <v>802</v>
      </c>
      <c r="C153" s="280"/>
      <c r="D153" s="281"/>
      <c r="E153" s="280" t="s">
        <v>721</v>
      </c>
      <c r="F153" s="280" t="s">
        <v>230</v>
      </c>
    </row>
    <row r="154" spans="1:6" ht="15" x14ac:dyDescent="0.35">
      <c r="A154" s="280" t="s">
        <v>533</v>
      </c>
      <c r="B154" s="280" t="s">
        <v>1158</v>
      </c>
      <c r="C154" s="280"/>
      <c r="D154" s="281"/>
      <c r="E154" s="280" t="s">
        <v>761</v>
      </c>
      <c r="F154" s="280" t="s">
        <v>231</v>
      </c>
    </row>
    <row r="155" spans="1:6" ht="15" x14ac:dyDescent="0.35">
      <c r="A155" s="280" t="s">
        <v>98</v>
      </c>
      <c r="B155" s="280" t="s">
        <v>999</v>
      </c>
      <c r="C155" s="280"/>
      <c r="D155" s="281"/>
      <c r="E155" s="280" t="s">
        <v>1159</v>
      </c>
      <c r="F155" s="280" t="s">
        <v>232</v>
      </c>
    </row>
    <row r="156" spans="1:6" ht="15" x14ac:dyDescent="0.35">
      <c r="A156" s="280" t="s">
        <v>232</v>
      </c>
      <c r="B156" s="280" t="s">
        <v>1159</v>
      </c>
      <c r="C156" s="280"/>
      <c r="D156" s="281"/>
      <c r="E156" s="280" t="s">
        <v>803</v>
      </c>
      <c r="F156" s="280" t="s">
        <v>233</v>
      </c>
    </row>
    <row r="157" spans="1:6" ht="15" x14ac:dyDescent="0.35">
      <c r="A157" s="280" t="s">
        <v>333</v>
      </c>
      <c r="B157" s="280" t="s">
        <v>1160</v>
      </c>
      <c r="C157" s="280"/>
      <c r="D157" s="281"/>
      <c r="E157" s="280" t="s">
        <v>804</v>
      </c>
      <c r="F157" s="280" t="s">
        <v>234</v>
      </c>
    </row>
    <row r="158" spans="1:6" ht="15" x14ac:dyDescent="0.35">
      <c r="A158" s="280" t="s">
        <v>379</v>
      </c>
      <c r="B158" s="280" t="s">
        <v>805</v>
      </c>
      <c r="C158" s="280"/>
      <c r="D158" s="281"/>
      <c r="E158" s="280" t="s">
        <v>806</v>
      </c>
      <c r="F158" s="280" t="s">
        <v>235</v>
      </c>
    </row>
    <row r="159" spans="1:6" ht="15" x14ac:dyDescent="0.35">
      <c r="A159" s="280" t="s">
        <v>427</v>
      </c>
      <c r="B159" s="280" t="s">
        <v>807</v>
      </c>
      <c r="C159" s="280"/>
      <c r="D159" s="281"/>
      <c r="E159" s="280" t="s">
        <v>808</v>
      </c>
      <c r="F159" s="280" t="s">
        <v>236</v>
      </c>
    </row>
    <row r="160" spans="1:6" ht="15" x14ac:dyDescent="0.35">
      <c r="A160" s="280" t="s">
        <v>493</v>
      </c>
      <c r="B160" s="280" t="s">
        <v>809</v>
      </c>
      <c r="C160" s="280"/>
      <c r="D160" s="281"/>
      <c r="E160" s="280" t="s">
        <v>726</v>
      </c>
      <c r="F160" s="280" t="s">
        <v>237</v>
      </c>
    </row>
    <row r="161" spans="1:6" ht="15" x14ac:dyDescent="0.35">
      <c r="A161" s="280" t="s">
        <v>540</v>
      </c>
      <c r="B161" s="280" t="s">
        <v>810</v>
      </c>
      <c r="C161" s="280"/>
      <c r="D161" s="281"/>
      <c r="E161" s="280" t="s">
        <v>764</v>
      </c>
      <c r="F161" s="280" t="s">
        <v>238</v>
      </c>
    </row>
    <row r="162" spans="1:6" ht="15" x14ac:dyDescent="0.35">
      <c r="A162" s="280" t="s">
        <v>111</v>
      </c>
      <c r="B162" s="280" t="s">
        <v>1015</v>
      </c>
      <c r="C162" s="280"/>
      <c r="D162" s="281"/>
      <c r="E162" s="280" t="s">
        <v>1161</v>
      </c>
      <c r="F162" s="280" t="s">
        <v>239</v>
      </c>
    </row>
    <row r="163" spans="1:6" ht="15" x14ac:dyDescent="0.35">
      <c r="A163" s="280" t="s">
        <v>239</v>
      </c>
      <c r="B163" s="280" t="s">
        <v>1161</v>
      </c>
      <c r="C163" s="280"/>
      <c r="D163" s="281"/>
      <c r="E163" s="280" t="s">
        <v>811</v>
      </c>
      <c r="F163" s="280" t="s">
        <v>240</v>
      </c>
    </row>
    <row r="164" spans="1:6" ht="15" x14ac:dyDescent="0.35">
      <c r="A164" s="280" t="s">
        <v>341</v>
      </c>
      <c r="B164" s="280" t="s">
        <v>1162</v>
      </c>
      <c r="C164" s="280"/>
      <c r="D164" s="281"/>
      <c r="E164" s="280" t="s">
        <v>730</v>
      </c>
      <c r="F164" s="280" t="s">
        <v>241</v>
      </c>
    </row>
    <row r="165" spans="1:6" ht="15" x14ac:dyDescent="0.35">
      <c r="A165" s="280" t="s">
        <v>387</v>
      </c>
      <c r="B165" s="280" t="s">
        <v>1163</v>
      </c>
      <c r="C165" s="280"/>
      <c r="D165" s="281"/>
      <c r="E165" s="280" t="s">
        <v>1105</v>
      </c>
      <c r="F165" s="280" t="s">
        <v>242</v>
      </c>
    </row>
    <row r="166" spans="1:6" ht="15" x14ac:dyDescent="0.35">
      <c r="A166" s="280" t="s">
        <v>436</v>
      </c>
      <c r="B166" s="280" t="s">
        <v>812</v>
      </c>
      <c r="C166" s="280"/>
      <c r="D166" s="281"/>
      <c r="E166" s="280" t="s">
        <v>813</v>
      </c>
      <c r="F166" s="280" t="s">
        <v>243</v>
      </c>
    </row>
    <row r="167" spans="1:6" ht="15" x14ac:dyDescent="0.35">
      <c r="A167" s="280" t="s">
        <v>502</v>
      </c>
      <c r="B167" s="280" t="s">
        <v>814</v>
      </c>
      <c r="C167" s="280"/>
      <c r="D167" s="281"/>
      <c r="E167" s="280" t="s">
        <v>815</v>
      </c>
      <c r="F167" s="280" t="s">
        <v>244</v>
      </c>
    </row>
    <row r="168" spans="1:6" ht="15" x14ac:dyDescent="0.35">
      <c r="A168" s="280" t="s">
        <v>546</v>
      </c>
      <c r="B168" s="280" t="s">
        <v>816</v>
      </c>
      <c r="C168" s="280"/>
      <c r="D168" s="281"/>
      <c r="E168" s="280" t="s">
        <v>1164</v>
      </c>
      <c r="F168" s="280" t="s">
        <v>245</v>
      </c>
    </row>
    <row r="169" spans="1:6" ht="15" x14ac:dyDescent="0.35">
      <c r="A169" s="280" t="s">
        <v>120</v>
      </c>
      <c r="B169" s="280" t="s">
        <v>1025</v>
      </c>
      <c r="C169" s="280"/>
      <c r="D169" s="281"/>
      <c r="E169" s="280" t="s">
        <v>1165</v>
      </c>
      <c r="F169" s="280" t="s">
        <v>246</v>
      </c>
    </row>
    <row r="170" spans="1:6" ht="15" x14ac:dyDescent="0.35">
      <c r="A170" s="280" t="s">
        <v>243</v>
      </c>
      <c r="B170" s="280" t="s">
        <v>813</v>
      </c>
      <c r="C170" s="280"/>
      <c r="D170" s="281"/>
      <c r="E170" s="280" t="s">
        <v>817</v>
      </c>
      <c r="F170" s="280" t="s">
        <v>247</v>
      </c>
    </row>
    <row r="171" spans="1:6" ht="15" x14ac:dyDescent="0.35">
      <c r="A171" s="280" t="s">
        <v>344</v>
      </c>
      <c r="B171" s="280" t="s">
        <v>818</v>
      </c>
      <c r="C171" s="280"/>
      <c r="D171" s="281"/>
      <c r="E171" s="280" t="s">
        <v>819</v>
      </c>
      <c r="F171" s="280" t="s">
        <v>248</v>
      </c>
    </row>
    <row r="172" spans="1:6" ht="15" x14ac:dyDescent="0.35">
      <c r="A172" s="280" t="s">
        <v>393</v>
      </c>
      <c r="B172" s="280" t="s">
        <v>820</v>
      </c>
      <c r="C172" s="280"/>
      <c r="D172" s="281"/>
      <c r="E172" s="280" t="s">
        <v>735</v>
      </c>
      <c r="F172" s="280" t="s">
        <v>249</v>
      </c>
    </row>
    <row r="173" spans="1:6" ht="15" x14ac:dyDescent="0.35">
      <c r="A173" s="280" t="s">
        <v>440</v>
      </c>
      <c r="B173" s="280" t="s">
        <v>821</v>
      </c>
      <c r="C173" s="280"/>
      <c r="D173" s="281"/>
      <c r="E173" s="280" t="s">
        <v>771</v>
      </c>
      <c r="F173" s="280" t="s">
        <v>250</v>
      </c>
    </row>
    <row r="174" spans="1:6" ht="15" x14ac:dyDescent="0.35">
      <c r="A174" s="280" t="s">
        <v>505</v>
      </c>
      <c r="B174" s="280" t="s">
        <v>822</v>
      </c>
      <c r="C174" s="280"/>
      <c r="D174" s="281"/>
      <c r="E174" s="280" t="s">
        <v>1166</v>
      </c>
      <c r="F174" s="280" t="s">
        <v>251</v>
      </c>
    </row>
    <row r="175" spans="1:6" ht="15" x14ac:dyDescent="0.35">
      <c r="A175" s="280" t="s">
        <v>550</v>
      </c>
      <c r="B175" s="280" t="s">
        <v>823</v>
      </c>
      <c r="C175" s="280"/>
      <c r="D175" s="281"/>
      <c r="E175" s="280" t="s">
        <v>824</v>
      </c>
      <c r="F175" s="280" t="s">
        <v>252</v>
      </c>
    </row>
    <row r="176" spans="1:6" ht="15" x14ac:dyDescent="0.35">
      <c r="A176" s="280" t="s">
        <v>123</v>
      </c>
      <c r="B176" s="280" t="s">
        <v>1028</v>
      </c>
      <c r="C176" s="280"/>
      <c r="D176" s="281"/>
      <c r="E176" s="280" t="s">
        <v>1167</v>
      </c>
      <c r="F176" s="280" t="s">
        <v>253</v>
      </c>
    </row>
    <row r="177" spans="1:6" ht="15" x14ac:dyDescent="0.35">
      <c r="A177" s="280" t="s">
        <v>251</v>
      </c>
      <c r="B177" s="280" t="s">
        <v>1166</v>
      </c>
      <c r="C177" s="280"/>
      <c r="D177" s="281"/>
      <c r="E177" s="280" t="s">
        <v>825</v>
      </c>
      <c r="F177" s="280" t="s">
        <v>254</v>
      </c>
    </row>
    <row r="178" spans="1:6" ht="15" x14ac:dyDescent="0.35">
      <c r="A178" s="280" t="s">
        <v>356</v>
      </c>
      <c r="B178" s="280" t="s">
        <v>826</v>
      </c>
      <c r="C178" s="280"/>
      <c r="D178" s="281"/>
      <c r="E178" s="280" t="s">
        <v>827</v>
      </c>
      <c r="F178" s="280" t="s">
        <v>255</v>
      </c>
    </row>
    <row r="179" spans="1:6" ht="15" x14ac:dyDescent="0.35">
      <c r="A179" s="280" t="s">
        <v>398</v>
      </c>
      <c r="B179" s="280" t="s">
        <v>1168</v>
      </c>
      <c r="C179" s="280"/>
      <c r="D179" s="281"/>
      <c r="E179" s="280" t="s">
        <v>828</v>
      </c>
      <c r="F179" s="280" t="s">
        <v>256</v>
      </c>
    </row>
    <row r="180" spans="1:6" ht="15" x14ac:dyDescent="0.35">
      <c r="A180" s="280" t="s">
        <v>444</v>
      </c>
      <c r="B180" s="280" t="s">
        <v>829</v>
      </c>
      <c r="C180" s="280"/>
      <c r="D180" s="281"/>
      <c r="E180" s="280" t="s">
        <v>740</v>
      </c>
      <c r="F180" s="280" t="s">
        <v>257</v>
      </c>
    </row>
    <row r="181" spans="1:6" ht="15" x14ac:dyDescent="0.35">
      <c r="A181" s="280" t="s">
        <v>511</v>
      </c>
      <c r="B181" s="280" t="s">
        <v>830</v>
      </c>
      <c r="C181" s="280"/>
      <c r="D181" s="281"/>
      <c r="E181" s="280" t="s">
        <v>775</v>
      </c>
      <c r="F181" s="280" t="s">
        <v>258</v>
      </c>
    </row>
    <row r="182" spans="1:6" ht="15" x14ac:dyDescent="0.35">
      <c r="A182" s="280" t="s">
        <v>553</v>
      </c>
      <c r="B182" s="280" t="s">
        <v>1169</v>
      </c>
      <c r="C182" s="280"/>
      <c r="D182" s="281"/>
      <c r="E182" s="280" t="s">
        <v>831</v>
      </c>
      <c r="F182" s="280" t="s">
        <v>259</v>
      </c>
    </row>
    <row r="183" spans="1:6" ht="15" x14ac:dyDescent="0.35">
      <c r="A183" s="280" t="s">
        <v>130</v>
      </c>
      <c r="B183" s="280" t="s">
        <v>1037</v>
      </c>
      <c r="C183" s="280"/>
      <c r="D183" s="281"/>
      <c r="E183" s="280" t="s">
        <v>832</v>
      </c>
      <c r="F183" s="280" t="s">
        <v>260</v>
      </c>
    </row>
    <row r="184" spans="1:6" ht="15" x14ac:dyDescent="0.35">
      <c r="A184" s="280" t="s">
        <v>259</v>
      </c>
      <c r="B184" s="280" t="s">
        <v>831</v>
      </c>
      <c r="C184" s="280"/>
      <c r="D184" s="281"/>
      <c r="E184" s="280" t="s">
        <v>833</v>
      </c>
      <c r="F184" s="280" t="s">
        <v>261</v>
      </c>
    </row>
    <row r="185" spans="1:6" ht="15" x14ac:dyDescent="0.35">
      <c r="A185" s="280" t="s">
        <v>359</v>
      </c>
      <c r="B185" s="280" t="s">
        <v>834</v>
      </c>
      <c r="C185" s="280"/>
      <c r="D185" s="281"/>
      <c r="E185" s="280" t="s">
        <v>1170</v>
      </c>
      <c r="F185" s="280" t="s">
        <v>262</v>
      </c>
    </row>
    <row r="186" spans="1:6" ht="15" x14ac:dyDescent="0.35">
      <c r="A186" s="280" t="s">
        <v>402</v>
      </c>
      <c r="B186" s="280" t="s">
        <v>1171</v>
      </c>
      <c r="C186" s="280"/>
      <c r="D186" s="281"/>
      <c r="E186" s="280" t="s">
        <v>1172</v>
      </c>
      <c r="F186" s="280" t="s">
        <v>263</v>
      </c>
    </row>
    <row r="187" spans="1:6" ht="15" x14ac:dyDescent="0.35">
      <c r="A187" s="280" t="s">
        <v>449</v>
      </c>
      <c r="B187" s="280" t="s">
        <v>835</v>
      </c>
      <c r="C187" s="280"/>
      <c r="D187" s="281"/>
      <c r="E187" s="280" t="s">
        <v>1038</v>
      </c>
      <c r="F187" s="280" t="s">
        <v>264</v>
      </c>
    </row>
    <row r="188" spans="1:6" ht="15" x14ac:dyDescent="0.35">
      <c r="A188" s="280" t="s">
        <v>513</v>
      </c>
      <c r="B188" s="280" t="s">
        <v>1173</v>
      </c>
      <c r="C188" s="280"/>
      <c r="D188" s="281"/>
      <c r="E188" s="280" t="s">
        <v>1130</v>
      </c>
      <c r="F188" s="280" t="s">
        <v>265</v>
      </c>
    </row>
    <row r="189" spans="1:6" ht="15" x14ac:dyDescent="0.35">
      <c r="A189" s="280" t="s">
        <v>136</v>
      </c>
      <c r="B189" s="280" t="s">
        <v>1047</v>
      </c>
      <c r="C189" s="280"/>
      <c r="D189" s="281"/>
      <c r="E189" s="280" t="s">
        <v>1174</v>
      </c>
      <c r="F189" s="280" t="s">
        <v>266</v>
      </c>
    </row>
    <row r="190" spans="1:6" ht="15" x14ac:dyDescent="0.35">
      <c r="A190" s="280" t="s">
        <v>266</v>
      </c>
      <c r="B190" s="280" t="s">
        <v>1174</v>
      </c>
      <c r="C190" s="280"/>
      <c r="D190" s="281"/>
      <c r="E190" s="280" t="s">
        <v>1175</v>
      </c>
      <c r="F190" s="280" t="s">
        <v>267</v>
      </c>
    </row>
    <row r="191" spans="1:6" ht="15" x14ac:dyDescent="0.35">
      <c r="A191" s="280" t="s">
        <v>364</v>
      </c>
      <c r="B191" s="280" t="s">
        <v>836</v>
      </c>
      <c r="C191" s="280"/>
      <c r="D191" s="281"/>
      <c r="E191" s="280" t="s">
        <v>1176</v>
      </c>
      <c r="F191" s="280" t="s">
        <v>268</v>
      </c>
    </row>
    <row r="192" spans="1:6" ht="15" x14ac:dyDescent="0.35">
      <c r="A192" s="280" t="s">
        <v>405</v>
      </c>
      <c r="B192" s="280" t="s">
        <v>837</v>
      </c>
      <c r="C192" s="280"/>
      <c r="D192" s="281"/>
      <c r="E192" s="280" t="s">
        <v>746</v>
      </c>
      <c r="F192" s="280" t="s">
        <v>269</v>
      </c>
    </row>
    <row r="193" spans="1:6" ht="15" x14ac:dyDescent="0.35">
      <c r="A193" s="280" t="s">
        <v>453</v>
      </c>
      <c r="B193" s="280" t="s">
        <v>1177</v>
      </c>
      <c r="C193" s="280"/>
      <c r="D193" s="281"/>
      <c r="E193" s="280" t="s">
        <v>781</v>
      </c>
      <c r="F193" s="280" t="s">
        <v>270</v>
      </c>
    </row>
    <row r="194" spans="1:6" ht="15" x14ac:dyDescent="0.35">
      <c r="A194" s="280" t="s">
        <v>517</v>
      </c>
      <c r="B194" s="280" t="s">
        <v>838</v>
      </c>
      <c r="C194" s="280"/>
      <c r="D194" s="281"/>
      <c r="E194" s="280" t="s">
        <v>839</v>
      </c>
      <c r="F194" s="280" t="s">
        <v>271</v>
      </c>
    </row>
    <row r="195" spans="1:6" ht="15" x14ac:dyDescent="0.35">
      <c r="A195" s="280" t="s">
        <v>143</v>
      </c>
      <c r="B195" s="280" t="s">
        <v>1055</v>
      </c>
      <c r="C195" s="280"/>
      <c r="D195" s="281"/>
      <c r="E195" s="280" t="s">
        <v>840</v>
      </c>
      <c r="F195" s="280" t="s">
        <v>272</v>
      </c>
    </row>
    <row r="196" spans="1:6" ht="15" x14ac:dyDescent="0.35">
      <c r="A196" s="280" t="s">
        <v>271</v>
      </c>
      <c r="B196" s="280" t="s">
        <v>839</v>
      </c>
      <c r="C196" s="280"/>
      <c r="D196" s="281"/>
      <c r="E196" s="280" t="s">
        <v>841</v>
      </c>
      <c r="F196" s="280" t="s">
        <v>273</v>
      </c>
    </row>
    <row r="197" spans="1:6" ht="15" x14ac:dyDescent="0.35">
      <c r="A197" s="280" t="s">
        <v>460</v>
      </c>
      <c r="B197" s="280" t="s">
        <v>842</v>
      </c>
      <c r="C197" s="280"/>
      <c r="D197" s="281"/>
      <c r="E197" s="280" t="s">
        <v>750</v>
      </c>
      <c r="F197" s="280" t="s">
        <v>274</v>
      </c>
    </row>
    <row r="198" spans="1:6" ht="15" x14ac:dyDescent="0.35">
      <c r="A198" s="280" t="s">
        <v>149</v>
      </c>
      <c r="B198" s="280" t="s">
        <v>1063</v>
      </c>
      <c r="C198" s="280"/>
      <c r="D198" s="281"/>
      <c r="E198" s="280" t="s">
        <v>786</v>
      </c>
      <c r="F198" s="280" t="s">
        <v>275</v>
      </c>
    </row>
    <row r="199" spans="1:6" ht="15" x14ac:dyDescent="0.35">
      <c r="A199" s="280" t="s">
        <v>276</v>
      </c>
      <c r="B199" s="280" t="s">
        <v>843</v>
      </c>
      <c r="C199" s="280"/>
      <c r="D199" s="281"/>
      <c r="E199" s="280" t="s">
        <v>843</v>
      </c>
      <c r="F199" s="280" t="s">
        <v>276</v>
      </c>
    </row>
    <row r="200" spans="1:6" ht="15" x14ac:dyDescent="0.35">
      <c r="A200" s="280" t="s">
        <v>410</v>
      </c>
      <c r="B200" s="280" t="s">
        <v>1178</v>
      </c>
      <c r="C200" s="280"/>
      <c r="D200" s="281"/>
      <c r="E200" s="280" t="s">
        <v>844</v>
      </c>
      <c r="F200" s="280" t="s">
        <v>277</v>
      </c>
    </row>
    <row r="201" spans="1:6" ht="15" x14ac:dyDescent="0.35">
      <c r="A201" s="280" t="s">
        <v>466</v>
      </c>
      <c r="B201" s="280" t="s">
        <v>845</v>
      </c>
      <c r="C201" s="280"/>
      <c r="D201" s="281"/>
      <c r="E201" s="280" t="s">
        <v>846</v>
      </c>
      <c r="F201" s="280" t="s">
        <v>278</v>
      </c>
    </row>
    <row r="202" spans="1:6" ht="15" x14ac:dyDescent="0.35">
      <c r="A202" s="280" t="s">
        <v>523</v>
      </c>
      <c r="B202" s="280" t="s">
        <v>847</v>
      </c>
      <c r="C202" s="280"/>
      <c r="D202" s="281"/>
      <c r="E202" s="280" t="s">
        <v>848</v>
      </c>
      <c r="F202" s="280" t="s">
        <v>279</v>
      </c>
    </row>
    <row r="203" spans="1:6" ht="15" x14ac:dyDescent="0.35">
      <c r="A203" s="280" t="s">
        <v>154</v>
      </c>
      <c r="B203" s="280" t="s">
        <v>1069</v>
      </c>
      <c r="C203" s="280"/>
      <c r="D203" s="281"/>
      <c r="E203" s="280" t="s">
        <v>849</v>
      </c>
      <c r="F203" s="280" t="s">
        <v>280</v>
      </c>
    </row>
    <row r="204" spans="1:6" ht="15" x14ac:dyDescent="0.35">
      <c r="A204" s="280" t="s">
        <v>289</v>
      </c>
      <c r="B204" s="280" t="s">
        <v>850</v>
      </c>
      <c r="C204" s="280"/>
      <c r="D204" s="281"/>
      <c r="E204" s="280" t="s">
        <v>851</v>
      </c>
      <c r="F204" s="280" t="s">
        <v>281</v>
      </c>
    </row>
    <row r="205" spans="1:6" ht="15" x14ac:dyDescent="0.35">
      <c r="A205" s="280" t="s">
        <v>470</v>
      </c>
      <c r="B205" s="280" t="s">
        <v>852</v>
      </c>
      <c r="C205" s="280"/>
      <c r="D205" s="281"/>
      <c r="E205" s="280" t="s">
        <v>853</v>
      </c>
      <c r="F205" s="280" t="s">
        <v>282</v>
      </c>
    </row>
    <row r="206" spans="1:6" ht="15" x14ac:dyDescent="0.35">
      <c r="A206" s="280" t="s">
        <v>1271</v>
      </c>
      <c r="B206" s="280" t="s">
        <v>1272</v>
      </c>
      <c r="C206" s="280"/>
      <c r="D206" s="281"/>
      <c r="E206" s="280" t="s">
        <v>854</v>
      </c>
      <c r="F206" s="280" t="s">
        <v>283</v>
      </c>
    </row>
    <row r="207" spans="1:6" ht="15" x14ac:dyDescent="0.35">
      <c r="A207" s="280" t="s">
        <v>159</v>
      </c>
      <c r="B207" s="280" t="s">
        <v>1075</v>
      </c>
      <c r="C207" s="280"/>
      <c r="D207" s="281"/>
      <c r="E207" s="280" t="s">
        <v>855</v>
      </c>
      <c r="F207" s="280" t="s">
        <v>284</v>
      </c>
    </row>
    <row r="208" spans="1:6" ht="15" x14ac:dyDescent="0.35">
      <c r="A208" s="280" t="s">
        <v>296</v>
      </c>
      <c r="B208" s="280" t="s">
        <v>1179</v>
      </c>
      <c r="C208" s="280"/>
      <c r="D208" s="281"/>
      <c r="E208" s="280" t="s">
        <v>856</v>
      </c>
      <c r="F208" s="280" t="s">
        <v>285</v>
      </c>
    </row>
    <row r="209" spans="1:6" ht="15" x14ac:dyDescent="0.35">
      <c r="A209" s="280" t="s">
        <v>85</v>
      </c>
      <c r="B209" s="280" t="s">
        <v>980</v>
      </c>
      <c r="C209" s="280"/>
      <c r="D209" s="281"/>
      <c r="E209" s="280" t="s">
        <v>857</v>
      </c>
      <c r="F209" s="280" t="s">
        <v>286</v>
      </c>
    </row>
    <row r="210" spans="1:6" ht="15" x14ac:dyDescent="0.35">
      <c r="A210" s="280" t="s">
        <v>206</v>
      </c>
      <c r="B210" s="280" t="s">
        <v>783</v>
      </c>
      <c r="C210" s="280"/>
      <c r="D210" s="281"/>
      <c r="E210" s="280" t="s">
        <v>753</v>
      </c>
      <c r="F210" s="280" t="s">
        <v>287</v>
      </c>
    </row>
    <row r="211" spans="1:6" ht="15" x14ac:dyDescent="0.35">
      <c r="A211" s="280" t="s">
        <v>318</v>
      </c>
      <c r="B211" s="280" t="s">
        <v>1180</v>
      </c>
      <c r="C211" s="280"/>
      <c r="D211" s="281"/>
      <c r="E211" s="280" t="s">
        <v>792</v>
      </c>
      <c r="F211" s="280" t="s">
        <v>288</v>
      </c>
    </row>
    <row r="212" spans="1:6" ht="15" x14ac:dyDescent="0.35">
      <c r="A212" s="280" t="s">
        <v>369</v>
      </c>
      <c r="B212" s="280" t="s">
        <v>858</v>
      </c>
      <c r="C212" s="280"/>
      <c r="D212" s="281"/>
      <c r="E212" s="280" t="s">
        <v>850</v>
      </c>
      <c r="F212" s="280" t="s">
        <v>289</v>
      </c>
    </row>
    <row r="213" spans="1:6" ht="15" x14ac:dyDescent="0.35">
      <c r="A213" s="280" t="s">
        <v>416</v>
      </c>
      <c r="B213" s="280" t="s">
        <v>859</v>
      </c>
      <c r="C213" s="280"/>
      <c r="D213" s="281"/>
      <c r="E213" s="280" t="s">
        <v>861</v>
      </c>
      <c r="F213" s="280" t="s">
        <v>290</v>
      </c>
    </row>
    <row r="214" spans="1:6" ht="15" x14ac:dyDescent="0.35">
      <c r="A214" s="280" t="s">
        <v>475</v>
      </c>
      <c r="B214" s="280" t="s">
        <v>860</v>
      </c>
      <c r="C214" s="280"/>
      <c r="D214" s="281"/>
      <c r="E214" s="280" t="s">
        <v>862</v>
      </c>
      <c r="F214" s="280" t="s">
        <v>291</v>
      </c>
    </row>
    <row r="215" spans="1:6" ht="15" x14ac:dyDescent="0.35">
      <c r="A215" s="280" t="s">
        <v>530</v>
      </c>
      <c r="B215" s="280" t="s">
        <v>1181</v>
      </c>
      <c r="C215" s="280"/>
      <c r="D215" s="281"/>
      <c r="E215" s="280" t="s">
        <v>863</v>
      </c>
      <c r="F215" s="280" t="s">
        <v>292</v>
      </c>
    </row>
    <row r="216" spans="1:6" ht="15" x14ac:dyDescent="0.35">
      <c r="A216" s="280" t="s">
        <v>220</v>
      </c>
      <c r="B216" s="280" t="s">
        <v>1145</v>
      </c>
      <c r="C216" s="280"/>
      <c r="D216" s="281"/>
      <c r="E216" s="280" t="s">
        <v>864</v>
      </c>
      <c r="F216" s="280" t="s">
        <v>293</v>
      </c>
    </row>
    <row r="217" spans="1:6" ht="15" x14ac:dyDescent="0.35">
      <c r="A217" s="280" t="s">
        <v>329</v>
      </c>
      <c r="B217" s="280" t="s">
        <v>1182</v>
      </c>
      <c r="C217" s="280"/>
      <c r="D217" s="281"/>
      <c r="E217" s="280" t="s">
        <v>1064</v>
      </c>
      <c r="F217" s="280" t="s">
        <v>294</v>
      </c>
    </row>
    <row r="218" spans="1:6" ht="15" x14ac:dyDescent="0.35">
      <c r="A218" s="280" t="s">
        <v>374</v>
      </c>
      <c r="B218" s="280" t="s">
        <v>865</v>
      </c>
      <c r="C218" s="280"/>
      <c r="D218" s="281"/>
      <c r="E218" s="280" t="s">
        <v>1143</v>
      </c>
      <c r="F218" s="280" t="s">
        <v>295</v>
      </c>
    </row>
    <row r="219" spans="1:6" ht="15" x14ac:dyDescent="0.35">
      <c r="A219" s="280" t="s">
        <v>421</v>
      </c>
      <c r="B219" s="280" t="s">
        <v>866</v>
      </c>
      <c r="C219" s="280"/>
      <c r="D219" s="281"/>
      <c r="E219" s="280" t="s">
        <v>1179</v>
      </c>
      <c r="F219" s="280" t="s">
        <v>296</v>
      </c>
    </row>
    <row r="220" spans="1:6" ht="15" x14ac:dyDescent="0.35">
      <c r="A220" s="280" t="s">
        <v>489</v>
      </c>
      <c r="B220" s="280" t="s">
        <v>867</v>
      </c>
      <c r="C220" s="280"/>
      <c r="D220" s="281"/>
      <c r="E220" s="280" t="s">
        <v>1184</v>
      </c>
      <c r="F220" s="280" t="s">
        <v>297</v>
      </c>
    </row>
    <row r="221" spans="1:6" ht="15" x14ac:dyDescent="0.35">
      <c r="A221" s="280" t="s">
        <v>534</v>
      </c>
      <c r="B221" s="280" t="s">
        <v>1183</v>
      </c>
      <c r="C221" s="280"/>
      <c r="D221" s="281"/>
      <c r="E221" s="280" t="s">
        <v>1185</v>
      </c>
      <c r="F221" s="280" t="s">
        <v>298</v>
      </c>
    </row>
    <row r="222" spans="1:6" ht="15" x14ac:dyDescent="0.35">
      <c r="A222" s="280" t="s">
        <v>99</v>
      </c>
      <c r="B222" s="280" t="s">
        <v>1000</v>
      </c>
      <c r="C222" s="280"/>
      <c r="D222" s="281"/>
      <c r="E222" s="280" t="s">
        <v>868</v>
      </c>
      <c r="F222" s="280" t="s">
        <v>299</v>
      </c>
    </row>
    <row r="223" spans="1:6" ht="15" x14ac:dyDescent="0.35">
      <c r="A223" s="280" t="s">
        <v>233</v>
      </c>
      <c r="B223" s="280" t="s">
        <v>803</v>
      </c>
      <c r="C223" s="280"/>
      <c r="D223" s="281"/>
      <c r="E223" s="280" t="s">
        <v>869</v>
      </c>
      <c r="F223" s="280" t="s">
        <v>300</v>
      </c>
    </row>
    <row r="224" spans="1:6" ht="15" x14ac:dyDescent="0.35">
      <c r="A224" s="280" t="s">
        <v>334</v>
      </c>
      <c r="B224" s="280" t="s">
        <v>1186</v>
      </c>
      <c r="C224" s="280"/>
      <c r="D224" s="281"/>
      <c r="E224" s="280" t="s">
        <v>1187</v>
      </c>
      <c r="F224" s="280" t="s">
        <v>301</v>
      </c>
    </row>
    <row r="225" spans="1:6" ht="15" x14ac:dyDescent="0.35">
      <c r="A225" s="280" t="s">
        <v>380</v>
      </c>
      <c r="B225" s="280" t="s">
        <v>870</v>
      </c>
      <c r="C225" s="280"/>
      <c r="D225" s="281"/>
      <c r="E225" s="280" t="s">
        <v>872</v>
      </c>
      <c r="F225" s="280" t="s">
        <v>302</v>
      </c>
    </row>
    <row r="226" spans="1:6" ht="15" x14ac:dyDescent="0.35">
      <c r="A226" s="280" t="s">
        <v>428</v>
      </c>
      <c r="B226" s="280" t="s">
        <v>871</v>
      </c>
      <c r="C226" s="280"/>
      <c r="D226" s="281"/>
      <c r="E226" s="280" t="s">
        <v>874</v>
      </c>
      <c r="F226" s="280" t="s">
        <v>303</v>
      </c>
    </row>
    <row r="227" spans="1:6" ht="15" x14ac:dyDescent="0.35">
      <c r="A227" s="280" t="s">
        <v>494</v>
      </c>
      <c r="B227" s="280" t="s">
        <v>873</v>
      </c>
      <c r="C227" s="280"/>
      <c r="D227" s="281"/>
      <c r="E227" s="280" t="s">
        <v>1188</v>
      </c>
      <c r="F227" s="280" t="s">
        <v>304</v>
      </c>
    </row>
    <row r="228" spans="1:6" ht="15" x14ac:dyDescent="0.35">
      <c r="A228" s="280" t="s">
        <v>541</v>
      </c>
      <c r="B228" s="280" t="s">
        <v>875</v>
      </c>
      <c r="C228" s="280"/>
      <c r="D228" s="281"/>
      <c r="E228" s="280" t="s">
        <v>876</v>
      </c>
      <c r="F228" s="280" t="s">
        <v>305</v>
      </c>
    </row>
    <row r="229" spans="1:6" ht="15" x14ac:dyDescent="0.35">
      <c r="A229" s="280" t="s">
        <v>112</v>
      </c>
      <c r="B229" s="280" t="s">
        <v>1016</v>
      </c>
      <c r="C229" s="280"/>
      <c r="D229" s="281"/>
      <c r="E229" s="280" t="s">
        <v>877</v>
      </c>
      <c r="F229" s="280" t="s">
        <v>306</v>
      </c>
    </row>
    <row r="230" spans="1:6" ht="15" x14ac:dyDescent="0.35">
      <c r="A230" s="280" t="s">
        <v>240</v>
      </c>
      <c r="B230" s="280" t="s">
        <v>811</v>
      </c>
      <c r="C230" s="280"/>
      <c r="D230" s="281"/>
      <c r="E230" s="280" t="s">
        <v>878</v>
      </c>
      <c r="F230" s="280" t="s">
        <v>307</v>
      </c>
    </row>
    <row r="231" spans="1:6" ht="15" x14ac:dyDescent="0.35">
      <c r="A231" s="283" t="s">
        <v>1273</v>
      </c>
      <c r="B231" s="280" t="s">
        <v>1274</v>
      </c>
      <c r="C231" s="280"/>
      <c r="D231" s="281"/>
      <c r="E231" s="280" t="s">
        <v>879</v>
      </c>
      <c r="F231" s="280" t="s">
        <v>308</v>
      </c>
    </row>
    <row r="232" spans="1:6" ht="15" x14ac:dyDescent="0.35">
      <c r="A232" s="280" t="s">
        <v>388</v>
      </c>
      <c r="B232" s="280" t="s">
        <v>1189</v>
      </c>
      <c r="C232" s="280"/>
      <c r="D232" s="281"/>
      <c r="E232" s="280" t="s">
        <v>881</v>
      </c>
      <c r="F232" s="280" t="s">
        <v>309</v>
      </c>
    </row>
    <row r="233" spans="1:6" ht="15" x14ac:dyDescent="0.35">
      <c r="A233" s="280" t="s">
        <v>437</v>
      </c>
      <c r="B233" s="280" t="s">
        <v>1190</v>
      </c>
      <c r="C233" s="280"/>
      <c r="D233" s="281"/>
      <c r="E233" s="280" t="s">
        <v>882</v>
      </c>
      <c r="F233" s="280" t="s">
        <v>310</v>
      </c>
    </row>
    <row r="234" spans="1:6" ht="15" x14ac:dyDescent="0.35">
      <c r="A234" s="280" t="s">
        <v>547</v>
      </c>
      <c r="B234" s="280" t="s">
        <v>880</v>
      </c>
      <c r="C234" s="280"/>
      <c r="D234" s="281"/>
      <c r="E234" s="280" t="s">
        <v>884</v>
      </c>
      <c r="F234" s="280" t="s">
        <v>311</v>
      </c>
    </row>
    <row r="235" spans="1:6" ht="15" x14ac:dyDescent="0.35">
      <c r="A235" s="280" t="s">
        <v>244</v>
      </c>
      <c r="B235" s="280" t="s">
        <v>815</v>
      </c>
      <c r="C235" s="280"/>
      <c r="D235" s="281"/>
      <c r="E235" s="280" t="s">
        <v>885</v>
      </c>
      <c r="F235" s="280" t="s">
        <v>312</v>
      </c>
    </row>
    <row r="236" spans="1:6" ht="15" x14ac:dyDescent="0.35">
      <c r="A236" s="280" t="s">
        <v>345</v>
      </c>
      <c r="B236" s="280" t="s">
        <v>883</v>
      </c>
      <c r="C236" s="280"/>
      <c r="D236" s="281"/>
      <c r="E236" s="280" t="s">
        <v>886</v>
      </c>
      <c r="F236" s="280" t="s">
        <v>313</v>
      </c>
    </row>
    <row r="237" spans="1:6" ht="15" x14ac:dyDescent="0.35">
      <c r="A237" s="280" t="s">
        <v>394</v>
      </c>
      <c r="B237" s="280" t="s">
        <v>1191</v>
      </c>
      <c r="C237" s="280"/>
      <c r="D237" s="281"/>
      <c r="E237" s="280" t="s">
        <v>887</v>
      </c>
      <c r="F237" s="280" t="s">
        <v>314</v>
      </c>
    </row>
    <row r="238" spans="1:6" ht="15" x14ac:dyDescent="0.35">
      <c r="A238" s="280" t="s">
        <v>441</v>
      </c>
      <c r="B238" s="280" t="s">
        <v>1192</v>
      </c>
      <c r="C238" s="280"/>
      <c r="D238" s="281"/>
      <c r="E238" s="280" t="s">
        <v>1194</v>
      </c>
      <c r="F238" s="280" t="s">
        <v>594</v>
      </c>
    </row>
    <row r="239" spans="1:6" ht="15" x14ac:dyDescent="0.35">
      <c r="A239" s="280" t="s">
        <v>506</v>
      </c>
      <c r="B239" s="280" t="s">
        <v>1193</v>
      </c>
      <c r="C239" s="280"/>
      <c r="D239" s="281"/>
      <c r="E239" s="280" t="s">
        <v>1195</v>
      </c>
      <c r="F239" s="280" t="s">
        <v>706</v>
      </c>
    </row>
    <row r="240" spans="1:6" ht="15" x14ac:dyDescent="0.35">
      <c r="A240" s="280" t="s">
        <v>124</v>
      </c>
      <c r="B240" s="280" t="s">
        <v>1030</v>
      </c>
      <c r="C240" s="280"/>
      <c r="D240" s="281"/>
      <c r="E240" s="280" t="s">
        <v>1196</v>
      </c>
      <c r="F240" s="280" t="s">
        <v>707</v>
      </c>
    </row>
    <row r="241" spans="1:6" ht="15" x14ac:dyDescent="0.35">
      <c r="A241" s="280" t="s">
        <v>252</v>
      </c>
      <c r="B241" s="280" t="s">
        <v>824</v>
      </c>
      <c r="C241" s="280"/>
      <c r="D241" s="281"/>
      <c r="E241" s="280" t="s">
        <v>715</v>
      </c>
      <c r="F241" s="280" t="s">
        <v>315</v>
      </c>
    </row>
    <row r="242" spans="1:6" ht="15" x14ac:dyDescent="0.35">
      <c r="A242" s="280" t="s">
        <v>399</v>
      </c>
      <c r="B242" s="280" t="s">
        <v>888</v>
      </c>
      <c r="C242" s="280"/>
      <c r="D242" s="281"/>
      <c r="E242" s="280" t="s">
        <v>755</v>
      </c>
      <c r="F242" s="280" t="s">
        <v>316</v>
      </c>
    </row>
    <row r="243" spans="1:6" ht="15" x14ac:dyDescent="0.35">
      <c r="A243" s="280" t="s">
        <v>445</v>
      </c>
      <c r="B243" s="280" t="s">
        <v>889</v>
      </c>
      <c r="C243" s="280"/>
      <c r="D243" s="281"/>
      <c r="E243" s="280" t="s">
        <v>796</v>
      </c>
      <c r="F243" s="280" t="s">
        <v>317</v>
      </c>
    </row>
    <row r="244" spans="1:6" ht="15" x14ac:dyDescent="0.35">
      <c r="A244" s="280" t="s">
        <v>554</v>
      </c>
      <c r="B244" s="280" t="s">
        <v>1197</v>
      </c>
      <c r="C244" s="280"/>
      <c r="D244" s="281"/>
      <c r="E244" s="280" t="s">
        <v>1180</v>
      </c>
      <c r="F244" s="280" t="s">
        <v>318</v>
      </c>
    </row>
    <row r="245" spans="1:6" ht="15" x14ac:dyDescent="0.35">
      <c r="A245" s="280" t="s">
        <v>131</v>
      </c>
      <c r="B245" s="280" t="s">
        <v>1039</v>
      </c>
      <c r="C245" s="280"/>
      <c r="D245" s="281"/>
      <c r="E245" s="280" t="s">
        <v>891</v>
      </c>
      <c r="F245" s="280" t="s">
        <v>319</v>
      </c>
    </row>
    <row r="246" spans="1:6" ht="15" x14ac:dyDescent="0.35">
      <c r="A246" s="280" t="s">
        <v>260</v>
      </c>
      <c r="B246" s="280" t="s">
        <v>832</v>
      </c>
      <c r="C246" s="280"/>
      <c r="D246" s="281"/>
      <c r="E246" s="280" t="s">
        <v>893</v>
      </c>
      <c r="F246" s="280" t="s">
        <v>320</v>
      </c>
    </row>
    <row r="247" spans="1:6" ht="15" x14ac:dyDescent="0.35">
      <c r="A247" s="280" t="s">
        <v>360</v>
      </c>
      <c r="B247" s="280" t="s">
        <v>890</v>
      </c>
      <c r="C247" s="280"/>
      <c r="D247" s="281"/>
      <c r="E247" s="280" t="s">
        <v>894</v>
      </c>
      <c r="F247" s="280" t="s">
        <v>321</v>
      </c>
    </row>
    <row r="248" spans="1:6" ht="15" x14ac:dyDescent="0.35">
      <c r="A248" s="280" t="s">
        <v>450</v>
      </c>
      <c r="B248" s="280" t="s">
        <v>892</v>
      </c>
      <c r="C248" s="280"/>
      <c r="D248" s="281"/>
      <c r="E248" s="280" t="s">
        <v>895</v>
      </c>
      <c r="F248" s="280" t="s">
        <v>322</v>
      </c>
    </row>
    <row r="249" spans="1:6" ht="15" x14ac:dyDescent="0.35">
      <c r="A249" s="280" t="s">
        <v>514</v>
      </c>
      <c r="B249" s="280" t="s">
        <v>1198</v>
      </c>
      <c r="C249" s="280"/>
      <c r="D249" s="281"/>
      <c r="E249" s="280" t="s">
        <v>896</v>
      </c>
      <c r="F249" s="280" t="s">
        <v>323</v>
      </c>
    </row>
    <row r="250" spans="1:6" ht="15" x14ac:dyDescent="0.35">
      <c r="A250" s="280" t="s">
        <v>137</v>
      </c>
      <c r="B250" s="280" t="s">
        <v>1048</v>
      </c>
      <c r="C250" s="280"/>
      <c r="D250" s="281"/>
      <c r="E250" s="280" t="s">
        <v>898</v>
      </c>
      <c r="F250" s="280" t="s">
        <v>324</v>
      </c>
    </row>
    <row r="251" spans="1:6" ht="15" x14ac:dyDescent="0.35">
      <c r="A251" s="280" t="s">
        <v>267</v>
      </c>
      <c r="B251" s="280" t="s">
        <v>1175</v>
      </c>
      <c r="C251" s="280"/>
      <c r="D251" s="281"/>
      <c r="E251" s="280" t="s">
        <v>899</v>
      </c>
      <c r="F251" s="280" t="s">
        <v>325</v>
      </c>
    </row>
    <row r="252" spans="1:6" ht="15" x14ac:dyDescent="0.35">
      <c r="A252" s="280" t="s">
        <v>365</v>
      </c>
      <c r="B252" s="280" t="s">
        <v>897</v>
      </c>
      <c r="C252" s="280"/>
      <c r="D252" s="281"/>
      <c r="E252" s="280" t="s">
        <v>989</v>
      </c>
      <c r="F252" s="280" t="s">
        <v>326</v>
      </c>
    </row>
    <row r="253" spans="1:6" ht="15" x14ac:dyDescent="0.35">
      <c r="A253" s="280" t="s">
        <v>454</v>
      </c>
      <c r="B253" s="280" t="s">
        <v>1199</v>
      </c>
      <c r="C253" s="280"/>
      <c r="D253" s="281"/>
      <c r="E253" s="280" t="s">
        <v>1076</v>
      </c>
      <c r="F253" s="280" t="s">
        <v>327</v>
      </c>
    </row>
    <row r="254" spans="1:6" ht="15" x14ac:dyDescent="0.35">
      <c r="A254" s="280" t="s">
        <v>518</v>
      </c>
      <c r="B254" s="280" t="s">
        <v>900</v>
      </c>
      <c r="C254" s="280"/>
      <c r="D254" s="281"/>
      <c r="E254" s="280" t="s">
        <v>1154</v>
      </c>
      <c r="F254" s="280" t="s">
        <v>328</v>
      </c>
    </row>
    <row r="255" spans="1:6" ht="15" x14ac:dyDescent="0.35">
      <c r="A255" s="280" t="s">
        <v>144</v>
      </c>
      <c r="B255" s="280" t="s">
        <v>1056</v>
      </c>
      <c r="C255" s="280"/>
      <c r="D255" s="281"/>
      <c r="E255" s="280" t="s">
        <v>1182</v>
      </c>
      <c r="F255" s="280" t="s">
        <v>329</v>
      </c>
    </row>
    <row r="256" spans="1:6" ht="15" x14ac:dyDescent="0.35">
      <c r="A256" s="280" t="s">
        <v>272</v>
      </c>
      <c r="B256" s="280" t="s">
        <v>840</v>
      </c>
      <c r="C256" s="280"/>
      <c r="D256" s="281"/>
      <c r="E256" s="280" t="s">
        <v>1200</v>
      </c>
      <c r="F256" s="280" t="s">
        <v>330</v>
      </c>
    </row>
    <row r="257" spans="1:6" ht="15" x14ac:dyDescent="0.35">
      <c r="A257" s="280" t="s">
        <v>461</v>
      </c>
      <c r="B257" s="280" t="s">
        <v>901</v>
      </c>
      <c r="C257" s="280"/>
      <c r="D257" s="281"/>
      <c r="E257" s="280" t="s">
        <v>1275</v>
      </c>
      <c r="F257" s="284" t="s">
        <v>1276</v>
      </c>
    </row>
    <row r="258" spans="1:6" ht="15" x14ac:dyDescent="0.35">
      <c r="A258" s="280" t="s">
        <v>150</v>
      </c>
      <c r="B258" s="280" t="s">
        <v>1065</v>
      </c>
      <c r="C258" s="280"/>
      <c r="D258" s="281"/>
      <c r="E258" s="280" t="s">
        <v>998</v>
      </c>
      <c r="F258" s="280" t="s">
        <v>331</v>
      </c>
    </row>
    <row r="259" spans="1:6" ht="15" x14ac:dyDescent="0.35">
      <c r="A259" s="280" t="s">
        <v>277</v>
      </c>
      <c r="B259" s="280" t="s">
        <v>844</v>
      </c>
      <c r="C259" s="280"/>
      <c r="D259" s="281"/>
      <c r="E259" s="280" t="s">
        <v>1086</v>
      </c>
      <c r="F259" s="280" t="s">
        <v>332</v>
      </c>
    </row>
    <row r="260" spans="1:6" ht="15" x14ac:dyDescent="0.35">
      <c r="A260" s="280" t="s">
        <v>411</v>
      </c>
      <c r="B260" s="280" t="s">
        <v>1201</v>
      </c>
      <c r="C260" s="280"/>
      <c r="D260" s="281"/>
      <c r="E260" s="280" t="s">
        <v>1160</v>
      </c>
      <c r="F260" s="280" t="s">
        <v>333</v>
      </c>
    </row>
    <row r="261" spans="1:6" ht="15" x14ac:dyDescent="0.35">
      <c r="A261" s="280" t="s">
        <v>467</v>
      </c>
      <c r="B261" s="280" t="s">
        <v>902</v>
      </c>
      <c r="C261" s="280"/>
      <c r="D261" s="281"/>
      <c r="E261" s="280" t="s">
        <v>1186</v>
      </c>
      <c r="F261" s="280" t="s">
        <v>334</v>
      </c>
    </row>
    <row r="262" spans="1:6" ht="15" x14ac:dyDescent="0.35">
      <c r="A262" s="280" t="s">
        <v>524</v>
      </c>
      <c r="B262" s="280" t="s">
        <v>903</v>
      </c>
      <c r="C262" s="280"/>
      <c r="D262" s="281"/>
      <c r="E262" s="280" t="s">
        <v>1202</v>
      </c>
      <c r="F262" s="280" t="s">
        <v>335</v>
      </c>
    </row>
    <row r="263" spans="1:6" ht="15" x14ac:dyDescent="0.35">
      <c r="A263" s="280" t="s">
        <v>155</v>
      </c>
      <c r="B263" s="280" t="s">
        <v>1070</v>
      </c>
      <c r="C263" s="280"/>
      <c r="D263" s="281"/>
      <c r="E263" s="280" t="s">
        <v>1203</v>
      </c>
      <c r="F263" s="280" t="s">
        <v>336</v>
      </c>
    </row>
    <row r="264" spans="1:6" ht="15" x14ac:dyDescent="0.35">
      <c r="A264" s="280" t="s">
        <v>290</v>
      </c>
      <c r="B264" s="280" t="s">
        <v>861</v>
      </c>
      <c r="C264" s="280"/>
      <c r="D264" s="281"/>
      <c r="E264" s="280" t="s">
        <v>1204</v>
      </c>
      <c r="F264" s="280" t="s">
        <v>337</v>
      </c>
    </row>
    <row r="265" spans="1:6" ht="15" x14ac:dyDescent="0.35">
      <c r="A265" s="280" t="s">
        <v>471</v>
      </c>
      <c r="B265" s="280" t="s">
        <v>904</v>
      </c>
      <c r="C265" s="280"/>
      <c r="D265" s="281"/>
      <c r="E265" s="280" t="s">
        <v>1205</v>
      </c>
      <c r="F265" s="280" t="s">
        <v>338</v>
      </c>
    </row>
    <row r="266" spans="1:6" ht="15" x14ac:dyDescent="0.35">
      <c r="A266" s="280" t="s">
        <v>160</v>
      </c>
      <c r="B266" s="280" t="s">
        <v>1077</v>
      </c>
      <c r="C266" s="280"/>
      <c r="D266" s="281"/>
      <c r="E266" s="280" t="s">
        <v>1007</v>
      </c>
      <c r="F266" s="280" t="s">
        <v>339</v>
      </c>
    </row>
    <row r="267" spans="1:6" ht="15" x14ac:dyDescent="0.35">
      <c r="A267" s="280" t="s">
        <v>297</v>
      </c>
      <c r="B267" s="280" t="s">
        <v>1184</v>
      </c>
      <c r="C267" s="280"/>
      <c r="D267" s="281"/>
      <c r="E267" s="280" t="s">
        <v>1096</v>
      </c>
      <c r="F267" s="280" t="s">
        <v>340</v>
      </c>
    </row>
    <row r="268" spans="1:6" ht="15" x14ac:dyDescent="0.35">
      <c r="A268" s="280" t="s">
        <v>86</v>
      </c>
      <c r="B268" s="280" t="s">
        <v>981</v>
      </c>
      <c r="C268" s="280"/>
      <c r="D268" s="281"/>
      <c r="E268" s="280" t="s">
        <v>1162</v>
      </c>
      <c r="F268" s="280" t="s">
        <v>341</v>
      </c>
    </row>
    <row r="269" spans="1:6" ht="15" x14ac:dyDescent="0.35">
      <c r="A269" s="280" t="s">
        <v>207</v>
      </c>
      <c r="B269" s="280" t="s">
        <v>1137</v>
      </c>
      <c r="C269" s="280"/>
      <c r="D269" s="281"/>
      <c r="E269" s="280" t="s">
        <v>1274</v>
      </c>
      <c r="F269" s="283" t="s">
        <v>1273</v>
      </c>
    </row>
    <row r="270" spans="1:6" ht="15" x14ac:dyDescent="0.35">
      <c r="A270" s="280" t="s">
        <v>319</v>
      </c>
      <c r="B270" s="280" t="s">
        <v>891</v>
      </c>
      <c r="C270" s="280"/>
      <c r="D270" s="281"/>
      <c r="E270" s="280" t="s">
        <v>731</v>
      </c>
      <c r="F270" s="280" t="s">
        <v>342</v>
      </c>
    </row>
    <row r="271" spans="1:6" ht="15" x14ac:dyDescent="0.35">
      <c r="A271" s="280" t="s">
        <v>370</v>
      </c>
      <c r="B271" s="280" t="s">
        <v>905</v>
      </c>
      <c r="C271" s="280"/>
      <c r="D271" s="281"/>
      <c r="E271" s="280" t="s">
        <v>767</v>
      </c>
      <c r="F271" s="280" t="s">
        <v>343</v>
      </c>
    </row>
    <row r="272" spans="1:6" ht="15" x14ac:dyDescent="0.35">
      <c r="A272" s="280" t="s">
        <v>417</v>
      </c>
      <c r="B272" s="280" t="s">
        <v>1206</v>
      </c>
      <c r="C272" s="280"/>
      <c r="D272" s="281"/>
      <c r="E272" s="280" t="s">
        <v>818</v>
      </c>
      <c r="F272" s="280" t="s">
        <v>344</v>
      </c>
    </row>
    <row r="273" spans="1:6" ht="15" x14ac:dyDescent="0.35">
      <c r="A273" s="280" t="s">
        <v>476</v>
      </c>
      <c r="B273" s="280" t="s">
        <v>906</v>
      </c>
      <c r="C273" s="280"/>
      <c r="D273" s="281"/>
      <c r="E273" s="280" t="s">
        <v>883</v>
      </c>
      <c r="F273" s="280" t="s">
        <v>345</v>
      </c>
    </row>
    <row r="274" spans="1:6" ht="15" x14ac:dyDescent="0.35">
      <c r="A274" s="280" t="s">
        <v>221</v>
      </c>
      <c r="B274" s="280" t="s">
        <v>1146</v>
      </c>
      <c r="C274" s="280"/>
      <c r="D274" s="281"/>
      <c r="E274" s="280" t="s">
        <v>907</v>
      </c>
      <c r="F274" s="280" t="s">
        <v>346</v>
      </c>
    </row>
    <row r="275" spans="1:6" ht="15" x14ac:dyDescent="0.35">
      <c r="A275" s="280" t="s">
        <v>330</v>
      </c>
      <c r="B275" s="280" t="s">
        <v>1200</v>
      </c>
      <c r="C275" s="280"/>
      <c r="D275" s="281"/>
      <c r="E275" s="280" t="s">
        <v>908</v>
      </c>
      <c r="F275" s="280" t="s">
        <v>347</v>
      </c>
    </row>
    <row r="276" spans="1:6" ht="15" x14ac:dyDescent="0.35">
      <c r="A276" s="280" t="s">
        <v>375</v>
      </c>
      <c r="B276" s="280" t="s">
        <v>1207</v>
      </c>
      <c r="C276" s="280"/>
      <c r="D276" s="281"/>
      <c r="E276" s="280" t="s">
        <v>909</v>
      </c>
      <c r="F276" s="280" t="s">
        <v>348</v>
      </c>
    </row>
    <row r="277" spans="1:6" ht="15" x14ac:dyDescent="0.35">
      <c r="A277" s="280" t="s">
        <v>422</v>
      </c>
      <c r="B277" s="280" t="s">
        <v>1208</v>
      </c>
      <c r="C277" s="280"/>
      <c r="D277" s="281"/>
      <c r="E277" s="280" t="s">
        <v>910</v>
      </c>
      <c r="F277" s="280" t="s">
        <v>349</v>
      </c>
    </row>
    <row r="278" spans="1:6" ht="15" x14ac:dyDescent="0.35">
      <c r="A278" s="280" t="s">
        <v>490</v>
      </c>
      <c r="B278" s="280" t="s">
        <v>1209</v>
      </c>
      <c r="C278" s="280"/>
      <c r="D278" s="281"/>
      <c r="E278" s="280" t="s">
        <v>911</v>
      </c>
      <c r="F278" s="280" t="s">
        <v>350</v>
      </c>
    </row>
    <row r="279" spans="1:6" ht="15" x14ac:dyDescent="0.35">
      <c r="A279" s="280" t="s">
        <v>535</v>
      </c>
      <c r="B279" s="280" t="s">
        <v>1210</v>
      </c>
      <c r="C279" s="280"/>
      <c r="D279" s="281"/>
      <c r="E279" s="280" t="s">
        <v>912</v>
      </c>
      <c r="F279" s="280" t="s">
        <v>351</v>
      </c>
    </row>
    <row r="280" spans="1:6" ht="15" x14ac:dyDescent="0.35">
      <c r="A280" s="280" t="s">
        <v>100</v>
      </c>
      <c r="B280" s="280" t="s">
        <v>1001</v>
      </c>
      <c r="C280" s="280"/>
      <c r="D280" s="281"/>
      <c r="E280" s="280" t="s">
        <v>913</v>
      </c>
      <c r="F280" s="280" t="s">
        <v>352</v>
      </c>
    </row>
    <row r="281" spans="1:6" ht="15" x14ac:dyDescent="0.35">
      <c r="A281" s="280" t="s">
        <v>234</v>
      </c>
      <c r="B281" s="280" t="s">
        <v>804</v>
      </c>
      <c r="C281" s="280"/>
      <c r="D281" s="281"/>
      <c r="E281" s="280" t="s">
        <v>1211</v>
      </c>
      <c r="F281" s="280" t="s">
        <v>353</v>
      </c>
    </row>
    <row r="282" spans="1:6" ht="15" x14ac:dyDescent="0.35">
      <c r="A282" s="280" t="s">
        <v>335</v>
      </c>
      <c r="B282" s="280" t="s">
        <v>1202</v>
      </c>
      <c r="C282" s="280"/>
      <c r="D282" s="281"/>
      <c r="E282" s="280" t="s">
        <v>736</v>
      </c>
      <c r="F282" s="280" t="s">
        <v>354</v>
      </c>
    </row>
    <row r="283" spans="1:6" ht="15" x14ac:dyDescent="0.35">
      <c r="A283" s="280" t="s">
        <v>381</v>
      </c>
      <c r="B283" s="280" t="s">
        <v>1212</v>
      </c>
      <c r="C283" s="280"/>
      <c r="D283" s="281"/>
      <c r="E283" s="280" t="s">
        <v>772</v>
      </c>
      <c r="F283" s="280" t="s">
        <v>355</v>
      </c>
    </row>
    <row r="284" spans="1:6" ht="15" x14ac:dyDescent="0.35">
      <c r="A284" s="280" t="s">
        <v>429</v>
      </c>
      <c r="B284" s="280" t="s">
        <v>914</v>
      </c>
      <c r="C284" s="280"/>
      <c r="D284" s="281"/>
      <c r="E284" s="280" t="s">
        <v>826</v>
      </c>
      <c r="F284" s="280" t="s">
        <v>356</v>
      </c>
    </row>
    <row r="285" spans="1:6" ht="15" x14ac:dyDescent="0.35">
      <c r="A285" s="280" t="s">
        <v>495</v>
      </c>
      <c r="B285" s="280" t="s">
        <v>915</v>
      </c>
      <c r="C285" s="280"/>
      <c r="D285" s="281"/>
      <c r="E285" s="280" t="s">
        <v>741</v>
      </c>
      <c r="F285" s="280" t="s">
        <v>357</v>
      </c>
    </row>
    <row r="286" spans="1:6" ht="15" x14ac:dyDescent="0.35">
      <c r="A286" s="280" t="s">
        <v>542</v>
      </c>
      <c r="B286" s="280" t="s">
        <v>916</v>
      </c>
      <c r="C286" s="280"/>
      <c r="D286" s="281"/>
      <c r="E286" s="280" t="s">
        <v>776</v>
      </c>
      <c r="F286" s="280" t="s">
        <v>358</v>
      </c>
    </row>
    <row r="287" spans="1:6" ht="15" x14ac:dyDescent="0.35">
      <c r="A287" s="280" t="s">
        <v>113</v>
      </c>
      <c r="B287" s="280" t="s">
        <v>1017</v>
      </c>
      <c r="C287" s="280"/>
      <c r="D287" s="281"/>
      <c r="E287" s="280" t="s">
        <v>834</v>
      </c>
      <c r="F287" s="280" t="s">
        <v>359</v>
      </c>
    </row>
    <row r="288" spans="1:6" ht="15" x14ac:dyDescent="0.35">
      <c r="A288" s="280" t="s">
        <v>389</v>
      </c>
      <c r="B288" s="280" t="s">
        <v>1213</v>
      </c>
      <c r="C288" s="280"/>
      <c r="D288" s="281"/>
      <c r="E288" s="280" t="s">
        <v>890</v>
      </c>
      <c r="F288" s="280" t="s">
        <v>360</v>
      </c>
    </row>
    <row r="289" spans="1:6" ht="15" x14ac:dyDescent="0.35">
      <c r="A289" s="280" t="s">
        <v>245</v>
      </c>
      <c r="B289" s="280" t="s">
        <v>1164</v>
      </c>
      <c r="C289" s="280"/>
      <c r="D289" s="281"/>
      <c r="E289" s="280" t="s">
        <v>917</v>
      </c>
      <c r="F289" s="280" t="s">
        <v>361</v>
      </c>
    </row>
    <row r="290" spans="1:6" ht="15" x14ac:dyDescent="0.35">
      <c r="A290" s="280" t="s">
        <v>346</v>
      </c>
      <c r="B290" s="280" t="s">
        <v>907</v>
      </c>
      <c r="C290" s="280"/>
      <c r="D290" s="281"/>
      <c r="E290" s="280" t="s">
        <v>744</v>
      </c>
      <c r="F290" s="280" t="s">
        <v>362</v>
      </c>
    </row>
    <row r="291" spans="1:6" ht="15" x14ac:dyDescent="0.35">
      <c r="A291" s="280" t="s">
        <v>395</v>
      </c>
      <c r="B291" s="280" t="s">
        <v>1214</v>
      </c>
      <c r="C291" s="280"/>
      <c r="D291" s="281"/>
      <c r="E291" s="280" t="s">
        <v>778</v>
      </c>
      <c r="F291" s="280" t="s">
        <v>363</v>
      </c>
    </row>
    <row r="292" spans="1:6" ht="15" x14ac:dyDescent="0.35">
      <c r="A292" s="280" t="s">
        <v>507</v>
      </c>
      <c r="B292" s="280" t="s">
        <v>918</v>
      </c>
      <c r="C292" s="280"/>
      <c r="D292" s="281"/>
      <c r="E292" s="280" t="s">
        <v>836</v>
      </c>
      <c r="F292" s="280" t="s">
        <v>364</v>
      </c>
    </row>
    <row r="293" spans="1:6" ht="15" x14ac:dyDescent="0.35">
      <c r="A293" s="280" t="s">
        <v>125</v>
      </c>
      <c r="B293" s="280" t="s">
        <v>1031</v>
      </c>
      <c r="C293" s="280"/>
      <c r="D293" s="281"/>
      <c r="E293" s="280" t="s">
        <v>897</v>
      </c>
      <c r="F293" s="280" t="s">
        <v>365</v>
      </c>
    </row>
    <row r="294" spans="1:6" ht="15" x14ac:dyDescent="0.35">
      <c r="A294" s="280" t="s">
        <v>253</v>
      </c>
      <c r="B294" s="280" t="s">
        <v>1167</v>
      </c>
      <c r="C294" s="280"/>
      <c r="D294" s="281"/>
      <c r="E294" s="280" t="s">
        <v>716</v>
      </c>
      <c r="F294" s="280" t="s">
        <v>366</v>
      </c>
    </row>
    <row r="295" spans="1:6" ht="15" x14ac:dyDescent="0.35">
      <c r="A295" s="280" t="s">
        <v>446</v>
      </c>
      <c r="B295" s="280" t="s">
        <v>919</v>
      </c>
      <c r="C295" s="280"/>
      <c r="D295" s="281"/>
      <c r="E295" s="280" t="s">
        <v>756</v>
      </c>
      <c r="F295" s="280" t="s">
        <v>367</v>
      </c>
    </row>
    <row r="296" spans="1:6" ht="15" x14ac:dyDescent="0.35">
      <c r="A296" s="280" t="s">
        <v>555</v>
      </c>
      <c r="B296" s="280" t="s">
        <v>1215</v>
      </c>
      <c r="C296" s="280"/>
      <c r="D296" s="281"/>
      <c r="E296" s="280" t="s">
        <v>797</v>
      </c>
      <c r="F296" s="280" t="s">
        <v>368</v>
      </c>
    </row>
    <row r="297" spans="1:6" ht="15" x14ac:dyDescent="0.35">
      <c r="A297" s="280" t="s">
        <v>132</v>
      </c>
      <c r="B297" s="280" t="s">
        <v>1040</v>
      </c>
      <c r="C297" s="280"/>
      <c r="D297" s="281"/>
      <c r="E297" s="280" t="s">
        <v>858</v>
      </c>
      <c r="F297" s="280" t="s">
        <v>369</v>
      </c>
    </row>
    <row r="298" spans="1:6" ht="15" x14ac:dyDescent="0.35">
      <c r="A298" s="280" t="s">
        <v>261</v>
      </c>
      <c r="B298" s="280" t="s">
        <v>833</v>
      </c>
      <c r="C298" s="280"/>
      <c r="D298" s="281"/>
      <c r="E298" s="280" t="s">
        <v>905</v>
      </c>
      <c r="F298" s="280" t="s">
        <v>370</v>
      </c>
    </row>
    <row r="299" spans="1:6" ht="15" x14ac:dyDescent="0.35">
      <c r="A299" s="280" t="s">
        <v>361</v>
      </c>
      <c r="B299" s="280" t="s">
        <v>917</v>
      </c>
      <c r="C299" s="280"/>
      <c r="D299" s="281"/>
      <c r="E299" s="280" t="s">
        <v>719</v>
      </c>
      <c r="F299" s="280" t="s">
        <v>371</v>
      </c>
    </row>
    <row r="300" spans="1:6" ht="15" x14ac:dyDescent="0.35">
      <c r="A300" s="280" t="s">
        <v>138</v>
      </c>
      <c r="B300" s="280" t="s">
        <v>1049</v>
      </c>
      <c r="C300" s="280"/>
      <c r="D300" s="281"/>
      <c r="E300" s="280" t="s">
        <v>759</v>
      </c>
      <c r="F300" s="280" t="s">
        <v>372</v>
      </c>
    </row>
    <row r="301" spans="1:6" ht="15" x14ac:dyDescent="0.35">
      <c r="A301" s="280" t="s">
        <v>268</v>
      </c>
      <c r="B301" s="280" t="s">
        <v>1176</v>
      </c>
      <c r="C301" s="280"/>
      <c r="D301" s="281"/>
      <c r="E301" s="280" t="s">
        <v>800</v>
      </c>
      <c r="F301" s="280" t="s">
        <v>373</v>
      </c>
    </row>
    <row r="302" spans="1:6" ht="15" x14ac:dyDescent="0.35">
      <c r="A302" s="280" t="s">
        <v>455</v>
      </c>
      <c r="B302" s="280" t="s">
        <v>1216</v>
      </c>
      <c r="C302" s="280"/>
      <c r="D302" s="281"/>
      <c r="E302" s="280" t="s">
        <v>865</v>
      </c>
      <c r="F302" s="280" t="s">
        <v>374</v>
      </c>
    </row>
    <row r="303" spans="1:6" ht="15" x14ac:dyDescent="0.35">
      <c r="A303" s="280" t="s">
        <v>519</v>
      </c>
      <c r="B303" s="280" t="s">
        <v>920</v>
      </c>
      <c r="C303" s="280"/>
      <c r="D303" s="281"/>
      <c r="E303" s="280" t="s">
        <v>1207</v>
      </c>
      <c r="F303" s="280" t="s">
        <v>375</v>
      </c>
    </row>
    <row r="304" spans="1:6" ht="15" x14ac:dyDescent="0.35">
      <c r="A304" s="280" t="s">
        <v>145</v>
      </c>
      <c r="B304" s="280" t="s">
        <v>1058</v>
      </c>
      <c r="C304" s="280"/>
      <c r="D304" s="281"/>
      <c r="E304" s="280" t="s">
        <v>1217</v>
      </c>
      <c r="F304" s="280" t="s">
        <v>376</v>
      </c>
    </row>
    <row r="305" spans="1:6" ht="15" x14ac:dyDescent="0.35">
      <c r="A305" s="280" t="s">
        <v>273</v>
      </c>
      <c r="B305" s="280" t="s">
        <v>841</v>
      </c>
      <c r="C305" s="280"/>
      <c r="D305" s="281"/>
      <c r="E305" s="280" t="s">
        <v>722</v>
      </c>
      <c r="F305" s="280" t="s">
        <v>377</v>
      </c>
    </row>
    <row r="306" spans="1:6" ht="15" x14ac:dyDescent="0.35">
      <c r="A306" s="280" t="s">
        <v>462</v>
      </c>
      <c r="B306" s="280" t="s">
        <v>921</v>
      </c>
      <c r="C306" s="280"/>
      <c r="D306" s="281"/>
      <c r="E306" s="280" t="s">
        <v>762</v>
      </c>
      <c r="F306" s="280" t="s">
        <v>378</v>
      </c>
    </row>
    <row r="307" spans="1:6" ht="15" x14ac:dyDescent="0.35">
      <c r="A307" s="280" t="s">
        <v>151</v>
      </c>
      <c r="B307" s="280" t="s">
        <v>1066</v>
      </c>
      <c r="C307" s="280"/>
      <c r="D307" s="281"/>
      <c r="E307" s="280" t="s">
        <v>805</v>
      </c>
      <c r="F307" s="280" t="s">
        <v>379</v>
      </c>
    </row>
    <row r="308" spans="1:6" ht="15" x14ac:dyDescent="0.35">
      <c r="A308" s="280" t="s">
        <v>278</v>
      </c>
      <c r="B308" s="280" t="s">
        <v>846</v>
      </c>
      <c r="C308" s="280"/>
      <c r="D308" s="281"/>
      <c r="E308" s="280" t="s">
        <v>870</v>
      </c>
      <c r="F308" s="280" t="s">
        <v>380</v>
      </c>
    </row>
    <row r="309" spans="1:6" ht="15" x14ac:dyDescent="0.35">
      <c r="A309" s="280" t="s">
        <v>412</v>
      </c>
      <c r="B309" s="280" t="s">
        <v>1218</v>
      </c>
      <c r="C309" s="280"/>
      <c r="D309" s="281"/>
      <c r="E309" s="280" t="s">
        <v>1212</v>
      </c>
      <c r="F309" s="280" t="s">
        <v>381</v>
      </c>
    </row>
    <row r="310" spans="1:6" ht="15" x14ac:dyDescent="0.35">
      <c r="A310" s="280" t="s">
        <v>156</v>
      </c>
      <c r="B310" s="280" t="s">
        <v>1071</v>
      </c>
      <c r="C310" s="280"/>
      <c r="D310" s="281"/>
      <c r="E310" s="280" t="s">
        <v>922</v>
      </c>
      <c r="F310" s="280" t="s">
        <v>382</v>
      </c>
    </row>
    <row r="311" spans="1:6" ht="15" x14ac:dyDescent="0.35">
      <c r="A311" s="280" t="s">
        <v>291</v>
      </c>
      <c r="B311" s="280" t="s">
        <v>862</v>
      </c>
      <c r="C311" s="280"/>
      <c r="D311" s="281"/>
      <c r="E311" s="280" t="s">
        <v>923</v>
      </c>
      <c r="F311" s="280" t="s">
        <v>383</v>
      </c>
    </row>
    <row r="312" spans="1:6" ht="15" x14ac:dyDescent="0.35">
      <c r="A312" s="280" t="s">
        <v>605</v>
      </c>
      <c r="B312" s="280" t="s">
        <v>924</v>
      </c>
      <c r="C312" s="280"/>
      <c r="D312" s="281"/>
      <c r="E312" s="280" t="s">
        <v>1219</v>
      </c>
      <c r="F312" s="280" t="s">
        <v>384</v>
      </c>
    </row>
    <row r="313" spans="1:6" ht="15" x14ac:dyDescent="0.35">
      <c r="A313" s="280" t="s">
        <v>161</v>
      </c>
      <c r="B313" s="280" t="s">
        <v>1078</v>
      </c>
      <c r="C313" s="280"/>
      <c r="D313" s="281"/>
      <c r="E313" s="280" t="s">
        <v>1009</v>
      </c>
      <c r="F313" s="280" t="s">
        <v>385</v>
      </c>
    </row>
    <row r="314" spans="1:6" ht="15" x14ac:dyDescent="0.35">
      <c r="A314" s="280" t="s">
        <v>298</v>
      </c>
      <c r="B314" s="280" t="s">
        <v>1185</v>
      </c>
      <c r="C314" s="280"/>
      <c r="D314" s="281"/>
      <c r="E314" s="280" t="s">
        <v>1098</v>
      </c>
      <c r="F314" s="280" t="s">
        <v>386</v>
      </c>
    </row>
    <row r="315" spans="1:6" ht="15" x14ac:dyDescent="0.35">
      <c r="A315" s="280" t="s">
        <v>87</v>
      </c>
      <c r="B315" s="280" t="s">
        <v>982</v>
      </c>
      <c r="C315" s="280"/>
      <c r="D315" s="281"/>
      <c r="E315" s="280" t="s">
        <v>1163</v>
      </c>
      <c r="F315" s="280" t="s">
        <v>387</v>
      </c>
    </row>
    <row r="316" spans="1:6" ht="15" x14ac:dyDescent="0.35">
      <c r="A316" s="280" t="s">
        <v>208</v>
      </c>
      <c r="B316" s="280" t="s">
        <v>785</v>
      </c>
      <c r="C316" s="280"/>
      <c r="D316" s="281"/>
      <c r="E316" s="280" t="s">
        <v>1189</v>
      </c>
      <c r="F316" s="280" t="s">
        <v>388</v>
      </c>
    </row>
    <row r="317" spans="1:6" ht="15" x14ac:dyDescent="0.35">
      <c r="A317" s="280" t="s">
        <v>320</v>
      </c>
      <c r="B317" s="280" t="s">
        <v>893</v>
      </c>
      <c r="C317" s="280"/>
      <c r="D317" s="281"/>
      <c r="E317" s="280" t="s">
        <v>1213</v>
      </c>
      <c r="F317" s="280" t="s">
        <v>389</v>
      </c>
    </row>
    <row r="318" spans="1:6" ht="15" x14ac:dyDescent="0.35">
      <c r="A318" s="280" t="s">
        <v>477</v>
      </c>
      <c r="B318" s="280" t="s">
        <v>925</v>
      </c>
      <c r="C318" s="280"/>
      <c r="D318" s="281"/>
      <c r="E318" s="280" t="s">
        <v>1220</v>
      </c>
      <c r="F318" s="280" t="s">
        <v>390</v>
      </c>
    </row>
    <row r="319" spans="1:6" ht="15" x14ac:dyDescent="0.35">
      <c r="A319" s="280" t="s">
        <v>222</v>
      </c>
      <c r="B319" s="280" t="s">
        <v>1147</v>
      </c>
      <c r="C319" s="280"/>
      <c r="D319" s="281"/>
      <c r="E319" s="280" t="s">
        <v>732</v>
      </c>
      <c r="F319" s="280" t="s">
        <v>391</v>
      </c>
    </row>
    <row r="320" spans="1:6" ht="15" x14ac:dyDescent="0.35">
      <c r="A320" s="284" t="s">
        <v>1276</v>
      </c>
      <c r="B320" s="280" t="s">
        <v>1275</v>
      </c>
      <c r="C320" s="280"/>
      <c r="D320" s="281"/>
      <c r="E320" s="280" t="s">
        <v>768</v>
      </c>
      <c r="F320" s="280" t="s">
        <v>392</v>
      </c>
    </row>
    <row r="321" spans="1:6" ht="15" x14ac:dyDescent="0.35">
      <c r="A321" s="280" t="s">
        <v>376</v>
      </c>
      <c r="B321" s="280" t="s">
        <v>1217</v>
      </c>
      <c r="C321" s="280"/>
      <c r="D321" s="281"/>
      <c r="E321" s="280" t="s">
        <v>820</v>
      </c>
      <c r="F321" s="280" t="s">
        <v>393</v>
      </c>
    </row>
    <row r="322" spans="1:6" ht="15" x14ac:dyDescent="0.35">
      <c r="A322" s="280" t="s">
        <v>423</v>
      </c>
      <c r="B322" s="280" t="s">
        <v>926</v>
      </c>
      <c r="C322" s="280"/>
      <c r="D322" s="281"/>
      <c r="E322" s="280" t="s">
        <v>1191</v>
      </c>
      <c r="F322" s="280" t="s">
        <v>394</v>
      </c>
    </row>
    <row r="323" spans="1:6" ht="15" x14ac:dyDescent="0.35">
      <c r="A323" s="280" t="s">
        <v>567</v>
      </c>
      <c r="B323" s="280" t="s">
        <v>927</v>
      </c>
      <c r="C323" s="280"/>
      <c r="D323" s="281"/>
      <c r="E323" s="280" t="s">
        <v>1214</v>
      </c>
      <c r="F323" s="280" t="s">
        <v>395</v>
      </c>
    </row>
    <row r="324" spans="1:6" ht="15" x14ac:dyDescent="0.35">
      <c r="A324" s="280" t="s">
        <v>536</v>
      </c>
      <c r="B324" s="280" t="s">
        <v>1221</v>
      </c>
      <c r="C324" s="280"/>
      <c r="D324" s="281"/>
      <c r="E324" s="280" t="s">
        <v>737</v>
      </c>
      <c r="F324" s="280" t="s">
        <v>396</v>
      </c>
    </row>
    <row r="325" spans="1:6" ht="15" x14ac:dyDescent="0.35">
      <c r="A325" s="280" t="s">
        <v>101</v>
      </c>
      <c r="B325" s="280" t="s">
        <v>1002</v>
      </c>
      <c r="C325" s="280"/>
      <c r="D325" s="281"/>
      <c r="E325" s="280" t="s">
        <v>1116</v>
      </c>
      <c r="F325" s="280" t="s">
        <v>397</v>
      </c>
    </row>
    <row r="326" spans="1:6" ht="15" x14ac:dyDescent="0.35">
      <c r="A326" s="280" t="s">
        <v>336</v>
      </c>
      <c r="B326" s="280" t="s">
        <v>1203</v>
      </c>
      <c r="C326" s="280"/>
      <c r="D326" s="281"/>
      <c r="E326" s="280" t="s">
        <v>1168</v>
      </c>
      <c r="F326" s="280" t="s">
        <v>398</v>
      </c>
    </row>
    <row r="327" spans="1:6" ht="15" x14ac:dyDescent="0.35">
      <c r="A327" s="280" t="s">
        <v>382</v>
      </c>
      <c r="B327" s="280" t="s">
        <v>922</v>
      </c>
      <c r="C327" s="280"/>
      <c r="D327" s="281"/>
      <c r="E327" s="280" t="s">
        <v>888</v>
      </c>
      <c r="F327" s="280" t="s">
        <v>399</v>
      </c>
    </row>
    <row r="328" spans="1:6" ht="15" x14ac:dyDescent="0.35">
      <c r="A328" s="280" t="s">
        <v>430</v>
      </c>
      <c r="B328" s="280" t="s">
        <v>928</v>
      </c>
      <c r="C328" s="280"/>
      <c r="D328" s="281"/>
      <c r="E328" s="280" t="s">
        <v>1033</v>
      </c>
      <c r="F328" s="280" t="s">
        <v>400</v>
      </c>
    </row>
    <row r="329" spans="1:6" ht="15" x14ac:dyDescent="0.35">
      <c r="A329" s="280" t="s">
        <v>496</v>
      </c>
      <c r="B329" s="280" t="s">
        <v>929</v>
      </c>
      <c r="C329" s="280"/>
      <c r="D329" s="281"/>
      <c r="E329" s="280" t="s">
        <v>1125</v>
      </c>
      <c r="F329" s="280" t="s">
        <v>401</v>
      </c>
    </row>
    <row r="330" spans="1:6" ht="15" x14ac:dyDescent="0.35">
      <c r="A330" s="280" t="s">
        <v>543</v>
      </c>
      <c r="B330" s="280" t="s">
        <v>1222</v>
      </c>
      <c r="C330" s="280"/>
      <c r="D330" s="281"/>
      <c r="E330" s="280" t="s">
        <v>1171</v>
      </c>
      <c r="F330" s="280" t="s">
        <v>402</v>
      </c>
    </row>
    <row r="331" spans="1:6" ht="15" x14ac:dyDescent="0.35">
      <c r="A331" s="280" t="s">
        <v>114</v>
      </c>
      <c r="B331" s="280" t="s">
        <v>1018</v>
      </c>
      <c r="C331" s="280"/>
      <c r="D331" s="281"/>
      <c r="E331" s="280" t="s">
        <v>1041</v>
      </c>
      <c r="F331" s="280" t="s">
        <v>403</v>
      </c>
    </row>
    <row r="332" spans="1:6" ht="15" x14ac:dyDescent="0.35">
      <c r="A332" s="280" t="s">
        <v>390</v>
      </c>
      <c r="B332" s="280" t="s">
        <v>1220</v>
      </c>
      <c r="C332" s="280"/>
      <c r="D332" s="281"/>
      <c r="E332" s="280" t="s">
        <v>779</v>
      </c>
      <c r="F332" s="280" t="s">
        <v>404</v>
      </c>
    </row>
    <row r="333" spans="1:6" ht="15" x14ac:dyDescent="0.35">
      <c r="A333" s="280" t="s">
        <v>246</v>
      </c>
      <c r="B333" s="280" t="s">
        <v>1165</v>
      </c>
      <c r="C333" s="280"/>
      <c r="D333" s="281"/>
      <c r="E333" s="280" t="s">
        <v>837</v>
      </c>
      <c r="F333" s="280" t="s">
        <v>405</v>
      </c>
    </row>
    <row r="334" spans="1:6" ht="15" x14ac:dyDescent="0.35">
      <c r="A334" s="280" t="s">
        <v>347</v>
      </c>
      <c r="B334" s="280" t="s">
        <v>908</v>
      </c>
      <c r="C334" s="280"/>
      <c r="D334" s="281"/>
      <c r="E334" s="280" t="s">
        <v>747</v>
      </c>
      <c r="F334" s="280" t="s">
        <v>406</v>
      </c>
    </row>
    <row r="335" spans="1:6" ht="15" x14ac:dyDescent="0.35">
      <c r="A335" s="280" t="s">
        <v>508</v>
      </c>
      <c r="B335" s="280" t="s">
        <v>1223</v>
      </c>
      <c r="C335" s="280"/>
      <c r="D335" s="281"/>
      <c r="E335" s="280" t="s">
        <v>1136</v>
      </c>
      <c r="F335" s="280" t="s">
        <v>407</v>
      </c>
    </row>
    <row r="336" spans="1:6" ht="15" x14ac:dyDescent="0.35">
      <c r="A336" s="280" t="s">
        <v>126</v>
      </c>
      <c r="B336" s="280" t="s">
        <v>1032</v>
      </c>
      <c r="C336" s="280"/>
      <c r="D336" s="281"/>
      <c r="E336" s="280" t="s">
        <v>1053</v>
      </c>
      <c r="F336" s="280" t="s">
        <v>408</v>
      </c>
    </row>
    <row r="337" spans="1:6" ht="15" x14ac:dyDescent="0.35">
      <c r="A337" s="280" t="s">
        <v>254</v>
      </c>
      <c r="B337" s="280" t="s">
        <v>825</v>
      </c>
      <c r="C337" s="280"/>
      <c r="D337" s="281"/>
      <c r="E337" s="280" t="s">
        <v>1138</v>
      </c>
      <c r="F337" s="280" t="s">
        <v>409</v>
      </c>
    </row>
    <row r="338" spans="1:6" ht="15" x14ac:dyDescent="0.35">
      <c r="A338" s="280" t="s">
        <v>133</v>
      </c>
      <c r="B338" s="280" t="s">
        <v>1042</v>
      </c>
      <c r="C338" s="280"/>
      <c r="D338" s="281"/>
      <c r="E338" s="280" t="s">
        <v>1178</v>
      </c>
      <c r="F338" s="280" t="s">
        <v>410</v>
      </c>
    </row>
    <row r="339" spans="1:6" ht="15" x14ac:dyDescent="0.35">
      <c r="A339" s="280" t="s">
        <v>262</v>
      </c>
      <c r="B339" s="280" t="s">
        <v>1170</v>
      </c>
      <c r="C339" s="280"/>
      <c r="D339" s="281"/>
      <c r="E339" s="280" t="s">
        <v>1201</v>
      </c>
      <c r="F339" s="280" t="s">
        <v>411</v>
      </c>
    </row>
    <row r="340" spans="1:6" ht="15" x14ac:dyDescent="0.35">
      <c r="A340" s="280" t="s">
        <v>139</v>
      </c>
      <c r="B340" s="280" t="s">
        <v>1050</v>
      </c>
      <c r="C340" s="280"/>
      <c r="D340" s="281"/>
      <c r="E340" s="280" t="s">
        <v>1218</v>
      </c>
      <c r="F340" s="280" t="s">
        <v>412</v>
      </c>
    </row>
    <row r="341" spans="1:6" ht="15" x14ac:dyDescent="0.35">
      <c r="A341" s="280" t="s">
        <v>456</v>
      </c>
      <c r="B341" s="280" t="s">
        <v>1224</v>
      </c>
      <c r="C341" s="280"/>
      <c r="D341" s="281"/>
      <c r="E341" s="280" t="s">
        <v>717</v>
      </c>
      <c r="F341" s="280" t="s">
        <v>413</v>
      </c>
    </row>
    <row r="342" spans="1:6" ht="15" x14ac:dyDescent="0.35">
      <c r="A342" s="280" t="s">
        <v>568</v>
      </c>
      <c r="B342" s="280" t="s">
        <v>1225</v>
      </c>
      <c r="C342" s="280"/>
      <c r="D342" s="281"/>
      <c r="E342" s="280" t="s">
        <v>757</v>
      </c>
      <c r="F342" s="280" t="s">
        <v>414</v>
      </c>
    </row>
    <row r="343" spans="1:6" ht="15" x14ac:dyDescent="0.35">
      <c r="A343" s="280" t="s">
        <v>146</v>
      </c>
      <c r="B343" s="280" t="s">
        <v>1059</v>
      </c>
      <c r="C343" s="280"/>
      <c r="D343" s="281"/>
      <c r="E343" s="280" t="s">
        <v>798</v>
      </c>
      <c r="F343" s="280" t="s">
        <v>415</v>
      </c>
    </row>
    <row r="344" spans="1:6" ht="15" x14ac:dyDescent="0.35">
      <c r="A344" s="280" t="s">
        <v>463</v>
      </c>
      <c r="B344" s="280" t="s">
        <v>930</v>
      </c>
      <c r="C344" s="280"/>
      <c r="D344" s="281"/>
      <c r="E344" s="280" t="s">
        <v>859</v>
      </c>
      <c r="F344" s="280" t="s">
        <v>416</v>
      </c>
    </row>
    <row r="345" spans="1:6" ht="15" x14ac:dyDescent="0.35">
      <c r="A345" s="280" t="s">
        <v>279</v>
      </c>
      <c r="B345" s="280" t="s">
        <v>848</v>
      </c>
      <c r="C345" s="280"/>
      <c r="D345" s="281"/>
      <c r="E345" s="280" t="s">
        <v>1206</v>
      </c>
      <c r="F345" s="280" t="s">
        <v>417</v>
      </c>
    </row>
    <row r="346" spans="1:6" ht="15" x14ac:dyDescent="0.35">
      <c r="A346" s="280" t="s">
        <v>292</v>
      </c>
      <c r="B346" s="280" t="s">
        <v>863</v>
      </c>
      <c r="C346" s="280"/>
      <c r="D346" s="281"/>
      <c r="E346" s="280" t="s">
        <v>720</v>
      </c>
      <c r="F346" s="280" t="s">
        <v>418</v>
      </c>
    </row>
    <row r="347" spans="1:6" ht="15" x14ac:dyDescent="0.35">
      <c r="A347" s="280" t="s">
        <v>88</v>
      </c>
      <c r="B347" s="280" t="s">
        <v>984</v>
      </c>
      <c r="C347" s="280"/>
      <c r="D347" s="281"/>
      <c r="E347" s="280" t="s">
        <v>1079</v>
      </c>
      <c r="F347" s="280" t="s">
        <v>419</v>
      </c>
    </row>
    <row r="348" spans="1:6" ht="15" x14ac:dyDescent="0.35">
      <c r="A348" s="280" t="s">
        <v>209</v>
      </c>
      <c r="B348" s="280" t="s">
        <v>787</v>
      </c>
      <c r="C348" s="280"/>
      <c r="D348" s="281"/>
      <c r="E348" s="280" t="s">
        <v>801</v>
      </c>
      <c r="F348" s="280" t="s">
        <v>420</v>
      </c>
    </row>
    <row r="349" spans="1:6" ht="15" x14ac:dyDescent="0.35">
      <c r="A349" s="280" t="s">
        <v>321</v>
      </c>
      <c r="B349" s="280" t="s">
        <v>894</v>
      </c>
      <c r="C349" s="280"/>
      <c r="D349" s="281"/>
      <c r="E349" s="280" t="s">
        <v>866</v>
      </c>
      <c r="F349" s="280" t="s">
        <v>421</v>
      </c>
    </row>
    <row r="350" spans="1:6" ht="15" x14ac:dyDescent="0.35">
      <c r="A350" s="280" t="s">
        <v>478</v>
      </c>
      <c r="B350" s="280" t="s">
        <v>931</v>
      </c>
      <c r="C350" s="280"/>
      <c r="D350" s="281"/>
      <c r="E350" s="280" t="s">
        <v>1208</v>
      </c>
      <c r="F350" s="280" t="s">
        <v>422</v>
      </c>
    </row>
    <row r="351" spans="1:6" ht="15" x14ac:dyDescent="0.35">
      <c r="A351" s="280" t="s">
        <v>223</v>
      </c>
      <c r="B351" s="280" t="s">
        <v>1148</v>
      </c>
      <c r="C351" s="280"/>
      <c r="D351" s="281"/>
      <c r="E351" s="280" t="s">
        <v>926</v>
      </c>
      <c r="F351" s="280" t="s">
        <v>423</v>
      </c>
    </row>
    <row r="352" spans="1:6" ht="15" x14ac:dyDescent="0.35">
      <c r="A352" s="280" t="s">
        <v>424</v>
      </c>
      <c r="B352" s="280" t="s">
        <v>1226</v>
      </c>
      <c r="C352" s="280"/>
      <c r="D352" s="281"/>
      <c r="E352" s="280" t="s">
        <v>1226</v>
      </c>
      <c r="F352" s="280" t="s">
        <v>424</v>
      </c>
    </row>
    <row r="353" spans="1:6" ht="15" x14ac:dyDescent="0.35">
      <c r="A353" s="280" t="s">
        <v>537</v>
      </c>
      <c r="B353" s="280" t="s">
        <v>1227</v>
      </c>
      <c r="C353" s="280"/>
      <c r="D353" s="281"/>
      <c r="E353" s="280" t="s">
        <v>723</v>
      </c>
      <c r="F353" s="280" t="s">
        <v>425</v>
      </c>
    </row>
    <row r="354" spans="1:6" ht="15" x14ac:dyDescent="0.35">
      <c r="A354" s="280" t="s">
        <v>102</v>
      </c>
      <c r="B354" s="280" t="s">
        <v>1003</v>
      </c>
      <c r="C354" s="280"/>
      <c r="D354" s="281"/>
      <c r="E354" s="280" t="s">
        <v>1089</v>
      </c>
      <c r="F354" s="280" t="s">
        <v>426</v>
      </c>
    </row>
    <row r="355" spans="1:6" ht="15" x14ac:dyDescent="0.35">
      <c r="A355" s="280" t="s">
        <v>235</v>
      </c>
      <c r="B355" s="280" t="s">
        <v>806</v>
      </c>
      <c r="C355" s="280"/>
      <c r="D355" s="281"/>
      <c r="E355" s="280" t="s">
        <v>807</v>
      </c>
      <c r="F355" s="280" t="s">
        <v>427</v>
      </c>
    </row>
    <row r="356" spans="1:6" ht="15" x14ac:dyDescent="0.35">
      <c r="A356" s="280" t="s">
        <v>337</v>
      </c>
      <c r="B356" s="280" t="s">
        <v>1204</v>
      </c>
      <c r="C356" s="280"/>
      <c r="D356" s="281"/>
      <c r="E356" s="280" t="s">
        <v>871</v>
      </c>
      <c r="F356" s="280" t="s">
        <v>428</v>
      </c>
    </row>
    <row r="357" spans="1:6" ht="15" x14ac:dyDescent="0.35">
      <c r="A357" s="280" t="s">
        <v>383</v>
      </c>
      <c r="B357" s="280" t="s">
        <v>923</v>
      </c>
      <c r="C357" s="280"/>
      <c r="D357" s="281"/>
      <c r="E357" s="280" t="s">
        <v>914</v>
      </c>
      <c r="F357" s="280" t="s">
        <v>429</v>
      </c>
    </row>
    <row r="358" spans="1:6" ht="15" x14ac:dyDescent="0.35">
      <c r="A358" s="280" t="s">
        <v>431</v>
      </c>
      <c r="B358" s="280" t="s">
        <v>1228</v>
      </c>
      <c r="C358" s="280"/>
      <c r="D358" s="281"/>
      <c r="E358" s="280" t="s">
        <v>928</v>
      </c>
      <c r="F358" s="280" t="s">
        <v>430</v>
      </c>
    </row>
    <row r="359" spans="1:6" ht="15" x14ac:dyDescent="0.35">
      <c r="A359" s="280" t="s">
        <v>497</v>
      </c>
      <c r="B359" s="280" t="s">
        <v>1229</v>
      </c>
      <c r="C359" s="280"/>
      <c r="D359" s="281"/>
      <c r="E359" s="280" t="s">
        <v>1228</v>
      </c>
      <c r="F359" s="280" t="s">
        <v>431</v>
      </c>
    </row>
    <row r="360" spans="1:6" ht="15" x14ac:dyDescent="0.35">
      <c r="A360" s="280" t="s">
        <v>708</v>
      </c>
      <c r="B360" s="280" t="s">
        <v>1230</v>
      </c>
      <c r="C360" s="280"/>
      <c r="D360" s="281"/>
      <c r="E360" s="280" t="s">
        <v>932</v>
      </c>
      <c r="F360" s="280" t="s">
        <v>432</v>
      </c>
    </row>
    <row r="361" spans="1:6" ht="15" x14ac:dyDescent="0.35">
      <c r="A361" s="280" t="s">
        <v>115</v>
      </c>
      <c r="B361" s="280" t="s">
        <v>1020</v>
      </c>
      <c r="C361" s="280"/>
      <c r="D361" s="281"/>
      <c r="E361" s="280" t="s">
        <v>933</v>
      </c>
      <c r="F361" s="280" t="s">
        <v>433</v>
      </c>
    </row>
    <row r="362" spans="1:6" ht="15" x14ac:dyDescent="0.35">
      <c r="A362" s="280" t="s">
        <v>247</v>
      </c>
      <c r="B362" s="280" t="s">
        <v>817</v>
      </c>
      <c r="C362" s="280"/>
      <c r="D362" s="281"/>
      <c r="E362" s="280" t="s">
        <v>727</v>
      </c>
      <c r="F362" s="280" t="s">
        <v>434</v>
      </c>
    </row>
    <row r="363" spans="1:6" ht="15" x14ac:dyDescent="0.35">
      <c r="A363" s="280" t="s">
        <v>348</v>
      </c>
      <c r="B363" s="280" t="s">
        <v>909</v>
      </c>
      <c r="C363" s="280"/>
      <c r="D363" s="281"/>
      <c r="E363" s="280" t="s">
        <v>765</v>
      </c>
      <c r="F363" s="280" t="s">
        <v>435</v>
      </c>
    </row>
    <row r="364" spans="1:6" ht="15" x14ac:dyDescent="0.35">
      <c r="A364" s="280" t="s">
        <v>127</v>
      </c>
      <c r="B364" s="280" t="s">
        <v>1034</v>
      </c>
      <c r="C364" s="280"/>
      <c r="D364" s="281"/>
      <c r="E364" s="280" t="s">
        <v>812</v>
      </c>
      <c r="F364" s="280" t="s">
        <v>436</v>
      </c>
    </row>
    <row r="365" spans="1:6" ht="15" x14ac:dyDescent="0.35">
      <c r="A365" s="280" t="s">
        <v>255</v>
      </c>
      <c r="B365" s="280" t="s">
        <v>827</v>
      </c>
      <c r="C365" s="280"/>
      <c r="D365" s="281"/>
      <c r="E365" s="280" t="s">
        <v>1190</v>
      </c>
      <c r="F365" s="280" t="s">
        <v>437</v>
      </c>
    </row>
    <row r="366" spans="1:6" ht="15" x14ac:dyDescent="0.35">
      <c r="A366" s="280" t="s">
        <v>566</v>
      </c>
      <c r="B366" s="280" t="s">
        <v>1044</v>
      </c>
      <c r="C366" s="280"/>
      <c r="D366" s="281"/>
      <c r="E366" s="280" t="s">
        <v>733</v>
      </c>
      <c r="F366" s="280" t="s">
        <v>438</v>
      </c>
    </row>
    <row r="367" spans="1:6" ht="15" x14ac:dyDescent="0.35">
      <c r="A367" s="280" t="s">
        <v>263</v>
      </c>
      <c r="B367" s="280" t="s">
        <v>1172</v>
      </c>
      <c r="C367" s="280"/>
      <c r="D367" s="281"/>
      <c r="E367" s="280" t="s">
        <v>769</v>
      </c>
      <c r="F367" s="280" t="s">
        <v>439</v>
      </c>
    </row>
    <row r="368" spans="1:6" ht="15" x14ac:dyDescent="0.35">
      <c r="A368" s="280" t="s">
        <v>140</v>
      </c>
      <c r="B368" s="280" t="s">
        <v>1052</v>
      </c>
      <c r="C368" s="280"/>
      <c r="D368" s="281"/>
      <c r="E368" s="280" t="s">
        <v>821</v>
      </c>
      <c r="F368" s="280" t="s">
        <v>440</v>
      </c>
    </row>
    <row r="369" spans="1:6" ht="15" x14ac:dyDescent="0.35">
      <c r="A369" s="280" t="s">
        <v>457</v>
      </c>
      <c r="B369" s="280" t="s">
        <v>1231</v>
      </c>
      <c r="C369" s="280"/>
      <c r="D369" s="281"/>
      <c r="E369" s="280" t="s">
        <v>1192</v>
      </c>
      <c r="F369" s="280" t="s">
        <v>441</v>
      </c>
    </row>
    <row r="370" spans="1:6" ht="15" x14ac:dyDescent="0.35">
      <c r="A370" s="280" t="s">
        <v>280</v>
      </c>
      <c r="B370" s="280" t="s">
        <v>849</v>
      </c>
      <c r="C370" s="280"/>
      <c r="D370" s="281"/>
      <c r="E370" s="280" t="s">
        <v>738</v>
      </c>
      <c r="F370" s="280" t="s">
        <v>442</v>
      </c>
    </row>
    <row r="371" spans="1:6" ht="15" x14ac:dyDescent="0.35">
      <c r="A371" s="280" t="s">
        <v>293</v>
      </c>
      <c r="B371" s="280" t="s">
        <v>864</v>
      </c>
      <c r="C371" s="280"/>
      <c r="D371" s="281"/>
      <c r="E371" s="280" t="s">
        <v>773</v>
      </c>
      <c r="F371" s="280" t="s">
        <v>443</v>
      </c>
    </row>
    <row r="372" spans="1:6" ht="15" x14ac:dyDescent="0.35">
      <c r="A372" s="280" t="s">
        <v>89</v>
      </c>
      <c r="B372" s="280" t="s">
        <v>986</v>
      </c>
      <c r="C372" s="280"/>
      <c r="D372" s="281"/>
      <c r="E372" s="280" t="s">
        <v>829</v>
      </c>
      <c r="F372" s="280" t="s">
        <v>444</v>
      </c>
    </row>
    <row r="373" spans="1:6" ht="15" x14ac:dyDescent="0.35">
      <c r="A373" s="280" t="s">
        <v>210</v>
      </c>
      <c r="B373" s="280" t="s">
        <v>788</v>
      </c>
      <c r="C373" s="280"/>
      <c r="D373" s="281"/>
      <c r="E373" s="280" t="s">
        <v>889</v>
      </c>
      <c r="F373" s="280" t="s">
        <v>445</v>
      </c>
    </row>
    <row r="374" spans="1:6" ht="15" x14ac:dyDescent="0.35">
      <c r="A374" s="280" t="s">
        <v>322</v>
      </c>
      <c r="B374" s="280" t="s">
        <v>895</v>
      </c>
      <c r="C374" s="280"/>
      <c r="D374" s="281"/>
      <c r="E374" s="280" t="s">
        <v>919</v>
      </c>
      <c r="F374" s="280" t="s">
        <v>446</v>
      </c>
    </row>
    <row r="375" spans="1:6" ht="15" x14ac:dyDescent="0.35">
      <c r="A375" s="280" t="s">
        <v>479</v>
      </c>
      <c r="B375" s="280" t="s">
        <v>934</v>
      </c>
      <c r="C375" s="280"/>
      <c r="D375" s="281"/>
      <c r="E375" s="280" t="s">
        <v>742</v>
      </c>
      <c r="F375" s="280" t="s">
        <v>447</v>
      </c>
    </row>
    <row r="376" spans="1:6" ht="15" x14ac:dyDescent="0.35">
      <c r="A376" s="280" t="s">
        <v>224</v>
      </c>
      <c r="B376" s="280" t="s">
        <v>1149</v>
      </c>
      <c r="C376" s="280"/>
      <c r="D376" s="281"/>
      <c r="E376" s="280" t="s">
        <v>777</v>
      </c>
      <c r="F376" s="280" t="s">
        <v>448</v>
      </c>
    </row>
    <row r="377" spans="1:6" ht="15" x14ac:dyDescent="0.35">
      <c r="A377" s="280" t="s">
        <v>103</v>
      </c>
      <c r="B377" s="280" t="s">
        <v>1005</v>
      </c>
      <c r="C377" s="280"/>
      <c r="D377" s="281"/>
      <c r="E377" s="280" t="s">
        <v>835</v>
      </c>
      <c r="F377" s="280" t="s">
        <v>449</v>
      </c>
    </row>
    <row r="378" spans="1:6" ht="15" x14ac:dyDescent="0.35">
      <c r="A378" s="280" t="s">
        <v>236</v>
      </c>
      <c r="B378" s="280" t="s">
        <v>808</v>
      </c>
      <c r="C378" s="280"/>
      <c r="D378" s="281"/>
      <c r="E378" s="280" t="s">
        <v>892</v>
      </c>
      <c r="F378" s="280" t="s">
        <v>450</v>
      </c>
    </row>
    <row r="379" spans="1:6" ht="15" x14ac:dyDescent="0.35">
      <c r="A379" s="280" t="s">
        <v>338</v>
      </c>
      <c r="B379" s="280" t="s">
        <v>1205</v>
      </c>
      <c r="C379" s="280"/>
      <c r="D379" s="281"/>
      <c r="E379" s="280" t="s">
        <v>1043</v>
      </c>
      <c r="F379" s="280" t="s">
        <v>451</v>
      </c>
    </row>
    <row r="380" spans="1:6" ht="15" x14ac:dyDescent="0.35">
      <c r="A380" s="280" t="s">
        <v>384</v>
      </c>
      <c r="B380" s="280" t="s">
        <v>1219</v>
      </c>
      <c r="C380" s="280"/>
      <c r="D380" s="281"/>
      <c r="E380" s="280" t="s">
        <v>1134</v>
      </c>
      <c r="F380" s="280" t="s">
        <v>452</v>
      </c>
    </row>
    <row r="381" spans="1:6" ht="15" x14ac:dyDescent="0.35">
      <c r="A381" s="280" t="s">
        <v>432</v>
      </c>
      <c r="B381" s="280" t="s">
        <v>932</v>
      </c>
      <c r="C381" s="280"/>
      <c r="D381" s="281"/>
      <c r="E381" s="280" t="s">
        <v>1177</v>
      </c>
      <c r="F381" s="280" t="s">
        <v>453</v>
      </c>
    </row>
    <row r="382" spans="1:6" ht="15" x14ac:dyDescent="0.35">
      <c r="A382" s="280" t="s">
        <v>498</v>
      </c>
      <c r="B382" s="280" t="s">
        <v>935</v>
      </c>
      <c r="C382" s="280"/>
      <c r="D382" s="281"/>
      <c r="E382" s="280" t="s">
        <v>1199</v>
      </c>
      <c r="F382" s="280" t="s">
        <v>454</v>
      </c>
    </row>
    <row r="383" spans="1:6" ht="15" x14ac:dyDescent="0.35">
      <c r="A383" s="280" t="s">
        <v>116</v>
      </c>
      <c r="B383" s="280" t="s">
        <v>1021</v>
      </c>
      <c r="C383" s="280"/>
      <c r="D383" s="281"/>
      <c r="E383" s="280" t="s">
        <v>1216</v>
      </c>
      <c r="F383" s="280" t="s">
        <v>455</v>
      </c>
    </row>
    <row r="384" spans="1:6" ht="15" x14ac:dyDescent="0.35">
      <c r="A384" s="280" t="s">
        <v>248</v>
      </c>
      <c r="B384" s="280" t="s">
        <v>819</v>
      </c>
      <c r="C384" s="280"/>
      <c r="D384" s="281"/>
      <c r="E384" s="280" t="s">
        <v>1224</v>
      </c>
      <c r="F384" s="280" t="s">
        <v>456</v>
      </c>
    </row>
    <row r="385" spans="1:6" ht="15" x14ac:dyDescent="0.35">
      <c r="A385" s="280" t="s">
        <v>349</v>
      </c>
      <c r="B385" s="280" t="s">
        <v>910</v>
      </c>
      <c r="C385" s="280"/>
      <c r="D385" s="281"/>
      <c r="E385" s="280" t="s">
        <v>1231</v>
      </c>
      <c r="F385" s="280" t="s">
        <v>457</v>
      </c>
    </row>
    <row r="386" spans="1:6" ht="15" x14ac:dyDescent="0.35">
      <c r="A386" s="280" t="s">
        <v>256</v>
      </c>
      <c r="B386" s="280" t="s">
        <v>828</v>
      </c>
      <c r="C386" s="280"/>
      <c r="D386" s="281"/>
      <c r="E386" s="280" t="s">
        <v>1233</v>
      </c>
      <c r="F386" s="280" t="s">
        <v>1232</v>
      </c>
    </row>
    <row r="387" spans="1:6" ht="15" x14ac:dyDescent="0.35">
      <c r="A387" s="280" t="s">
        <v>1232</v>
      </c>
      <c r="B387" s="280" t="s">
        <v>1233</v>
      </c>
      <c r="C387" s="280"/>
      <c r="D387" s="281"/>
      <c r="E387" s="280" t="s">
        <v>748</v>
      </c>
      <c r="F387" s="280" t="s">
        <v>458</v>
      </c>
    </row>
    <row r="388" spans="1:6" ht="15" x14ac:dyDescent="0.35">
      <c r="A388" s="280" t="s">
        <v>281</v>
      </c>
      <c r="B388" s="280" t="s">
        <v>851</v>
      </c>
      <c r="C388" s="280"/>
      <c r="D388" s="281"/>
      <c r="E388" s="280" t="s">
        <v>784</v>
      </c>
      <c r="F388" s="280" t="s">
        <v>459</v>
      </c>
    </row>
    <row r="389" spans="1:6" ht="15" x14ac:dyDescent="0.35">
      <c r="A389" s="280" t="s">
        <v>90</v>
      </c>
      <c r="B389" s="280" t="s">
        <v>988</v>
      </c>
      <c r="C389" s="280"/>
      <c r="D389" s="281"/>
      <c r="E389" s="280" t="s">
        <v>842</v>
      </c>
      <c r="F389" s="280" t="s">
        <v>460</v>
      </c>
    </row>
    <row r="390" spans="1:6" ht="15" x14ac:dyDescent="0.35">
      <c r="A390" s="280" t="s">
        <v>211</v>
      </c>
      <c r="B390" s="280" t="s">
        <v>1139</v>
      </c>
      <c r="C390" s="280"/>
      <c r="D390" s="281"/>
      <c r="E390" s="280" t="s">
        <v>901</v>
      </c>
      <c r="F390" s="280" t="s">
        <v>461</v>
      </c>
    </row>
    <row r="391" spans="1:6" ht="15" x14ac:dyDescent="0.35">
      <c r="A391" s="280" t="s">
        <v>323</v>
      </c>
      <c r="B391" s="280" t="s">
        <v>896</v>
      </c>
      <c r="C391" s="280"/>
      <c r="D391" s="281"/>
      <c r="E391" s="280" t="s">
        <v>921</v>
      </c>
      <c r="F391" s="280" t="s">
        <v>462</v>
      </c>
    </row>
    <row r="392" spans="1:6" ht="15" x14ac:dyDescent="0.35">
      <c r="A392" s="280" t="s">
        <v>225</v>
      </c>
      <c r="B392" s="280" t="s">
        <v>1151</v>
      </c>
      <c r="C392" s="280"/>
      <c r="D392" s="281"/>
      <c r="E392" s="280" t="s">
        <v>930</v>
      </c>
      <c r="F392" s="280" t="s">
        <v>463</v>
      </c>
    </row>
    <row r="393" spans="1:6" ht="15" x14ac:dyDescent="0.35">
      <c r="A393" s="280" t="s">
        <v>104</v>
      </c>
      <c r="B393" s="280" t="s">
        <v>1006</v>
      </c>
      <c r="C393" s="280"/>
      <c r="D393" s="281"/>
      <c r="E393" s="280" t="s">
        <v>751</v>
      </c>
      <c r="F393" s="280" t="s">
        <v>464</v>
      </c>
    </row>
    <row r="394" spans="1:6" ht="15" x14ac:dyDescent="0.35">
      <c r="A394" s="280" t="s">
        <v>433</v>
      </c>
      <c r="B394" s="280" t="s">
        <v>933</v>
      </c>
      <c r="C394" s="280"/>
      <c r="D394" s="281"/>
      <c r="E394" s="280" t="s">
        <v>789</v>
      </c>
      <c r="F394" s="280" t="s">
        <v>465</v>
      </c>
    </row>
    <row r="395" spans="1:6" ht="15" x14ac:dyDescent="0.35">
      <c r="A395" s="280" t="s">
        <v>499</v>
      </c>
      <c r="B395" s="280" t="s">
        <v>936</v>
      </c>
      <c r="C395" s="280"/>
      <c r="D395" s="281"/>
      <c r="E395" s="280" t="s">
        <v>845</v>
      </c>
      <c r="F395" s="280" t="s">
        <v>466</v>
      </c>
    </row>
    <row r="396" spans="1:6" ht="15" x14ac:dyDescent="0.35">
      <c r="A396" s="280" t="s">
        <v>117</v>
      </c>
      <c r="B396" s="280" t="s">
        <v>1023</v>
      </c>
      <c r="C396" s="280"/>
      <c r="D396" s="281"/>
      <c r="E396" s="280" t="s">
        <v>902</v>
      </c>
      <c r="F396" s="280" t="s">
        <v>467</v>
      </c>
    </row>
    <row r="397" spans="1:6" ht="15" x14ac:dyDescent="0.35">
      <c r="A397" s="280" t="s">
        <v>350</v>
      </c>
      <c r="B397" s="280" t="s">
        <v>911</v>
      </c>
      <c r="C397" s="280"/>
      <c r="D397" s="281"/>
      <c r="E397" s="280" t="s">
        <v>754</v>
      </c>
      <c r="F397" s="280" t="s">
        <v>468</v>
      </c>
    </row>
    <row r="398" spans="1:6" ht="15" x14ac:dyDescent="0.35">
      <c r="A398" s="280" t="s">
        <v>282</v>
      </c>
      <c r="B398" s="280" t="s">
        <v>853</v>
      </c>
      <c r="C398" s="280"/>
      <c r="D398" s="281"/>
      <c r="E398" s="280" t="s">
        <v>794</v>
      </c>
      <c r="F398" s="280" t="s">
        <v>469</v>
      </c>
    </row>
    <row r="399" spans="1:6" ht="15" x14ac:dyDescent="0.35">
      <c r="A399" s="280" t="s">
        <v>91</v>
      </c>
      <c r="B399" s="280" t="s">
        <v>990</v>
      </c>
      <c r="C399" s="280"/>
      <c r="D399" s="281"/>
      <c r="E399" s="280" t="s">
        <v>852</v>
      </c>
      <c r="F399" s="280" t="s">
        <v>470</v>
      </c>
    </row>
    <row r="400" spans="1:6" ht="15" x14ac:dyDescent="0.35">
      <c r="A400" s="280" t="s">
        <v>212</v>
      </c>
      <c r="B400" s="280" t="s">
        <v>791</v>
      </c>
      <c r="C400" s="280"/>
      <c r="D400" s="281"/>
      <c r="E400" s="280" t="s">
        <v>904</v>
      </c>
      <c r="F400" s="280" t="s">
        <v>471</v>
      </c>
    </row>
    <row r="401" spans="1:6" ht="15" x14ac:dyDescent="0.35">
      <c r="A401" s="280" t="s">
        <v>324</v>
      </c>
      <c r="B401" s="280" t="s">
        <v>898</v>
      </c>
      <c r="C401" s="280"/>
      <c r="D401" s="281"/>
      <c r="E401" s="280" t="s">
        <v>924</v>
      </c>
      <c r="F401" s="280" t="s">
        <v>605</v>
      </c>
    </row>
    <row r="402" spans="1:6" ht="15" x14ac:dyDescent="0.35">
      <c r="A402" s="280" t="s">
        <v>595</v>
      </c>
      <c r="B402" s="280" t="s">
        <v>937</v>
      </c>
      <c r="C402" s="280"/>
      <c r="D402" s="281"/>
      <c r="E402" s="280" t="s">
        <v>718</v>
      </c>
      <c r="F402" s="280" t="s">
        <v>472</v>
      </c>
    </row>
    <row r="403" spans="1:6" ht="15" x14ac:dyDescent="0.35">
      <c r="A403" s="280" t="s">
        <v>226</v>
      </c>
      <c r="B403" s="280" t="s">
        <v>1152</v>
      </c>
      <c r="C403" s="280"/>
      <c r="D403" s="281"/>
      <c r="E403" s="280" t="s">
        <v>758</v>
      </c>
      <c r="F403" s="280" t="s">
        <v>473</v>
      </c>
    </row>
    <row r="404" spans="1:6" ht="15" x14ac:dyDescent="0.35">
      <c r="A404" s="280" t="s">
        <v>105</v>
      </c>
      <c r="B404" s="280" t="s">
        <v>1008</v>
      </c>
      <c r="C404" s="280"/>
      <c r="D404" s="281"/>
      <c r="E404" s="280" t="s">
        <v>799</v>
      </c>
      <c r="F404" s="280" t="s">
        <v>474</v>
      </c>
    </row>
    <row r="405" spans="1:6" ht="15" x14ac:dyDescent="0.35">
      <c r="A405" s="280" t="s">
        <v>351</v>
      </c>
      <c r="B405" s="280" t="s">
        <v>912</v>
      </c>
      <c r="C405" s="280"/>
      <c r="D405" s="281"/>
      <c r="E405" s="280" t="s">
        <v>860</v>
      </c>
      <c r="F405" s="280" t="s">
        <v>475</v>
      </c>
    </row>
    <row r="406" spans="1:6" ht="15" x14ac:dyDescent="0.35">
      <c r="A406" s="280" t="s">
        <v>283</v>
      </c>
      <c r="B406" s="280" t="s">
        <v>854</v>
      </c>
      <c r="C406" s="280"/>
      <c r="D406" s="281"/>
      <c r="E406" s="280" t="s">
        <v>906</v>
      </c>
      <c r="F406" s="280" t="s">
        <v>476</v>
      </c>
    </row>
    <row r="407" spans="1:6" ht="15" x14ac:dyDescent="0.35">
      <c r="A407" s="280" t="s">
        <v>92</v>
      </c>
      <c r="B407" s="280" t="s">
        <v>991</v>
      </c>
      <c r="C407" s="280"/>
      <c r="D407" s="281"/>
      <c r="E407" s="280" t="s">
        <v>925</v>
      </c>
      <c r="F407" s="280" t="s">
        <v>477</v>
      </c>
    </row>
    <row r="408" spans="1:6" ht="15" x14ac:dyDescent="0.35">
      <c r="A408" s="280" t="s">
        <v>213</v>
      </c>
      <c r="B408" s="280" t="s">
        <v>1140</v>
      </c>
      <c r="C408" s="280"/>
      <c r="D408" s="281"/>
      <c r="E408" s="280" t="s">
        <v>931</v>
      </c>
      <c r="F408" s="280" t="s">
        <v>478</v>
      </c>
    </row>
    <row r="409" spans="1:6" ht="15" x14ac:dyDescent="0.35">
      <c r="A409" s="280" t="s">
        <v>325</v>
      </c>
      <c r="B409" s="280" t="s">
        <v>899</v>
      </c>
      <c r="C409" s="280"/>
      <c r="D409" s="281"/>
      <c r="E409" s="280" t="s">
        <v>934</v>
      </c>
      <c r="F409" s="280" t="s">
        <v>479</v>
      </c>
    </row>
    <row r="410" spans="1:6" ht="15" x14ac:dyDescent="0.35">
      <c r="A410" s="280" t="s">
        <v>480</v>
      </c>
      <c r="B410" s="280" t="s">
        <v>1234</v>
      </c>
      <c r="C410" s="280"/>
      <c r="D410" s="281"/>
      <c r="E410" s="280" t="s">
        <v>937</v>
      </c>
      <c r="F410" s="280" t="s">
        <v>595</v>
      </c>
    </row>
    <row r="411" spans="1:6" ht="15" x14ac:dyDescent="0.35">
      <c r="A411" s="280" t="s">
        <v>227</v>
      </c>
      <c r="B411" s="280" t="s">
        <v>1153</v>
      </c>
      <c r="C411" s="280"/>
      <c r="D411" s="281"/>
      <c r="E411" s="280" t="s">
        <v>1234</v>
      </c>
      <c r="F411" s="280" t="s">
        <v>480</v>
      </c>
    </row>
    <row r="412" spans="1:6" ht="15" x14ac:dyDescent="0.35">
      <c r="A412" s="280" t="s">
        <v>106</v>
      </c>
      <c r="B412" s="280" t="s">
        <v>1010</v>
      </c>
      <c r="C412" s="280"/>
      <c r="D412" s="281"/>
      <c r="E412" s="280" t="s">
        <v>938</v>
      </c>
      <c r="F412" s="280" t="s">
        <v>481</v>
      </c>
    </row>
    <row r="413" spans="1:6" ht="15" x14ac:dyDescent="0.35">
      <c r="A413" s="280" t="s">
        <v>352</v>
      </c>
      <c r="B413" s="280" t="s">
        <v>913</v>
      </c>
      <c r="C413" s="280"/>
      <c r="D413" s="281"/>
      <c r="E413" s="280" t="s">
        <v>939</v>
      </c>
      <c r="F413" s="280" t="s">
        <v>482</v>
      </c>
    </row>
    <row r="414" spans="1:6" ht="15" x14ac:dyDescent="0.35">
      <c r="A414" s="280" t="s">
        <v>284</v>
      </c>
      <c r="B414" s="280" t="s">
        <v>855</v>
      </c>
      <c r="C414" s="280"/>
      <c r="D414" s="281"/>
      <c r="E414" s="280" t="s">
        <v>940</v>
      </c>
      <c r="F414" s="280" t="s">
        <v>483</v>
      </c>
    </row>
    <row r="415" spans="1:6" ht="15" x14ac:dyDescent="0.35">
      <c r="A415" s="280" t="s">
        <v>214</v>
      </c>
      <c r="B415" s="280" t="s">
        <v>793</v>
      </c>
      <c r="C415" s="280"/>
      <c r="D415" s="281"/>
      <c r="E415" s="280" t="s">
        <v>941</v>
      </c>
      <c r="F415" s="280" t="s">
        <v>484</v>
      </c>
    </row>
    <row r="416" spans="1:6" ht="15" x14ac:dyDescent="0.35">
      <c r="A416" s="280" t="s">
        <v>481</v>
      </c>
      <c r="B416" s="280" t="s">
        <v>938</v>
      </c>
      <c r="C416" s="280"/>
      <c r="D416" s="281"/>
      <c r="E416" s="280" t="s">
        <v>942</v>
      </c>
      <c r="F416" s="280" t="s">
        <v>485</v>
      </c>
    </row>
    <row r="417" spans="1:6" ht="15" x14ac:dyDescent="0.35">
      <c r="A417" s="280" t="s">
        <v>228</v>
      </c>
      <c r="B417" s="280" t="s">
        <v>1155</v>
      </c>
      <c r="C417" s="280"/>
      <c r="D417" s="281"/>
      <c r="E417" s="280" t="s">
        <v>992</v>
      </c>
      <c r="F417" s="280" t="s">
        <v>486</v>
      </c>
    </row>
    <row r="418" spans="1:6" ht="15" x14ac:dyDescent="0.35">
      <c r="A418" s="280" t="s">
        <v>107</v>
      </c>
      <c r="B418" s="280" t="s">
        <v>1011</v>
      </c>
      <c r="C418" s="280"/>
      <c r="D418" s="281"/>
      <c r="E418" s="280" t="s">
        <v>760</v>
      </c>
      <c r="F418" s="280" t="s">
        <v>487</v>
      </c>
    </row>
    <row r="419" spans="1:6" ht="15" x14ac:dyDescent="0.35">
      <c r="A419" s="280" t="s">
        <v>353</v>
      </c>
      <c r="B419" s="280" t="s">
        <v>1211</v>
      </c>
      <c r="C419" s="280"/>
      <c r="D419" s="281"/>
      <c r="E419" s="280" t="s">
        <v>802</v>
      </c>
      <c r="F419" s="280" t="s">
        <v>488</v>
      </c>
    </row>
    <row r="420" spans="1:6" ht="15" x14ac:dyDescent="0.35">
      <c r="A420" s="280" t="s">
        <v>285</v>
      </c>
      <c r="B420" s="280" t="s">
        <v>856</v>
      </c>
      <c r="C420" s="280"/>
      <c r="D420" s="281"/>
      <c r="E420" s="280" t="s">
        <v>867</v>
      </c>
      <c r="F420" s="280" t="s">
        <v>489</v>
      </c>
    </row>
    <row r="421" spans="1:6" ht="15" x14ac:dyDescent="0.35">
      <c r="A421" s="280" t="s">
        <v>215</v>
      </c>
      <c r="B421" s="280" t="s">
        <v>795</v>
      </c>
      <c r="C421" s="280"/>
      <c r="D421" s="281"/>
      <c r="E421" s="280" t="s">
        <v>1209</v>
      </c>
      <c r="F421" s="280" t="s">
        <v>490</v>
      </c>
    </row>
    <row r="422" spans="1:6" ht="15" x14ac:dyDescent="0.35">
      <c r="A422" s="280" t="s">
        <v>482</v>
      </c>
      <c r="B422" s="280" t="s">
        <v>939</v>
      </c>
      <c r="C422" s="280"/>
      <c r="D422" s="281"/>
      <c r="E422" s="280" t="s">
        <v>927</v>
      </c>
      <c r="F422" s="280" t="s">
        <v>567</v>
      </c>
    </row>
    <row r="423" spans="1:6" ht="15" x14ac:dyDescent="0.35">
      <c r="A423" s="280" t="s">
        <v>229</v>
      </c>
      <c r="B423" s="280" t="s">
        <v>1156</v>
      </c>
      <c r="C423" s="280"/>
      <c r="D423" s="281"/>
      <c r="E423" s="280" t="s">
        <v>724</v>
      </c>
      <c r="F423" s="280" t="s">
        <v>491</v>
      </c>
    </row>
    <row r="424" spans="1:6" ht="15" x14ac:dyDescent="0.35">
      <c r="A424" s="280" t="s">
        <v>108</v>
      </c>
      <c r="B424" s="280" t="s">
        <v>1012</v>
      </c>
      <c r="C424" s="280"/>
      <c r="D424" s="281"/>
      <c r="E424" s="280" t="s">
        <v>1091</v>
      </c>
      <c r="F424" s="280" t="s">
        <v>492</v>
      </c>
    </row>
    <row r="425" spans="1:6" ht="15" x14ac:dyDescent="0.35">
      <c r="A425" s="280" t="s">
        <v>286</v>
      </c>
      <c r="B425" s="280" t="s">
        <v>857</v>
      </c>
      <c r="C425" s="280"/>
      <c r="D425" s="281"/>
      <c r="E425" s="280" t="s">
        <v>809</v>
      </c>
      <c r="F425" s="280" t="s">
        <v>493</v>
      </c>
    </row>
    <row r="426" spans="1:6" ht="15" x14ac:dyDescent="0.35">
      <c r="A426" s="280" t="s">
        <v>216</v>
      </c>
      <c r="B426" s="280" t="s">
        <v>1142</v>
      </c>
      <c r="C426" s="280"/>
      <c r="D426" s="281"/>
      <c r="E426" s="280" t="s">
        <v>873</v>
      </c>
      <c r="F426" s="280" t="s">
        <v>494</v>
      </c>
    </row>
    <row r="427" spans="1:6" ht="15" x14ac:dyDescent="0.35">
      <c r="A427" s="280" t="s">
        <v>483</v>
      </c>
      <c r="B427" s="280" t="s">
        <v>940</v>
      </c>
      <c r="C427" s="280"/>
      <c r="D427" s="281"/>
      <c r="E427" s="280" t="s">
        <v>915</v>
      </c>
      <c r="F427" s="280" t="s">
        <v>495</v>
      </c>
    </row>
    <row r="428" spans="1:6" ht="15" x14ac:dyDescent="0.35">
      <c r="A428" s="280" t="s">
        <v>593</v>
      </c>
      <c r="B428" s="280" t="s">
        <v>1157</v>
      </c>
      <c r="C428" s="280"/>
      <c r="D428" s="281"/>
      <c r="E428" s="280" t="s">
        <v>929</v>
      </c>
      <c r="F428" s="280" t="s">
        <v>496</v>
      </c>
    </row>
    <row r="429" spans="1:6" ht="15" x14ac:dyDescent="0.35">
      <c r="A429" s="280" t="s">
        <v>484</v>
      </c>
      <c r="B429" s="280" t="s">
        <v>941</v>
      </c>
      <c r="C429" s="280"/>
      <c r="D429" s="281"/>
      <c r="E429" s="280" t="s">
        <v>1229</v>
      </c>
      <c r="F429" s="280" t="s">
        <v>497</v>
      </c>
    </row>
    <row r="430" spans="1:6" ht="15" x14ac:dyDescent="0.35">
      <c r="A430" s="280" t="s">
        <v>485</v>
      </c>
      <c r="B430" s="280" t="s">
        <v>942</v>
      </c>
      <c r="C430" s="280"/>
      <c r="D430" s="281"/>
      <c r="E430" s="280" t="s">
        <v>935</v>
      </c>
      <c r="F430" s="280" t="s">
        <v>498</v>
      </c>
    </row>
    <row r="431" spans="1:6" ht="15" x14ac:dyDescent="0.35">
      <c r="A431" s="280" t="s">
        <v>162</v>
      </c>
      <c r="B431" s="280" t="s">
        <v>1080</v>
      </c>
      <c r="C431" s="280"/>
      <c r="D431" s="281"/>
      <c r="E431" s="280" t="s">
        <v>936</v>
      </c>
      <c r="F431" s="280" t="s">
        <v>499</v>
      </c>
    </row>
    <row r="432" spans="1:6" ht="15" x14ac:dyDescent="0.35">
      <c r="A432" s="280" t="s">
        <v>163</v>
      </c>
      <c r="B432" s="280" t="s">
        <v>1081</v>
      </c>
      <c r="C432" s="280"/>
      <c r="D432" s="281"/>
      <c r="E432" s="280" t="s">
        <v>728</v>
      </c>
      <c r="F432" s="280" t="s">
        <v>500</v>
      </c>
    </row>
    <row r="433" spans="1:6" ht="15" x14ac:dyDescent="0.35">
      <c r="A433" s="280" t="s">
        <v>164</v>
      </c>
      <c r="B433" s="280" t="s">
        <v>1083</v>
      </c>
      <c r="C433" s="280"/>
      <c r="D433" s="281"/>
      <c r="E433" s="280" t="s">
        <v>1101</v>
      </c>
      <c r="F433" s="280" t="s">
        <v>501</v>
      </c>
    </row>
    <row r="434" spans="1:6" ht="15" x14ac:dyDescent="0.35">
      <c r="A434" s="280" t="s">
        <v>165</v>
      </c>
      <c r="B434" s="280" t="s">
        <v>1084</v>
      </c>
      <c r="C434" s="280"/>
      <c r="D434" s="281"/>
      <c r="E434" s="280" t="s">
        <v>814</v>
      </c>
      <c r="F434" s="280" t="s">
        <v>502</v>
      </c>
    </row>
    <row r="435" spans="1:6" ht="15" x14ac:dyDescent="0.35">
      <c r="A435" s="280" t="s">
        <v>166</v>
      </c>
      <c r="B435" s="280" t="s">
        <v>1085</v>
      </c>
      <c r="C435" s="280"/>
      <c r="D435" s="281"/>
      <c r="E435" s="280" t="s">
        <v>1019</v>
      </c>
      <c r="F435" s="280" t="s">
        <v>503</v>
      </c>
    </row>
    <row r="436" spans="1:6" ht="15" x14ac:dyDescent="0.35">
      <c r="A436" s="280" t="s">
        <v>167</v>
      </c>
      <c r="B436" s="280" t="s">
        <v>1087</v>
      </c>
      <c r="C436" s="280"/>
      <c r="D436" s="281"/>
      <c r="E436" s="280" t="s">
        <v>770</v>
      </c>
      <c r="F436" s="280" t="s">
        <v>504</v>
      </c>
    </row>
    <row r="437" spans="1:6" ht="15" x14ac:dyDescent="0.35">
      <c r="A437" s="280" t="s">
        <v>168</v>
      </c>
      <c r="B437" s="280" t="s">
        <v>1088</v>
      </c>
      <c r="C437" s="280"/>
      <c r="D437" s="281"/>
      <c r="E437" s="280" t="s">
        <v>822</v>
      </c>
      <c r="F437" s="280" t="s">
        <v>505</v>
      </c>
    </row>
    <row r="438" spans="1:6" ht="15" x14ac:dyDescent="0.35">
      <c r="A438" s="280" t="s">
        <v>169</v>
      </c>
      <c r="B438" s="280" t="s">
        <v>1090</v>
      </c>
      <c r="C438" s="280"/>
      <c r="D438" s="281"/>
      <c r="E438" s="280" t="s">
        <v>1193</v>
      </c>
      <c r="F438" s="280" t="s">
        <v>506</v>
      </c>
    </row>
    <row r="439" spans="1:6" ht="15" x14ac:dyDescent="0.35">
      <c r="A439" s="280" t="s">
        <v>170</v>
      </c>
      <c r="B439" s="280" t="s">
        <v>1092</v>
      </c>
      <c r="C439" s="280"/>
      <c r="D439" s="281"/>
      <c r="E439" s="280" t="s">
        <v>918</v>
      </c>
      <c r="F439" s="280" t="s">
        <v>507</v>
      </c>
    </row>
    <row r="440" spans="1:6" ht="15" x14ac:dyDescent="0.35">
      <c r="A440" s="280" t="s">
        <v>171</v>
      </c>
      <c r="B440" s="280" t="s">
        <v>1093</v>
      </c>
      <c r="C440" s="280"/>
      <c r="D440" s="281"/>
      <c r="E440" s="280" t="s">
        <v>1223</v>
      </c>
      <c r="F440" s="280" t="s">
        <v>508</v>
      </c>
    </row>
    <row r="441" spans="1:6" ht="15" x14ac:dyDescent="0.35">
      <c r="A441" s="280" t="s">
        <v>172</v>
      </c>
      <c r="B441" s="280" t="s">
        <v>1094</v>
      </c>
      <c r="C441" s="280"/>
      <c r="D441" s="281"/>
      <c r="E441" s="280" t="s">
        <v>739</v>
      </c>
      <c r="F441" s="280" t="s">
        <v>509</v>
      </c>
    </row>
    <row r="442" spans="1:6" ht="15" x14ac:dyDescent="0.35">
      <c r="A442" s="280" t="s">
        <v>173</v>
      </c>
      <c r="B442" s="280" t="s">
        <v>1095</v>
      </c>
      <c r="C442" s="280"/>
      <c r="D442" s="281"/>
      <c r="E442" s="280" t="s">
        <v>774</v>
      </c>
      <c r="F442" s="280" t="s">
        <v>510</v>
      </c>
    </row>
    <row r="443" spans="1:6" ht="15" x14ac:dyDescent="0.35">
      <c r="A443" s="280" t="s">
        <v>174</v>
      </c>
      <c r="B443" s="280" t="s">
        <v>1097</v>
      </c>
      <c r="C443" s="280"/>
      <c r="D443" s="281"/>
      <c r="E443" s="280" t="s">
        <v>830</v>
      </c>
      <c r="F443" s="280" t="s">
        <v>511</v>
      </c>
    </row>
    <row r="444" spans="1:6" ht="15" x14ac:dyDescent="0.35">
      <c r="A444" s="280" t="s">
        <v>175</v>
      </c>
      <c r="B444" s="280" t="s">
        <v>1099</v>
      </c>
      <c r="C444" s="280"/>
      <c r="D444" s="281"/>
      <c r="E444" s="280" t="s">
        <v>743</v>
      </c>
      <c r="F444" s="280" t="s">
        <v>512</v>
      </c>
    </row>
    <row r="445" spans="1:6" ht="15" x14ac:dyDescent="0.35">
      <c r="A445" s="280" t="s">
        <v>176</v>
      </c>
      <c r="B445" s="280" t="s">
        <v>1100</v>
      </c>
      <c r="C445" s="280"/>
      <c r="D445" s="281"/>
      <c r="E445" s="280" t="s">
        <v>1173</v>
      </c>
      <c r="F445" s="280" t="s">
        <v>513</v>
      </c>
    </row>
    <row r="446" spans="1:6" ht="15" x14ac:dyDescent="0.35">
      <c r="A446" s="280" t="s">
        <v>177</v>
      </c>
      <c r="B446" s="280" t="s">
        <v>1102</v>
      </c>
      <c r="C446" s="280"/>
      <c r="D446" s="281"/>
      <c r="E446" s="280" t="s">
        <v>1198</v>
      </c>
      <c r="F446" s="280" t="s">
        <v>514</v>
      </c>
    </row>
    <row r="447" spans="1:6" ht="15" x14ac:dyDescent="0.35">
      <c r="A447" s="280" t="s">
        <v>178</v>
      </c>
      <c r="B447" s="280" t="s">
        <v>1103</v>
      </c>
      <c r="C447" s="280"/>
      <c r="D447" s="281"/>
      <c r="E447" s="280" t="s">
        <v>745</v>
      </c>
      <c r="F447" s="280" t="s">
        <v>515</v>
      </c>
    </row>
    <row r="448" spans="1:6" ht="15" x14ac:dyDescent="0.35">
      <c r="A448" s="280" t="s">
        <v>179</v>
      </c>
      <c r="B448" s="280" t="s">
        <v>1104</v>
      </c>
      <c r="C448" s="280"/>
      <c r="D448" s="281"/>
      <c r="E448" s="280" t="s">
        <v>780</v>
      </c>
      <c r="F448" s="280" t="s">
        <v>516</v>
      </c>
    </row>
    <row r="449" spans="1:6" ht="15" x14ac:dyDescent="0.35">
      <c r="A449" s="280" t="s">
        <v>180</v>
      </c>
      <c r="B449" s="280" t="s">
        <v>1106</v>
      </c>
      <c r="C449" s="280"/>
      <c r="D449" s="281"/>
      <c r="E449" s="280" t="s">
        <v>838</v>
      </c>
      <c r="F449" s="280" t="s">
        <v>517</v>
      </c>
    </row>
    <row r="450" spans="1:6" ht="15" x14ac:dyDescent="0.35">
      <c r="A450" s="280" t="s">
        <v>181</v>
      </c>
      <c r="B450" s="280" t="s">
        <v>1107</v>
      </c>
      <c r="C450" s="280"/>
      <c r="D450" s="281"/>
      <c r="E450" s="280" t="s">
        <v>900</v>
      </c>
      <c r="F450" s="280" t="s">
        <v>518</v>
      </c>
    </row>
    <row r="451" spans="1:6" ht="15" x14ac:dyDescent="0.35">
      <c r="A451" s="280" t="s">
        <v>182</v>
      </c>
      <c r="B451" s="280" t="s">
        <v>1108</v>
      </c>
      <c r="C451" s="280"/>
      <c r="D451" s="281"/>
      <c r="E451" s="280" t="s">
        <v>920</v>
      </c>
      <c r="F451" s="280" t="s">
        <v>519</v>
      </c>
    </row>
    <row r="452" spans="1:6" ht="15" x14ac:dyDescent="0.35">
      <c r="A452" s="280" t="s">
        <v>183</v>
      </c>
      <c r="B452" s="280" t="s">
        <v>1109</v>
      </c>
      <c r="C452" s="280"/>
      <c r="D452" s="281"/>
      <c r="E452" s="280" t="s">
        <v>1225</v>
      </c>
      <c r="F452" s="280" t="s">
        <v>568</v>
      </c>
    </row>
    <row r="453" spans="1:6" ht="15" x14ac:dyDescent="0.35">
      <c r="A453" s="280" t="s">
        <v>184</v>
      </c>
      <c r="B453" s="280" t="s">
        <v>1110</v>
      </c>
      <c r="C453" s="280"/>
      <c r="D453" s="281"/>
      <c r="E453" s="280" t="s">
        <v>749</v>
      </c>
      <c r="F453" s="280" t="s">
        <v>520</v>
      </c>
    </row>
    <row r="454" spans="1:6" ht="15" x14ac:dyDescent="0.35">
      <c r="A454" s="280" t="s">
        <v>185</v>
      </c>
      <c r="B454" s="280" t="s">
        <v>1112</v>
      </c>
      <c r="C454" s="280"/>
      <c r="D454" s="281"/>
      <c r="E454" s="280" t="s">
        <v>752</v>
      </c>
      <c r="F454" s="280" t="s">
        <v>521</v>
      </c>
    </row>
    <row r="455" spans="1:6" ht="15" x14ac:dyDescent="0.35">
      <c r="A455" s="280" t="s">
        <v>186</v>
      </c>
      <c r="B455" s="280" t="s">
        <v>1113</v>
      </c>
      <c r="C455" s="280"/>
      <c r="D455" s="281"/>
      <c r="E455" s="280" t="s">
        <v>790</v>
      </c>
      <c r="F455" s="280" t="s">
        <v>522</v>
      </c>
    </row>
    <row r="456" spans="1:6" ht="15" x14ac:dyDescent="0.35">
      <c r="A456" s="280" t="s">
        <v>187</v>
      </c>
      <c r="B456" s="280" t="s">
        <v>1114</v>
      </c>
      <c r="C456" s="280"/>
      <c r="D456" s="281"/>
      <c r="E456" s="280" t="s">
        <v>847</v>
      </c>
      <c r="F456" s="280" t="s">
        <v>523</v>
      </c>
    </row>
    <row r="457" spans="1:6" ht="15" x14ac:dyDescent="0.35">
      <c r="A457" s="280" t="s">
        <v>188</v>
      </c>
      <c r="B457" s="280" t="s">
        <v>1115</v>
      </c>
      <c r="C457" s="280"/>
      <c r="D457" s="281"/>
      <c r="E457" s="280" t="s">
        <v>903</v>
      </c>
      <c r="F457" s="280" t="s">
        <v>524</v>
      </c>
    </row>
    <row r="458" spans="1:6" ht="15" x14ac:dyDescent="0.35">
      <c r="A458" s="280" t="s">
        <v>189</v>
      </c>
      <c r="B458" s="280" t="s">
        <v>1117</v>
      </c>
      <c r="C458" s="280"/>
      <c r="D458" s="281"/>
      <c r="E458" s="280" t="s">
        <v>1060</v>
      </c>
      <c r="F458" s="280" t="s">
        <v>525</v>
      </c>
    </row>
    <row r="459" spans="1:6" ht="15" x14ac:dyDescent="0.35">
      <c r="A459" s="280" t="s">
        <v>190</v>
      </c>
      <c r="B459" s="280" t="s">
        <v>1118</v>
      </c>
      <c r="C459" s="280"/>
      <c r="D459" s="281"/>
      <c r="E459" s="280" t="s">
        <v>1141</v>
      </c>
      <c r="F459" s="280" t="s">
        <v>526</v>
      </c>
    </row>
    <row r="460" spans="1:6" ht="15" x14ac:dyDescent="0.35">
      <c r="A460" s="280" t="s">
        <v>191</v>
      </c>
      <c r="B460" s="280" t="s">
        <v>1119</v>
      </c>
      <c r="C460" s="280"/>
      <c r="D460" s="281"/>
      <c r="E460" s="280" t="s">
        <v>1272</v>
      </c>
      <c r="F460" s="280" t="s">
        <v>1271</v>
      </c>
    </row>
    <row r="461" spans="1:6" ht="15" x14ac:dyDescent="0.35">
      <c r="A461" s="280" t="s">
        <v>192</v>
      </c>
      <c r="B461" s="280" t="s">
        <v>1121</v>
      </c>
      <c r="C461" s="280"/>
      <c r="D461" s="281"/>
      <c r="E461" s="280" t="s">
        <v>1270</v>
      </c>
      <c r="F461" s="283" t="s">
        <v>1269</v>
      </c>
    </row>
    <row r="462" spans="1:6" ht="15" x14ac:dyDescent="0.35">
      <c r="A462" s="280" t="s">
        <v>193</v>
      </c>
      <c r="B462" s="280" t="s">
        <v>1122</v>
      </c>
      <c r="C462" s="280"/>
      <c r="D462" s="281"/>
      <c r="E462" s="280" t="s">
        <v>1277</v>
      </c>
      <c r="F462" s="283" t="s">
        <v>1278</v>
      </c>
    </row>
    <row r="463" spans="1:6" ht="15" x14ac:dyDescent="0.35">
      <c r="A463" s="280" t="s">
        <v>194</v>
      </c>
      <c r="B463" s="280" t="s">
        <v>1123</v>
      </c>
      <c r="C463" s="280"/>
      <c r="D463" s="281"/>
      <c r="E463" s="280" t="s">
        <v>983</v>
      </c>
      <c r="F463" s="280" t="s">
        <v>527</v>
      </c>
    </row>
    <row r="464" spans="1:6" ht="15" x14ac:dyDescent="0.35">
      <c r="A464" s="280" t="s">
        <v>195</v>
      </c>
      <c r="B464" s="280" t="s">
        <v>1124</v>
      </c>
      <c r="C464" s="280"/>
      <c r="D464" s="281"/>
      <c r="E464" s="280" t="s">
        <v>1072</v>
      </c>
      <c r="F464" s="280" t="s">
        <v>528</v>
      </c>
    </row>
    <row r="465" spans="1:6" ht="15" x14ac:dyDescent="0.35">
      <c r="A465" s="280" t="s">
        <v>196</v>
      </c>
      <c r="B465" s="280" t="s">
        <v>1126</v>
      </c>
      <c r="C465" s="280"/>
      <c r="D465" s="281"/>
      <c r="E465" s="280" t="s">
        <v>1150</v>
      </c>
      <c r="F465" s="280" t="s">
        <v>529</v>
      </c>
    </row>
    <row r="466" spans="1:6" ht="15" x14ac:dyDescent="0.35">
      <c r="A466" s="280" t="s">
        <v>592</v>
      </c>
      <c r="B466" s="280" t="s">
        <v>1127</v>
      </c>
      <c r="C466" s="280"/>
      <c r="D466" s="281"/>
      <c r="E466" s="280" t="s">
        <v>1181</v>
      </c>
      <c r="F466" s="280" t="s">
        <v>530</v>
      </c>
    </row>
    <row r="467" spans="1:6" ht="15" x14ac:dyDescent="0.35">
      <c r="A467" s="280" t="s">
        <v>197</v>
      </c>
      <c r="B467" s="280" t="s">
        <v>1128</v>
      </c>
      <c r="C467" s="280"/>
      <c r="D467" s="281"/>
      <c r="E467" s="280" t="s">
        <v>994</v>
      </c>
      <c r="F467" s="280" t="s">
        <v>531</v>
      </c>
    </row>
    <row r="468" spans="1:6" ht="15" x14ac:dyDescent="0.35">
      <c r="A468" s="280" t="s">
        <v>198</v>
      </c>
      <c r="B468" s="280" t="s">
        <v>1129</v>
      </c>
      <c r="C468" s="280"/>
      <c r="D468" s="281"/>
      <c r="E468" s="280" t="s">
        <v>1082</v>
      </c>
      <c r="F468" s="280" t="s">
        <v>532</v>
      </c>
    </row>
    <row r="469" spans="1:6" ht="15" x14ac:dyDescent="0.35">
      <c r="A469" s="280" t="s">
        <v>199</v>
      </c>
      <c r="B469" s="280" t="s">
        <v>1131</v>
      </c>
      <c r="C469" s="280"/>
      <c r="D469" s="281"/>
      <c r="E469" s="280" t="s">
        <v>1158</v>
      </c>
      <c r="F469" s="280" t="s">
        <v>533</v>
      </c>
    </row>
    <row r="470" spans="1:6" ht="15" x14ac:dyDescent="0.35">
      <c r="A470" s="280" t="s">
        <v>200</v>
      </c>
      <c r="B470" s="280" t="s">
        <v>1132</v>
      </c>
      <c r="C470" s="280"/>
      <c r="D470" s="281"/>
      <c r="E470" s="280" t="s">
        <v>1183</v>
      </c>
      <c r="F470" s="280" t="s">
        <v>534</v>
      </c>
    </row>
    <row r="471" spans="1:6" ht="15" x14ac:dyDescent="0.35">
      <c r="A471" s="280" t="s">
        <v>201</v>
      </c>
      <c r="B471" s="280" t="s">
        <v>1133</v>
      </c>
      <c r="C471" s="280"/>
      <c r="D471" s="281"/>
      <c r="E471" s="280" t="s">
        <v>1210</v>
      </c>
      <c r="F471" s="280" t="s">
        <v>535</v>
      </c>
    </row>
    <row r="472" spans="1:6" ht="15" x14ac:dyDescent="0.35">
      <c r="A472" s="280" t="s">
        <v>202</v>
      </c>
      <c r="B472" s="280" t="s">
        <v>1135</v>
      </c>
      <c r="C472" s="280"/>
      <c r="D472" s="281"/>
      <c r="E472" s="280" t="s">
        <v>1221</v>
      </c>
      <c r="F472" s="280" t="s">
        <v>536</v>
      </c>
    </row>
    <row r="473" spans="1:6" ht="15" x14ac:dyDescent="0.35">
      <c r="A473" s="280" t="s">
        <v>299</v>
      </c>
      <c r="B473" s="280" t="s">
        <v>868</v>
      </c>
      <c r="C473" s="280"/>
      <c r="D473" s="281"/>
      <c r="E473" s="280" t="s">
        <v>1227</v>
      </c>
      <c r="F473" s="280" t="s">
        <v>537</v>
      </c>
    </row>
    <row r="474" spans="1:6" ht="15" x14ac:dyDescent="0.35">
      <c r="A474" s="280" t="s">
        <v>300</v>
      </c>
      <c r="B474" s="280" t="s">
        <v>869</v>
      </c>
      <c r="C474" s="280"/>
      <c r="D474" s="281"/>
      <c r="E474" s="280" t="s">
        <v>725</v>
      </c>
      <c r="F474" s="280" t="s">
        <v>538</v>
      </c>
    </row>
    <row r="475" spans="1:6" ht="15" x14ac:dyDescent="0.35">
      <c r="A475" s="280" t="s">
        <v>301</v>
      </c>
      <c r="B475" s="280" t="s">
        <v>1187</v>
      </c>
      <c r="C475" s="280"/>
      <c r="D475" s="281"/>
      <c r="E475" s="280" t="s">
        <v>763</v>
      </c>
      <c r="F475" s="280" t="s">
        <v>539</v>
      </c>
    </row>
    <row r="476" spans="1:6" ht="15" x14ac:dyDescent="0.35">
      <c r="A476" s="280" t="s">
        <v>302</v>
      </c>
      <c r="B476" s="280" t="s">
        <v>872</v>
      </c>
      <c r="C476" s="280"/>
      <c r="D476" s="281"/>
      <c r="E476" s="280" t="s">
        <v>810</v>
      </c>
      <c r="F476" s="280" t="s">
        <v>540</v>
      </c>
    </row>
    <row r="477" spans="1:6" ht="15" x14ac:dyDescent="0.35">
      <c r="A477" s="280" t="s">
        <v>303</v>
      </c>
      <c r="B477" s="280" t="s">
        <v>874</v>
      </c>
      <c r="C477" s="280"/>
      <c r="D477" s="281"/>
      <c r="E477" s="280" t="s">
        <v>875</v>
      </c>
      <c r="F477" s="280" t="s">
        <v>541</v>
      </c>
    </row>
    <row r="478" spans="1:6" ht="15" x14ac:dyDescent="0.35">
      <c r="A478" s="280" t="s">
        <v>304</v>
      </c>
      <c r="B478" s="280" t="s">
        <v>1188</v>
      </c>
      <c r="C478" s="280"/>
      <c r="D478" s="281"/>
      <c r="E478" s="280" t="s">
        <v>916</v>
      </c>
      <c r="F478" s="280" t="s">
        <v>542</v>
      </c>
    </row>
    <row r="479" spans="1:6" ht="15" x14ac:dyDescent="0.35">
      <c r="A479" s="280" t="s">
        <v>305</v>
      </c>
      <c r="B479" s="280" t="s">
        <v>876</v>
      </c>
      <c r="C479" s="280"/>
      <c r="D479" s="281"/>
      <c r="E479" s="280" t="s">
        <v>1222</v>
      </c>
      <c r="F479" s="280" t="s">
        <v>543</v>
      </c>
    </row>
    <row r="480" spans="1:6" ht="15" x14ac:dyDescent="0.35">
      <c r="A480" s="280" t="s">
        <v>306</v>
      </c>
      <c r="B480" s="280" t="s">
        <v>877</v>
      </c>
      <c r="C480" s="280"/>
      <c r="D480" s="281"/>
      <c r="E480" s="280" t="s">
        <v>1230</v>
      </c>
      <c r="F480" s="280" t="s">
        <v>708</v>
      </c>
    </row>
    <row r="481" spans="1:6" ht="15" x14ac:dyDescent="0.35">
      <c r="A481" s="280" t="s">
        <v>307</v>
      </c>
      <c r="B481" s="280" t="s">
        <v>878</v>
      </c>
      <c r="C481" s="280"/>
      <c r="D481" s="281"/>
      <c r="E481" s="280" t="s">
        <v>729</v>
      </c>
      <c r="F481" s="280" t="s">
        <v>544</v>
      </c>
    </row>
    <row r="482" spans="1:6" ht="15" x14ac:dyDescent="0.35">
      <c r="A482" s="280" t="s">
        <v>308</v>
      </c>
      <c r="B482" s="280" t="s">
        <v>879</v>
      </c>
      <c r="C482" s="280"/>
      <c r="D482" s="281"/>
      <c r="E482" s="280" t="s">
        <v>766</v>
      </c>
      <c r="F482" s="280" t="s">
        <v>545</v>
      </c>
    </row>
    <row r="483" spans="1:6" ht="15" x14ac:dyDescent="0.35">
      <c r="A483" s="280" t="s">
        <v>309</v>
      </c>
      <c r="B483" s="280" t="s">
        <v>881</v>
      </c>
      <c r="C483" s="280"/>
      <c r="D483" s="281"/>
      <c r="E483" s="280" t="s">
        <v>816</v>
      </c>
      <c r="F483" s="280" t="s">
        <v>546</v>
      </c>
    </row>
    <row r="484" spans="1:6" ht="15" x14ac:dyDescent="0.35">
      <c r="A484" s="280" t="s">
        <v>310</v>
      </c>
      <c r="B484" s="280" t="s">
        <v>882</v>
      </c>
      <c r="C484" s="280"/>
      <c r="D484" s="281"/>
      <c r="E484" s="280" t="s">
        <v>880</v>
      </c>
      <c r="F484" s="280" t="s">
        <v>547</v>
      </c>
    </row>
    <row r="485" spans="1:6" ht="15" x14ac:dyDescent="0.35">
      <c r="A485" s="280" t="s">
        <v>311</v>
      </c>
      <c r="B485" s="280" t="s">
        <v>884</v>
      </c>
      <c r="C485" s="280"/>
      <c r="D485" s="281"/>
      <c r="E485" s="280" t="s">
        <v>734</v>
      </c>
      <c r="F485" s="280" t="s">
        <v>548</v>
      </c>
    </row>
    <row r="486" spans="1:6" ht="15" x14ac:dyDescent="0.35">
      <c r="A486" s="280" t="s">
        <v>312</v>
      </c>
      <c r="B486" s="280" t="s">
        <v>885</v>
      </c>
      <c r="C486" s="280"/>
      <c r="D486" s="281"/>
      <c r="E486" s="280" t="s">
        <v>1111</v>
      </c>
      <c r="F486" s="280" t="s">
        <v>549</v>
      </c>
    </row>
    <row r="487" spans="1:6" ht="15" x14ac:dyDescent="0.35">
      <c r="A487" s="280" t="s">
        <v>313</v>
      </c>
      <c r="B487" s="280" t="s">
        <v>886</v>
      </c>
      <c r="C487" s="280"/>
      <c r="D487" s="281"/>
      <c r="E487" s="280" t="s">
        <v>823</v>
      </c>
      <c r="F487" s="280" t="s">
        <v>550</v>
      </c>
    </row>
    <row r="488" spans="1:6" ht="15" x14ac:dyDescent="0.35">
      <c r="A488" s="280" t="s">
        <v>314</v>
      </c>
      <c r="B488" s="280" t="s">
        <v>887</v>
      </c>
      <c r="C488" s="280"/>
      <c r="D488" s="281"/>
      <c r="E488" s="280" t="s">
        <v>1027</v>
      </c>
      <c r="F488" s="280" t="s">
        <v>551</v>
      </c>
    </row>
    <row r="489" spans="1:6" ht="15" x14ac:dyDescent="0.35">
      <c r="A489" s="280" t="s">
        <v>594</v>
      </c>
      <c r="B489" s="280" t="s">
        <v>1194</v>
      </c>
      <c r="C489" s="280"/>
      <c r="D489" s="281"/>
      <c r="E489" s="280" t="s">
        <v>1120</v>
      </c>
      <c r="F489" s="280" t="s">
        <v>552</v>
      </c>
    </row>
    <row r="490" spans="1:6" ht="15" x14ac:dyDescent="0.35">
      <c r="A490" s="280" t="s">
        <v>706</v>
      </c>
      <c r="B490" s="280" t="s">
        <v>1195</v>
      </c>
      <c r="C490" s="280"/>
      <c r="D490" s="281"/>
      <c r="E490" s="280" t="s">
        <v>1169</v>
      </c>
      <c r="F490" s="280" t="s">
        <v>553</v>
      </c>
    </row>
    <row r="491" spans="1:6" ht="15" x14ac:dyDescent="0.35">
      <c r="A491" s="280" t="s">
        <v>707</v>
      </c>
      <c r="B491" s="280" t="s">
        <v>1196</v>
      </c>
      <c r="C491" s="280"/>
      <c r="D491" s="281"/>
      <c r="E491" s="280" t="s">
        <v>1197</v>
      </c>
      <c r="F491" s="280" t="s">
        <v>554</v>
      </c>
    </row>
    <row r="492" spans="1:6" ht="15" x14ac:dyDescent="0.35">
      <c r="A492" s="283" t="s">
        <v>1278</v>
      </c>
      <c r="B492" s="280" t="s">
        <v>1277</v>
      </c>
      <c r="C492" s="280"/>
      <c r="D492" s="281"/>
      <c r="E492" s="280" t="s">
        <v>1215</v>
      </c>
      <c r="F492" s="280" t="s">
        <v>555</v>
      </c>
    </row>
  </sheetData>
  <sheetProtection algorithmName="SHA-512" hashValue="CLPr+ctIM8y2I5++dnWy9cQYO1G25p7Qch7W1rUunRpjCYC4tQ1zwtgx6O03WTKe3FjBkhhxMxTMgPA5phSpMg==" saltValue="3FyCpTM21NLF6we4b4pr/w==" spinCount="100000" sheet="1" objects="1" scenarios="1"/>
  <autoFilter ref="A1:F1" xr:uid="{00000000-0009-0000-0000-000000000000}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pageSetUpPr fitToPage="1"/>
  </sheetPr>
  <dimension ref="B1:T13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5546875" style="1" customWidth="1"/>
    <col min="2" max="2" width="21" style="1" customWidth="1"/>
    <col min="3" max="20" width="7.21875" style="1" customWidth="1"/>
    <col min="21" max="16384" width="11.44140625" style="1"/>
  </cols>
  <sheetData>
    <row r="1" spans="2:20" ht="17.399999999999999" x14ac:dyDescent="0.3">
      <c r="B1" s="264" t="s">
        <v>601</v>
      </c>
      <c r="C1" s="77"/>
      <c r="D1" s="77"/>
      <c r="E1" s="77"/>
      <c r="F1" s="77"/>
      <c r="G1" s="77"/>
      <c r="H1" s="77"/>
      <c r="I1" s="77"/>
      <c r="J1" s="77"/>
      <c r="K1" s="77"/>
    </row>
    <row r="2" spans="2:20" ht="18" thickBot="1" x14ac:dyDescent="0.35">
      <c r="B2" s="266" t="s">
        <v>561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22.5" customHeight="1" thickTop="1" x14ac:dyDescent="0.25">
      <c r="B3" s="395" t="s">
        <v>565</v>
      </c>
      <c r="C3" s="396" t="s">
        <v>0</v>
      </c>
      <c r="D3" s="397"/>
      <c r="E3" s="397"/>
      <c r="F3" s="341" t="s">
        <v>582</v>
      </c>
      <c r="G3" s="342"/>
      <c r="H3" s="343"/>
      <c r="I3" s="341" t="s">
        <v>583</v>
      </c>
      <c r="J3" s="342"/>
      <c r="K3" s="343"/>
      <c r="L3" s="342" t="s">
        <v>584</v>
      </c>
      <c r="M3" s="342"/>
      <c r="N3" s="342"/>
      <c r="O3" s="341" t="s">
        <v>585</v>
      </c>
      <c r="P3" s="342"/>
      <c r="Q3" s="343"/>
      <c r="R3" s="341" t="s">
        <v>586</v>
      </c>
      <c r="S3" s="342"/>
      <c r="T3" s="342"/>
    </row>
    <row r="4" spans="2:20" ht="32.25" customHeight="1" thickBot="1" x14ac:dyDescent="0.3">
      <c r="B4" s="393"/>
      <c r="C4" s="31" t="s">
        <v>0</v>
      </c>
      <c r="D4" s="32" t="s">
        <v>25</v>
      </c>
      <c r="E4" s="33" t="s">
        <v>24</v>
      </c>
      <c r="F4" s="34" t="s">
        <v>0</v>
      </c>
      <c r="G4" s="32" t="s">
        <v>25</v>
      </c>
      <c r="H4" s="33" t="s">
        <v>24</v>
      </c>
      <c r="I4" s="34" t="s">
        <v>0</v>
      </c>
      <c r="J4" s="32" t="s">
        <v>25</v>
      </c>
      <c r="K4" s="33" t="s">
        <v>24</v>
      </c>
      <c r="L4" s="34" t="s">
        <v>0</v>
      </c>
      <c r="M4" s="32" t="s">
        <v>25</v>
      </c>
      <c r="N4" s="35" t="s">
        <v>24</v>
      </c>
      <c r="O4" s="34" t="s">
        <v>0</v>
      </c>
      <c r="P4" s="32" t="s">
        <v>25</v>
      </c>
      <c r="Q4" s="33" t="s">
        <v>24</v>
      </c>
      <c r="R4" s="34" t="s">
        <v>0</v>
      </c>
      <c r="S4" s="32" t="s">
        <v>25</v>
      </c>
      <c r="T4" s="33" t="s">
        <v>24</v>
      </c>
    </row>
    <row r="5" spans="2:20" ht="33.75" customHeight="1" thickTop="1" x14ac:dyDescent="0.25">
      <c r="B5" s="78" t="s">
        <v>562</v>
      </c>
      <c r="C5" s="69">
        <f t="shared" ref="C5:C7" si="0">D5+E5</f>
        <v>0</v>
      </c>
      <c r="D5" s="56">
        <f>G5+J5+M5+P5+S5</f>
        <v>0</v>
      </c>
      <c r="E5" s="57">
        <f>+H5+K5+N5+Q5+T5</f>
        <v>0</v>
      </c>
      <c r="F5" s="58">
        <f t="shared" ref="F5:F7" si="1">+G5+H5</f>
        <v>0</v>
      </c>
      <c r="G5" s="59"/>
      <c r="H5" s="60"/>
      <c r="I5" s="58">
        <f t="shared" ref="I5:I7" si="2">+J5+K5</f>
        <v>0</v>
      </c>
      <c r="J5" s="59"/>
      <c r="K5" s="60"/>
      <c r="L5" s="57">
        <f t="shared" ref="L5:L7" si="3">+M5+N5</f>
        <v>0</v>
      </c>
      <c r="M5" s="59"/>
      <c r="N5" s="61"/>
      <c r="O5" s="58">
        <f t="shared" ref="O5:O7" si="4">+P5+Q5</f>
        <v>0</v>
      </c>
      <c r="P5" s="59"/>
      <c r="Q5" s="60"/>
      <c r="R5" s="58">
        <f t="shared" ref="R5:R7" si="5">+S5+T5</f>
        <v>0</v>
      </c>
      <c r="S5" s="59"/>
      <c r="T5" s="61"/>
    </row>
    <row r="6" spans="2:20" ht="33.75" customHeight="1" x14ac:dyDescent="0.25">
      <c r="B6" s="79" t="s">
        <v>563</v>
      </c>
      <c r="C6" s="62">
        <f t="shared" si="0"/>
        <v>0</v>
      </c>
      <c r="D6" s="63">
        <f>G6+J6+M6+P6+S6</f>
        <v>0</v>
      </c>
      <c r="E6" s="64">
        <f>+H6+K6+N6+Q6+T6</f>
        <v>0</v>
      </c>
      <c r="F6" s="65">
        <f t="shared" si="1"/>
        <v>0</v>
      </c>
      <c r="G6" s="66"/>
      <c r="H6" s="67"/>
      <c r="I6" s="65">
        <f t="shared" si="2"/>
        <v>0</v>
      </c>
      <c r="J6" s="66"/>
      <c r="K6" s="67"/>
      <c r="L6" s="64">
        <f t="shared" si="3"/>
        <v>0</v>
      </c>
      <c r="M6" s="66"/>
      <c r="N6" s="68"/>
      <c r="O6" s="65">
        <f t="shared" si="4"/>
        <v>0</v>
      </c>
      <c r="P6" s="66"/>
      <c r="Q6" s="67"/>
      <c r="R6" s="65">
        <f t="shared" si="5"/>
        <v>0</v>
      </c>
      <c r="S6" s="66"/>
      <c r="T6" s="68"/>
    </row>
    <row r="7" spans="2:20" ht="33.75" customHeight="1" thickBot="1" x14ac:dyDescent="0.3">
      <c r="B7" s="80" t="s">
        <v>564</v>
      </c>
      <c r="C7" s="81">
        <f t="shared" si="0"/>
        <v>0</v>
      </c>
      <c r="D7" s="82">
        <f>G7+J7+M7+P7+S7</f>
        <v>0</v>
      </c>
      <c r="E7" s="83">
        <f>+H7+K7+N7+Q7+T7</f>
        <v>0</v>
      </c>
      <c r="F7" s="84">
        <f t="shared" si="1"/>
        <v>0</v>
      </c>
      <c r="G7" s="85"/>
      <c r="H7" s="86"/>
      <c r="I7" s="84">
        <f t="shared" si="2"/>
        <v>0</v>
      </c>
      <c r="J7" s="85"/>
      <c r="K7" s="86"/>
      <c r="L7" s="83">
        <f t="shared" si="3"/>
        <v>0</v>
      </c>
      <c r="M7" s="85"/>
      <c r="N7" s="87"/>
      <c r="O7" s="84">
        <f t="shared" si="4"/>
        <v>0</v>
      </c>
      <c r="P7" s="85"/>
      <c r="Q7" s="86"/>
      <c r="R7" s="84">
        <f t="shared" si="5"/>
        <v>0</v>
      </c>
      <c r="S7" s="85"/>
      <c r="T7" s="87"/>
    </row>
    <row r="8" spans="2:20" ht="14.4" thickTop="1" x14ac:dyDescent="0.25">
      <c r="B8" s="76"/>
      <c r="F8" s="75"/>
    </row>
    <row r="9" spans="2:20" ht="15" x14ac:dyDescent="0.25">
      <c r="B9" s="55" t="s">
        <v>558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21.75" customHeight="1" x14ac:dyDescent="0.25">
      <c r="B10" s="372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4"/>
    </row>
    <row r="11" spans="2:20" ht="21.75" customHeight="1" x14ac:dyDescent="0.25">
      <c r="B11" s="375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7"/>
    </row>
    <row r="12" spans="2:20" ht="21.75" customHeight="1" x14ac:dyDescent="0.25">
      <c r="B12" s="375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7"/>
    </row>
    <row r="13" spans="2:20" ht="21.75" customHeight="1" x14ac:dyDescent="0.25">
      <c r="B13" s="378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80"/>
    </row>
  </sheetData>
  <sheetProtection algorithmName="SHA-512" hashValue="StC6OTiL+gT9st9+VJ5kJlMf1M1Y2f939DM6JD41NVTAajiWk6GBebQYuplyjJXm5VYZRU7W+gpCCKFBtd53WQ==" saltValue="dmrd/jb1JupWO/2t/QGxaA==" spinCount="100000" sheet="1" objects="1" scenarios="1"/>
  <mergeCells count="8">
    <mergeCell ref="B10:T13"/>
    <mergeCell ref="B3:B4"/>
    <mergeCell ref="C3:E3"/>
    <mergeCell ref="F3:H3"/>
    <mergeCell ref="I3:K3"/>
    <mergeCell ref="L3:N3"/>
    <mergeCell ref="O3:Q3"/>
    <mergeCell ref="R3:T3"/>
  </mergeCells>
  <conditionalFormatting sqref="C5:F7 I5:I7 L5:L7 O5:O7 R5:R7">
    <cfRule type="cellIs" dxfId="15" priority="2" operator="equal">
      <formula>0</formula>
    </cfRule>
  </conditionalFormatting>
  <printOptions horizontalCentered="1"/>
  <pageMargins left="0.19685039370078741" right="0.19685039370078741" top="0.55118110236220474" bottom="0.35433070866141736" header="0.31496062992125984" footer="0.19685039370078741"/>
  <pageSetup scale="90" orientation="landscape" r:id="rId1"/>
  <headerFooter>
    <oddFooter>&amp;R&amp;"+,Negrita Cursiva"CONED,&amp;"+,Cursiva" página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pageSetUpPr fitToPage="1"/>
  </sheetPr>
  <dimension ref="B1:K3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6" style="1" customWidth="1"/>
    <col min="2" max="2" width="58.21875" style="1" customWidth="1"/>
    <col min="3" max="8" width="10.44140625" style="1" customWidth="1"/>
    <col min="9" max="16384" width="11.44140625" style="1"/>
  </cols>
  <sheetData>
    <row r="1" spans="2:11" ht="17.399999999999999" x14ac:dyDescent="0.3">
      <c r="B1" s="264" t="s">
        <v>602</v>
      </c>
      <c r="C1" s="142"/>
      <c r="D1" s="142"/>
    </row>
    <row r="2" spans="2:11" ht="18" thickBot="1" x14ac:dyDescent="0.35">
      <c r="B2" s="267" t="s">
        <v>607</v>
      </c>
      <c r="C2" s="143"/>
      <c r="D2" s="143"/>
      <c r="E2" s="143"/>
      <c r="F2" s="143"/>
      <c r="G2" s="143"/>
      <c r="H2" s="143"/>
    </row>
    <row r="3" spans="2:11" ht="30.75" customHeight="1" thickTop="1" thickBot="1" x14ac:dyDescent="0.3">
      <c r="B3" s="144" t="s">
        <v>73</v>
      </c>
      <c r="C3" s="145" t="s">
        <v>0</v>
      </c>
      <c r="D3" s="240" t="s">
        <v>582</v>
      </c>
      <c r="E3" s="241" t="s">
        <v>583</v>
      </c>
      <c r="F3" s="242" t="s">
        <v>584</v>
      </c>
      <c r="G3" s="241" t="s">
        <v>585</v>
      </c>
      <c r="H3" s="242" t="s">
        <v>586</v>
      </c>
    </row>
    <row r="4" spans="2:11" ht="20.25" customHeight="1" thickTop="1" x14ac:dyDescent="0.25">
      <c r="B4" s="146" t="s">
        <v>608</v>
      </c>
      <c r="C4" s="147">
        <f>SUM(C5:C7)</f>
        <v>0</v>
      </c>
      <c r="D4" s="148">
        <f>SUM(D5:D7)</f>
        <v>0</v>
      </c>
      <c r="E4" s="149">
        <f t="shared" ref="E4:H4" si="0">SUM(E5:E7)</f>
        <v>0</v>
      </c>
      <c r="F4" s="149">
        <f t="shared" si="0"/>
        <v>0</v>
      </c>
      <c r="G4" s="149">
        <f t="shared" si="0"/>
        <v>0</v>
      </c>
      <c r="H4" s="150">
        <f t="shared" si="0"/>
        <v>0</v>
      </c>
      <c r="I4" s="151"/>
      <c r="J4" s="151"/>
      <c r="K4" s="151"/>
    </row>
    <row r="5" spans="2:11" ht="20.25" customHeight="1" x14ac:dyDescent="0.25">
      <c r="B5" s="243" t="s">
        <v>75</v>
      </c>
      <c r="C5" s="138">
        <f>SUM(D5:H5)</f>
        <v>0</v>
      </c>
      <c r="D5" s="152"/>
      <c r="E5" s="153"/>
      <c r="F5" s="153"/>
      <c r="G5" s="153"/>
      <c r="H5" s="141"/>
    </row>
    <row r="6" spans="2:11" ht="20.25" customHeight="1" x14ac:dyDescent="0.25">
      <c r="B6" s="243" t="s">
        <v>609</v>
      </c>
      <c r="C6" s="138">
        <f>SUM(D6:H6)</f>
        <v>0</v>
      </c>
      <c r="D6" s="152"/>
      <c r="E6" s="153"/>
      <c r="F6" s="153"/>
      <c r="G6" s="153"/>
      <c r="H6" s="141"/>
    </row>
    <row r="7" spans="2:11" ht="20.25" customHeight="1" x14ac:dyDescent="0.25">
      <c r="B7" s="244" t="s">
        <v>610</v>
      </c>
      <c r="C7" s="140">
        <f>SUM(D7:H7)</f>
        <v>0</v>
      </c>
      <c r="D7" s="154"/>
      <c r="E7" s="155"/>
      <c r="F7" s="155"/>
      <c r="G7" s="155"/>
      <c r="H7" s="156"/>
    </row>
    <row r="8" spans="2:11" ht="20.25" customHeight="1" x14ac:dyDescent="0.25">
      <c r="B8" s="146" t="s">
        <v>611</v>
      </c>
      <c r="C8" s="157">
        <f>SUM(C9:C14)</f>
        <v>0</v>
      </c>
      <c r="D8" s="158">
        <f>SUM(D9:D14)</f>
        <v>0</v>
      </c>
      <c r="E8" s="159">
        <f>SUM(E9:E14)</f>
        <v>0</v>
      </c>
      <c r="F8" s="159">
        <f t="shared" ref="F8:H8" si="1">SUM(F9:F14)</f>
        <v>0</v>
      </c>
      <c r="G8" s="159">
        <f t="shared" si="1"/>
        <v>0</v>
      </c>
      <c r="H8" s="160">
        <f t="shared" si="1"/>
        <v>0</v>
      </c>
    </row>
    <row r="9" spans="2:11" ht="20.25" customHeight="1" x14ac:dyDescent="0.25">
      <c r="B9" s="243" t="s">
        <v>612</v>
      </c>
      <c r="C9" s="138">
        <f>SUM(D9:H9)</f>
        <v>0</v>
      </c>
      <c r="D9" s="152"/>
      <c r="E9" s="153"/>
      <c r="F9" s="153"/>
      <c r="G9" s="153"/>
      <c r="H9" s="141"/>
    </row>
    <row r="10" spans="2:11" ht="20.25" customHeight="1" x14ac:dyDescent="0.25">
      <c r="B10" s="243" t="s">
        <v>613</v>
      </c>
      <c r="C10" s="138">
        <f>SUM(D10:H10)</f>
        <v>0</v>
      </c>
      <c r="D10" s="152"/>
      <c r="E10" s="153"/>
      <c r="F10" s="153"/>
      <c r="G10" s="153"/>
      <c r="H10" s="141"/>
    </row>
    <row r="11" spans="2:11" ht="20.25" customHeight="1" x14ac:dyDescent="0.25">
      <c r="B11" s="245" t="s">
        <v>944</v>
      </c>
      <c r="C11" s="138">
        <f>SUM(D11:H11)</f>
        <v>0</v>
      </c>
      <c r="D11" s="152"/>
      <c r="E11" s="153"/>
      <c r="F11" s="153"/>
      <c r="G11" s="153"/>
      <c r="H11" s="141"/>
    </row>
    <row r="12" spans="2:11" ht="20.25" customHeight="1" x14ac:dyDescent="0.25">
      <c r="B12" s="243" t="s">
        <v>614</v>
      </c>
      <c r="C12" s="138">
        <f>SUM(D12:H12)</f>
        <v>0</v>
      </c>
      <c r="D12" s="152"/>
      <c r="E12" s="153"/>
      <c r="F12" s="153"/>
      <c r="G12" s="153"/>
      <c r="H12" s="141"/>
    </row>
    <row r="13" spans="2:11" ht="20.25" customHeight="1" x14ac:dyDescent="0.25">
      <c r="B13" s="243" t="s">
        <v>615</v>
      </c>
      <c r="C13" s="138">
        <f>SUM(D13:H13)</f>
        <v>0</v>
      </c>
      <c r="D13" s="152"/>
      <c r="E13" s="153"/>
      <c r="F13" s="153"/>
      <c r="G13" s="153"/>
      <c r="H13" s="141"/>
    </row>
    <row r="14" spans="2:11" ht="20.25" customHeight="1" x14ac:dyDescent="0.25">
      <c r="B14" s="243" t="s">
        <v>616</v>
      </c>
      <c r="C14" s="138">
        <f>SUM(C15:C17)</f>
        <v>0</v>
      </c>
      <c r="D14" s="161">
        <f>SUM(D15:D17)</f>
        <v>0</v>
      </c>
      <c r="E14" s="139">
        <f t="shared" ref="E14:H14" si="2">SUM(E15:E17)</f>
        <v>0</v>
      </c>
      <c r="F14" s="139">
        <f t="shared" si="2"/>
        <v>0</v>
      </c>
      <c r="G14" s="139">
        <f t="shared" si="2"/>
        <v>0</v>
      </c>
      <c r="H14" s="162">
        <f t="shared" si="2"/>
        <v>0</v>
      </c>
    </row>
    <row r="15" spans="2:11" ht="20.25" customHeight="1" x14ac:dyDescent="0.25">
      <c r="B15" s="246" t="s">
        <v>609</v>
      </c>
      <c r="C15" s="163">
        <f>SUM(D15:H15)</f>
        <v>0</v>
      </c>
      <c r="D15" s="164"/>
      <c r="E15" s="165"/>
      <c r="F15" s="165"/>
      <c r="G15" s="165"/>
      <c r="H15" s="166"/>
    </row>
    <row r="16" spans="2:11" ht="20.25" customHeight="1" x14ac:dyDescent="0.25">
      <c r="B16" s="246" t="s">
        <v>617</v>
      </c>
      <c r="C16" s="163">
        <f>SUM(D16:H16)</f>
        <v>0</v>
      </c>
      <c r="D16" s="164"/>
      <c r="E16" s="165"/>
      <c r="F16" s="165"/>
      <c r="G16" s="165"/>
      <c r="H16" s="166"/>
    </row>
    <row r="17" spans="2:8" ht="20.25" customHeight="1" x14ac:dyDescent="0.25">
      <c r="B17" s="247" t="s">
        <v>618</v>
      </c>
      <c r="C17" s="140">
        <f>SUM(D17:H17)</f>
        <v>0</v>
      </c>
      <c r="D17" s="154"/>
      <c r="E17" s="155"/>
      <c r="F17" s="155"/>
      <c r="G17" s="155"/>
      <c r="H17" s="156"/>
    </row>
    <row r="18" spans="2:8" ht="20.25" customHeight="1" x14ac:dyDescent="0.25">
      <c r="B18" s="248" t="s">
        <v>945</v>
      </c>
      <c r="C18" s="168">
        <f>SUM(C19:C23)</f>
        <v>0</v>
      </c>
      <c r="D18" s="249">
        <f t="shared" ref="D18:H18" si="3">SUM(D19:D23)</f>
        <v>0</v>
      </c>
      <c r="E18" s="250">
        <f t="shared" si="3"/>
        <v>0</v>
      </c>
      <c r="F18" s="250">
        <f t="shared" si="3"/>
        <v>0</v>
      </c>
      <c r="G18" s="250">
        <f t="shared" si="3"/>
        <v>0</v>
      </c>
      <c r="H18" s="251">
        <f t="shared" si="3"/>
        <v>0</v>
      </c>
    </row>
    <row r="19" spans="2:8" ht="20.25" customHeight="1" x14ac:dyDescent="0.25">
      <c r="B19" s="252" t="s">
        <v>1264</v>
      </c>
      <c r="C19" s="168">
        <f>SUM(D19:H19)</f>
        <v>0</v>
      </c>
      <c r="D19" s="169"/>
      <c r="E19" s="170"/>
      <c r="F19" s="170"/>
      <c r="G19" s="170"/>
      <c r="H19" s="171"/>
    </row>
    <row r="20" spans="2:8" ht="20.25" customHeight="1" x14ac:dyDescent="0.25">
      <c r="B20" s="245" t="s">
        <v>1265</v>
      </c>
      <c r="C20" s="168">
        <f>SUM(D20:H20)</f>
        <v>0</v>
      </c>
      <c r="D20" s="169"/>
      <c r="E20" s="170"/>
      <c r="F20" s="170"/>
      <c r="G20" s="170"/>
      <c r="H20" s="171"/>
    </row>
    <row r="21" spans="2:8" ht="20.25" customHeight="1" x14ac:dyDescent="0.25">
      <c r="B21" s="273" t="s">
        <v>1266</v>
      </c>
      <c r="C21" s="168">
        <f>SUM(D21:H21)</f>
        <v>0</v>
      </c>
      <c r="D21" s="169"/>
      <c r="E21" s="170"/>
      <c r="F21" s="170"/>
      <c r="G21" s="170"/>
      <c r="H21" s="171"/>
    </row>
    <row r="22" spans="2:8" ht="20.25" customHeight="1" x14ac:dyDescent="0.25">
      <c r="B22" s="273" t="s">
        <v>1267</v>
      </c>
      <c r="C22" s="168">
        <f>SUM(D22:H22)</f>
        <v>0</v>
      </c>
      <c r="D22" s="169"/>
      <c r="E22" s="170"/>
      <c r="F22" s="170"/>
      <c r="G22" s="170"/>
      <c r="H22" s="171"/>
    </row>
    <row r="23" spans="2:8" ht="20.25" customHeight="1" x14ac:dyDescent="0.25">
      <c r="B23" s="253" t="s">
        <v>1268</v>
      </c>
      <c r="C23" s="140">
        <f>SUM(D23:H23)</f>
        <v>0</v>
      </c>
      <c r="D23" s="154"/>
      <c r="E23" s="155"/>
      <c r="F23" s="155"/>
      <c r="G23" s="155"/>
      <c r="H23" s="156"/>
    </row>
    <row r="24" spans="2:8" ht="20.25" customHeight="1" x14ac:dyDescent="0.25">
      <c r="B24" s="167" t="s">
        <v>619</v>
      </c>
      <c r="C24" s="157">
        <f>+C25+C26</f>
        <v>0</v>
      </c>
      <c r="D24" s="158">
        <f>SUM(D25:D26)</f>
        <v>0</v>
      </c>
      <c r="E24" s="159">
        <f t="shared" ref="E24:H24" si="4">SUM(E25:E26)</f>
        <v>0</v>
      </c>
      <c r="F24" s="159">
        <f t="shared" si="4"/>
        <v>0</v>
      </c>
      <c r="G24" s="159">
        <f t="shared" si="4"/>
        <v>0</v>
      </c>
      <c r="H24" s="160">
        <f t="shared" si="4"/>
        <v>0</v>
      </c>
    </row>
    <row r="25" spans="2:8" ht="20.25" customHeight="1" x14ac:dyDescent="0.25">
      <c r="B25" s="254" t="s">
        <v>559</v>
      </c>
      <c r="C25" s="168">
        <f t="shared" ref="C25:C26" si="5">SUM(D25:H25)</f>
        <v>0</v>
      </c>
      <c r="D25" s="169"/>
      <c r="E25" s="170"/>
      <c r="F25" s="170"/>
      <c r="G25" s="170"/>
      <c r="H25" s="171"/>
    </row>
    <row r="26" spans="2:8" ht="20.25" customHeight="1" thickBot="1" x14ac:dyDescent="0.3">
      <c r="B26" s="255" t="s">
        <v>560</v>
      </c>
      <c r="C26" s="172">
        <f t="shared" si="5"/>
        <v>0</v>
      </c>
      <c r="D26" s="173"/>
      <c r="E26" s="174"/>
      <c r="F26" s="174"/>
      <c r="G26" s="174"/>
      <c r="H26" s="175"/>
    </row>
    <row r="27" spans="2:8" ht="20.25" customHeight="1" thickTop="1" x14ac:dyDescent="0.25">
      <c r="B27" s="76"/>
      <c r="C27" s="151"/>
    </row>
    <row r="28" spans="2:8" ht="20.25" customHeight="1" x14ac:dyDescent="0.25">
      <c r="B28" s="55" t="s">
        <v>558</v>
      </c>
    </row>
    <row r="29" spans="2:8" ht="18" customHeight="1" x14ac:dyDescent="0.25">
      <c r="B29" s="398"/>
      <c r="C29" s="399"/>
      <c r="D29" s="399"/>
      <c r="E29" s="399"/>
      <c r="F29" s="399"/>
      <c r="G29" s="399"/>
      <c r="H29" s="400"/>
    </row>
    <row r="30" spans="2:8" ht="18" customHeight="1" x14ac:dyDescent="0.25">
      <c r="B30" s="401"/>
      <c r="C30" s="376"/>
      <c r="D30" s="376"/>
      <c r="E30" s="376"/>
      <c r="F30" s="376"/>
      <c r="G30" s="376"/>
      <c r="H30" s="402"/>
    </row>
    <row r="31" spans="2:8" ht="18" customHeight="1" x14ac:dyDescent="0.25">
      <c r="B31" s="401"/>
      <c r="C31" s="376"/>
      <c r="D31" s="376"/>
      <c r="E31" s="376"/>
      <c r="F31" s="376"/>
      <c r="G31" s="376"/>
      <c r="H31" s="402"/>
    </row>
    <row r="32" spans="2:8" ht="18" customHeight="1" x14ac:dyDescent="0.25">
      <c r="B32" s="403"/>
      <c r="C32" s="404"/>
      <c r="D32" s="404"/>
      <c r="E32" s="404"/>
      <c r="F32" s="404"/>
      <c r="G32" s="404"/>
      <c r="H32" s="405"/>
    </row>
    <row r="35" spans="2:4" ht="15" x14ac:dyDescent="0.25">
      <c r="B35" s="176"/>
      <c r="C35" s="16"/>
      <c r="D35" s="16"/>
    </row>
    <row r="36" spans="2:4" x14ac:dyDescent="0.25">
      <c r="B36" s="177"/>
    </row>
    <row r="37" spans="2:4" x14ac:dyDescent="0.25">
      <c r="B37" s="177"/>
    </row>
    <row r="38" spans="2:4" x14ac:dyDescent="0.25">
      <c r="B38" s="177"/>
    </row>
  </sheetData>
  <sheetProtection algorithmName="SHA-512" hashValue="L5xpPAGedUaJSVBnP88aDoLKC1nHrhS/Lwj3Pen1t4C8CBXT7vHLjsNUZ0E3zst578pxaBalBxfipOstdiiOiw==" saltValue="4viaj61diajJMS9+1+juDA==" spinCount="100000" sheet="1" objects="1" scenarios="1"/>
  <mergeCells count="1">
    <mergeCell ref="B29:H32"/>
  </mergeCells>
  <conditionalFormatting sqref="C5:C7 C15:C17 C25:C26">
    <cfRule type="cellIs" dxfId="14" priority="8" operator="equal">
      <formula>0</formula>
    </cfRule>
  </conditionalFormatting>
  <conditionalFormatting sqref="C9:C13">
    <cfRule type="cellIs" dxfId="13" priority="6" operator="equal">
      <formula>0</formula>
    </cfRule>
  </conditionalFormatting>
  <conditionalFormatting sqref="C19:C23">
    <cfRule type="cellIs" dxfId="12" priority="1" operator="equal">
      <formula>0</formula>
    </cfRule>
  </conditionalFormatting>
  <conditionalFormatting sqref="C4:H4 C8:H8 C14:H14 C18:H18 C24:H24">
    <cfRule type="cellIs" dxfId="11" priority="5" operator="equal">
      <formula>0</formula>
    </cfRule>
  </conditionalFormatting>
  <dataValidations count="2">
    <dataValidation type="whole" allowBlank="1" showInputMessage="1" showErrorMessage="1" error="Debe incluir valores mayores a 0." sqref="C25:C26 C4:C7 C9:C13 C15:C17 C19:C23 D4:H4" xr:uid="{00000000-0002-0000-0A00-000000000000}">
      <formula1>1</formula1>
      <formula2>10000</formula2>
    </dataValidation>
    <dataValidation type="whole" operator="greaterThanOrEqual" allowBlank="1" showInputMessage="1" showErrorMessage="1" error="Debe incluir valores ENTEROS." sqref="D19:H23 D15:H17 D9:H13 D25:H26 D5:H7" xr:uid="{00000000-0002-0000-0A00-000001000000}">
      <formula1>0</formula1>
    </dataValidation>
  </dataValidations>
  <printOptions horizontalCentered="1"/>
  <pageMargins left="0.15748031496062992" right="0.15748031496062992" top="0.55118110236220474" bottom="0.39370078740157483" header="0.31496062992125984" footer="0.15748031496062992"/>
  <pageSetup scale="96" fitToWidth="0" orientation="landscape" r:id="rId1"/>
  <headerFooter>
    <oddFooter>&amp;R&amp;"+,Negrita Cursiva"CONED,&amp;"+,Cursiva" página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9D55A-C3CF-4243-9619-8EA95096F4F7}">
  <sheetPr codeName="Hoja17">
    <pageSetUpPr fitToPage="1"/>
  </sheetPr>
  <dimension ref="B1:G36"/>
  <sheetViews>
    <sheetView showGridLines="0" zoomScale="95" zoomScaleNormal="95" zoomScaleSheetLayoutView="100" workbookViewId="0"/>
  </sheetViews>
  <sheetFormatPr baseColWidth="10" defaultColWidth="11.44140625" defaultRowHeight="13.8" x14ac:dyDescent="0.25"/>
  <cols>
    <col min="1" max="1" width="6.44140625" style="1" customWidth="1"/>
    <col min="2" max="2" width="5.44140625" style="179" customWidth="1"/>
    <col min="3" max="3" width="81.88671875" style="193" customWidth="1"/>
    <col min="4" max="6" width="11.44140625" style="188" customWidth="1"/>
    <col min="7" max="7" width="11.6640625" style="1" customWidth="1"/>
    <col min="8" max="16384" width="11.44140625" style="1"/>
  </cols>
  <sheetData>
    <row r="1" spans="2:7" ht="19.5" customHeight="1" x14ac:dyDescent="0.3">
      <c r="B1" s="268" t="s">
        <v>705</v>
      </c>
      <c r="C1" s="187"/>
      <c r="D1" s="187"/>
      <c r="F1" s="440" t="s">
        <v>621</v>
      </c>
    </row>
    <row r="2" spans="2:7" ht="19.5" customHeight="1" x14ac:dyDescent="0.3">
      <c r="B2" s="268" t="s">
        <v>620</v>
      </c>
      <c r="C2" s="189"/>
      <c r="D2" s="189"/>
      <c r="F2" s="440" t="s">
        <v>622</v>
      </c>
      <c r="G2" s="178" t="s">
        <v>621</v>
      </c>
    </row>
    <row r="3" spans="2:7" ht="17.399999999999999" x14ac:dyDescent="0.3">
      <c r="B3" s="268" t="s">
        <v>947</v>
      </c>
      <c r="C3" s="191"/>
      <c r="D3" s="191"/>
      <c r="F3" s="440"/>
      <c r="G3" s="178" t="s">
        <v>622</v>
      </c>
    </row>
    <row r="4" spans="2:7" ht="11.25" customHeight="1" x14ac:dyDescent="0.3">
      <c r="B4" s="190"/>
      <c r="C4" s="191"/>
      <c r="D4" s="191"/>
      <c r="E4" s="185"/>
      <c r="F4" s="1"/>
      <c r="G4" s="256"/>
    </row>
    <row r="5" spans="2:7" ht="18" customHeight="1" x14ac:dyDescent="0.3">
      <c r="B5" s="192" t="s">
        <v>623</v>
      </c>
      <c r="C5" s="181"/>
      <c r="D5" s="191"/>
      <c r="E5" s="191"/>
    </row>
    <row r="6" spans="2:7" ht="34.799999999999997" customHeight="1" x14ac:dyDescent="0.25">
      <c r="B6" s="234" t="s">
        <v>67</v>
      </c>
      <c r="C6" s="262" t="s">
        <v>1295</v>
      </c>
      <c r="D6" s="261"/>
    </row>
    <row r="7" spans="2:7" ht="18" customHeight="1" x14ac:dyDescent="0.25">
      <c r="B7" s="234" t="s">
        <v>68</v>
      </c>
      <c r="C7" s="262" t="s">
        <v>1259</v>
      </c>
      <c r="D7" s="261"/>
    </row>
    <row r="8" spans="2:7" ht="18" customHeight="1" x14ac:dyDescent="0.25">
      <c r="B8" s="286" t="s">
        <v>1296</v>
      </c>
      <c r="C8" s="287" t="str">
        <f>IF(D7="Sí","Indique cuántas acciones -------&gt;","")</f>
        <v/>
      </c>
      <c r="D8" s="263"/>
      <c r="E8" s="272" t="str">
        <f>IF(AND(D7="Sí",D8&lt;=0),"Indique la cantidad de accioness","")</f>
        <v/>
      </c>
      <c r="F8" s="212"/>
      <c r="G8" s="188"/>
    </row>
    <row r="9" spans="2:7" ht="18" customHeight="1" x14ac:dyDescent="0.25">
      <c r="B9" s="234" t="s">
        <v>69</v>
      </c>
      <c r="C9" s="262" t="s">
        <v>624</v>
      </c>
      <c r="D9" s="261"/>
      <c r="E9" s="9"/>
      <c r="F9" s="9"/>
    </row>
    <row r="10" spans="2:7" ht="18" customHeight="1" x14ac:dyDescent="0.25">
      <c r="B10" s="288" t="s">
        <v>1297</v>
      </c>
      <c r="C10" s="289"/>
      <c r="D10" s="290" t="str">
        <f>IF($D$9="Sí","Total","")</f>
        <v/>
      </c>
      <c r="E10" s="290" t="str">
        <f>IF($D$9="Sí","Hombres","")</f>
        <v/>
      </c>
      <c r="F10" s="290" t="str">
        <f>IF($D$9="Sí","Mujeres","")</f>
        <v/>
      </c>
    </row>
    <row r="11" spans="2:7" ht="18" customHeight="1" x14ac:dyDescent="0.25">
      <c r="B11" s="288" t="s">
        <v>1298</v>
      </c>
      <c r="C11" s="287" t="str">
        <f>IF(D9="Sí","Indique cuántos estudiantes participan en el Grupo de Convivencia --&gt;","")</f>
        <v/>
      </c>
      <c r="D11" s="276" t="str">
        <f>IFERROR(IF(D10="Total",E11+F11,"*"),"")</f>
        <v>*</v>
      </c>
      <c r="E11" s="263"/>
      <c r="F11" s="263"/>
      <c r="G11" s="406" t="str">
        <f>IF(AND(D9="Sí",D11&lt;=0),"Indique la cantidad de estudiantes","")</f>
        <v/>
      </c>
    </row>
    <row r="12" spans="2:7" ht="34.799999999999997" customHeight="1" x14ac:dyDescent="0.25">
      <c r="B12" s="234" t="s">
        <v>72</v>
      </c>
      <c r="C12" s="289" t="s">
        <v>1299</v>
      </c>
      <c r="D12" s="261"/>
      <c r="E12" s="9"/>
      <c r="F12" s="9"/>
      <c r="G12" s="406"/>
    </row>
    <row r="13" spans="2:7" ht="18" customHeight="1" x14ac:dyDescent="0.25">
      <c r="B13" s="234" t="s">
        <v>569</v>
      </c>
      <c r="C13" s="289" t="s">
        <v>1262</v>
      </c>
      <c r="D13" s="261"/>
      <c r="E13" s="291"/>
      <c r="F13" s="291"/>
    </row>
    <row r="14" spans="2:7" ht="18" customHeight="1" x14ac:dyDescent="0.25">
      <c r="C14" s="181"/>
      <c r="D14" s="181"/>
      <c r="E14" s="181"/>
      <c r="F14" s="181"/>
    </row>
    <row r="15" spans="2:7" ht="18" customHeight="1" x14ac:dyDescent="0.25">
      <c r="B15" s="192" t="s">
        <v>1300</v>
      </c>
      <c r="D15" s="203" t="s">
        <v>0</v>
      </c>
      <c r="E15" s="203" t="s">
        <v>559</v>
      </c>
      <c r="F15" s="203" t="s">
        <v>560</v>
      </c>
    </row>
    <row r="16" spans="2:7" ht="18" customHeight="1" x14ac:dyDescent="0.25">
      <c r="B16" s="179" t="s">
        <v>571</v>
      </c>
      <c r="C16" s="188" t="s">
        <v>576</v>
      </c>
      <c r="D16" s="204">
        <f>E16+F16</f>
        <v>0</v>
      </c>
      <c r="E16" s="205"/>
      <c r="F16" s="205"/>
    </row>
    <row r="17" spans="2:6" ht="18" customHeight="1" x14ac:dyDescent="0.25">
      <c r="B17" s="179" t="s">
        <v>572</v>
      </c>
      <c r="C17" s="188" t="s">
        <v>577</v>
      </c>
      <c r="D17" s="204">
        <f t="shared" ref="D17:D19" si="0">E17+F17</f>
        <v>0</v>
      </c>
      <c r="E17" s="205"/>
      <c r="F17" s="205"/>
    </row>
    <row r="18" spans="2:6" ht="18" customHeight="1" x14ac:dyDescent="0.25">
      <c r="B18" s="179" t="s">
        <v>628</v>
      </c>
      <c r="C18" s="188" t="s">
        <v>629</v>
      </c>
      <c r="D18" s="204">
        <f t="shared" si="0"/>
        <v>0</v>
      </c>
      <c r="E18" s="205"/>
      <c r="F18" s="205"/>
    </row>
    <row r="19" spans="2:6" ht="18" customHeight="1" x14ac:dyDescent="0.25">
      <c r="B19" s="179" t="s">
        <v>630</v>
      </c>
      <c r="C19" s="188" t="s">
        <v>631</v>
      </c>
      <c r="D19" s="204">
        <f t="shared" si="0"/>
        <v>0</v>
      </c>
      <c r="E19" s="205"/>
      <c r="F19" s="205"/>
    </row>
    <row r="20" spans="2:6" ht="18" customHeight="1" x14ac:dyDescent="0.25">
      <c r="B20" s="179" t="s">
        <v>632</v>
      </c>
      <c r="C20" s="188" t="s">
        <v>573</v>
      </c>
      <c r="D20" s="205"/>
    </row>
    <row r="21" spans="2:6" ht="18" customHeight="1" x14ac:dyDescent="0.25">
      <c r="B21" s="179" t="s">
        <v>633</v>
      </c>
      <c r="C21" s="188" t="s">
        <v>574</v>
      </c>
      <c r="D21" s="205"/>
    </row>
    <row r="22" spans="2:6" ht="18" customHeight="1" x14ac:dyDescent="0.25">
      <c r="B22" s="179" t="s">
        <v>634</v>
      </c>
      <c r="C22" s="188" t="s">
        <v>635</v>
      </c>
      <c r="D22" s="205"/>
    </row>
    <row r="23" spans="2:6" ht="18" customHeight="1" x14ac:dyDescent="0.25">
      <c r="B23" s="179" t="s">
        <v>636</v>
      </c>
      <c r="C23" s="188" t="s">
        <v>637</v>
      </c>
      <c r="D23" s="205"/>
    </row>
    <row r="24" spans="2:6" ht="18" customHeight="1" x14ac:dyDescent="0.25">
      <c r="B24" s="179" t="s">
        <v>639</v>
      </c>
      <c r="C24" s="188" t="s">
        <v>946</v>
      </c>
      <c r="D24" s="205"/>
    </row>
    <row r="25" spans="2:6" ht="18" customHeight="1" x14ac:dyDescent="0.25"/>
    <row r="26" spans="2:6" ht="18" customHeight="1" x14ac:dyDescent="0.25">
      <c r="B26" s="192" t="s">
        <v>638</v>
      </c>
    </row>
    <row r="27" spans="2:6" ht="18" customHeight="1" x14ac:dyDescent="0.25">
      <c r="B27" s="179" t="s">
        <v>640</v>
      </c>
      <c r="C27" s="188" t="s">
        <v>570</v>
      </c>
      <c r="D27" s="203" t="s">
        <v>0</v>
      </c>
      <c r="E27" s="203" t="s">
        <v>559</v>
      </c>
      <c r="F27" s="203" t="s">
        <v>560</v>
      </c>
    </row>
    <row r="28" spans="2:6" ht="18" customHeight="1" x14ac:dyDescent="0.25">
      <c r="B28" s="292" t="s">
        <v>1301</v>
      </c>
      <c r="C28" s="206" t="s">
        <v>0</v>
      </c>
      <c r="D28" s="204">
        <f>E28+F28</f>
        <v>0</v>
      </c>
      <c r="E28" s="204">
        <f>+E29+E30</f>
        <v>0</v>
      </c>
      <c r="F28" s="204">
        <f>+F29+F30</f>
        <v>0</v>
      </c>
    </row>
    <row r="29" spans="2:6" ht="18" customHeight="1" x14ac:dyDescent="0.25">
      <c r="B29" s="292" t="s">
        <v>1302</v>
      </c>
      <c r="C29" s="206" t="s">
        <v>70</v>
      </c>
      <c r="D29" s="204">
        <f>+E29+F29</f>
        <v>0</v>
      </c>
      <c r="E29" s="205"/>
      <c r="F29" s="205"/>
    </row>
    <row r="30" spans="2:6" ht="18" customHeight="1" x14ac:dyDescent="0.25">
      <c r="B30" s="292" t="s">
        <v>1303</v>
      </c>
      <c r="C30" s="206" t="s">
        <v>71</v>
      </c>
      <c r="D30" s="204">
        <f>+E30+F30</f>
        <v>0</v>
      </c>
      <c r="E30" s="205"/>
      <c r="F30" s="205"/>
    </row>
    <row r="31" spans="2:6" ht="4.5" customHeight="1" x14ac:dyDescent="0.25">
      <c r="B31" s="207"/>
      <c r="C31" s="208"/>
      <c r="D31" s="209"/>
      <c r="E31" s="209"/>
      <c r="F31" s="209"/>
    </row>
    <row r="32" spans="2:6" x14ac:dyDescent="0.25">
      <c r="B32" s="210" t="s">
        <v>558</v>
      </c>
      <c r="C32" s="208"/>
      <c r="D32" s="209"/>
      <c r="E32" s="209"/>
      <c r="F32" s="209"/>
    </row>
    <row r="33" spans="2:6" ht="21" customHeight="1" x14ac:dyDescent="0.25">
      <c r="B33" s="372"/>
      <c r="C33" s="373"/>
      <c r="D33" s="373"/>
      <c r="E33" s="373"/>
      <c r="F33" s="374"/>
    </row>
    <row r="34" spans="2:6" ht="21" customHeight="1" x14ac:dyDescent="0.25">
      <c r="B34" s="375"/>
      <c r="C34" s="376"/>
      <c r="D34" s="376"/>
      <c r="E34" s="376"/>
      <c r="F34" s="377"/>
    </row>
    <row r="35" spans="2:6" ht="21" customHeight="1" x14ac:dyDescent="0.25">
      <c r="B35" s="375"/>
      <c r="C35" s="376"/>
      <c r="D35" s="376"/>
      <c r="E35" s="376"/>
      <c r="F35" s="377"/>
    </row>
    <row r="36" spans="2:6" ht="21" customHeight="1" x14ac:dyDescent="0.25">
      <c r="B36" s="378"/>
      <c r="C36" s="379"/>
      <c r="D36" s="379"/>
      <c r="E36" s="379"/>
      <c r="F36" s="380"/>
    </row>
  </sheetData>
  <sheetProtection algorithmName="SHA-512" hashValue="fg8whwt9Cifo1vwXnw62rD2czj8LN2FnplDhhWGLPXvoPASDw0hS8Kmp6LUD7PJQoz+vUCh5D37fQqL3qr6+vg==" saltValue="I35rIPxRgi0KvpJldTSrvw==" spinCount="100000" sheet="1" objects="1" scenarios="1"/>
  <mergeCells count="2">
    <mergeCell ref="G11:G12"/>
    <mergeCell ref="B33:F36"/>
  </mergeCells>
  <conditionalFormatting sqref="D8">
    <cfRule type="expression" dxfId="10" priority="8">
      <formula>$D$7="Sí"</formula>
    </cfRule>
  </conditionalFormatting>
  <conditionalFormatting sqref="D11">
    <cfRule type="cellIs" dxfId="9" priority="1" operator="equal">
      <formula>"*"</formula>
    </cfRule>
    <cfRule type="cellIs" dxfId="8" priority="2" operator="greaterThan">
      <formula>0</formula>
    </cfRule>
    <cfRule type="cellIs" dxfId="7" priority="3" operator="equal">
      <formula>0</formula>
    </cfRule>
  </conditionalFormatting>
  <conditionalFormatting sqref="D16:D19">
    <cfRule type="cellIs" dxfId="6" priority="6" operator="equal">
      <formula>0</formula>
    </cfRule>
  </conditionalFormatting>
  <conditionalFormatting sqref="D28:D30">
    <cfRule type="cellIs" dxfId="5" priority="5" operator="equal">
      <formula>0</formula>
    </cfRule>
  </conditionalFormatting>
  <conditionalFormatting sqref="E11:F11">
    <cfRule type="expression" dxfId="4" priority="7">
      <formula>$E$10="Hombres"</formula>
    </cfRule>
  </conditionalFormatting>
  <conditionalFormatting sqref="E28:F28">
    <cfRule type="cellIs" dxfId="3" priority="4" operator="equal">
      <formula>0</formula>
    </cfRule>
  </conditionalFormatting>
  <dataValidations count="1">
    <dataValidation type="list" allowBlank="1" showInputMessage="1" showErrorMessage="1" sqref="D9 D6:D7 D12:D13" xr:uid="{78B21BB2-B612-4635-A8A8-DAC9175CBDD4}">
      <formula1>sino</formula1>
    </dataValidation>
  </dataValidations>
  <printOptions horizontalCentered="1"/>
  <pageMargins left="0.19685039370078741" right="0.19685039370078741" top="0.59055118110236227" bottom="0.6692913385826772" header="0.31496062992125984" footer="0.15748031496062992"/>
  <pageSetup scale="77" orientation="landscape" r:id="rId1"/>
  <headerFooter>
    <oddFooter>&amp;R&amp;"+,Negrita Cursiva"CONED, página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0314-7093-4597-B4C5-1F13D6971B08}">
  <sheetPr codeName="Hoja15">
    <pageSetUpPr fitToPage="1"/>
  </sheetPr>
  <dimension ref="B1:J47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44140625" style="1" customWidth="1"/>
    <col min="2" max="2" width="5.44140625" style="179" customWidth="1"/>
    <col min="3" max="3" width="6.77734375" style="193" customWidth="1"/>
    <col min="4" max="4" width="65.77734375" style="193" customWidth="1"/>
    <col min="5" max="8" width="11.44140625" style="188" customWidth="1"/>
    <col min="9" max="9" width="6.77734375" style="1" customWidth="1"/>
    <col min="10" max="10" width="6" style="1" customWidth="1"/>
    <col min="11" max="16384" width="11.44140625" style="1"/>
  </cols>
  <sheetData>
    <row r="1" spans="2:10" ht="19.5" customHeight="1" x14ac:dyDescent="0.3">
      <c r="B1" s="268" t="s">
        <v>969</v>
      </c>
      <c r="C1" s="187"/>
      <c r="D1" s="187"/>
    </row>
    <row r="2" spans="2:10" ht="19.5" customHeight="1" x14ac:dyDescent="0.3">
      <c r="B2" s="268" t="s">
        <v>620</v>
      </c>
      <c r="C2" s="189"/>
      <c r="D2" s="189"/>
      <c r="H2" s="1"/>
    </row>
    <row r="3" spans="2:10" ht="17.399999999999999" x14ac:dyDescent="0.3">
      <c r="B3" s="268" t="s">
        <v>947</v>
      </c>
      <c r="C3" s="191"/>
      <c r="D3" s="191"/>
      <c r="H3" s="1"/>
    </row>
    <row r="4" spans="2:10" ht="6.75" customHeight="1" x14ac:dyDescent="0.3">
      <c r="B4" s="192"/>
      <c r="C4" s="181"/>
      <c r="D4" s="191"/>
      <c r="E4" s="191"/>
      <c r="F4" s="191"/>
    </row>
    <row r="5" spans="2:10" ht="29.4" customHeight="1" x14ac:dyDescent="0.25">
      <c r="B5" s="234" t="s">
        <v>709</v>
      </c>
      <c r="C5" s="421" t="s">
        <v>625</v>
      </c>
      <c r="D5" s="421"/>
      <c r="E5" s="261"/>
      <c r="F5" s="181"/>
      <c r="G5" s="181"/>
      <c r="I5" s="181"/>
    </row>
    <row r="6" spans="2:10" ht="15" customHeight="1" x14ac:dyDescent="0.25">
      <c r="C6" s="179"/>
      <c r="D6" s="180"/>
      <c r="E6" s="181"/>
      <c r="F6" s="181"/>
      <c r="G6" s="181"/>
      <c r="H6" s="181"/>
      <c r="I6" s="181"/>
    </row>
    <row r="7" spans="2:10" ht="36.75" customHeight="1" thickBot="1" x14ac:dyDescent="0.3">
      <c r="B7" s="234" t="s">
        <v>966</v>
      </c>
      <c r="C7" s="422" t="s">
        <v>698</v>
      </c>
      <c r="D7" s="422"/>
      <c r="E7" s="422"/>
      <c r="F7" s="422"/>
      <c r="G7" s="422"/>
      <c r="H7" s="257"/>
    </row>
    <row r="8" spans="2:10" ht="31.5" customHeight="1" thickTop="1" x14ac:dyDescent="0.25">
      <c r="C8" s="423" t="s">
        <v>713</v>
      </c>
      <c r="D8" s="423"/>
      <c r="E8" s="425" t="s">
        <v>626</v>
      </c>
      <c r="F8" s="427" t="s">
        <v>627</v>
      </c>
      <c r="G8" s="428"/>
      <c r="H8" s="428"/>
    </row>
    <row r="9" spans="2:10" ht="19.5" customHeight="1" thickBot="1" x14ac:dyDescent="0.3">
      <c r="C9" s="424"/>
      <c r="D9" s="424"/>
      <c r="E9" s="426"/>
      <c r="F9" s="194" t="s">
        <v>0</v>
      </c>
      <c r="G9" s="195" t="s">
        <v>559</v>
      </c>
      <c r="H9" s="196" t="s">
        <v>560</v>
      </c>
    </row>
    <row r="10" spans="2:10" ht="19.5" customHeight="1" thickTop="1" x14ac:dyDescent="0.25">
      <c r="C10" s="420" t="s">
        <v>948</v>
      </c>
      <c r="D10" s="420"/>
      <c r="E10" s="197"/>
      <c r="F10" s="198">
        <f t="shared" ref="F10:F24" si="0">+G10+H10</f>
        <v>0</v>
      </c>
      <c r="G10" s="199"/>
      <c r="H10" s="200"/>
      <c r="I10" s="260" t="str">
        <f>IF(AND(E10&gt;0,F10=0),"***",IF(AND(F10&gt;0,E10=0),"xxx",""))</f>
        <v/>
      </c>
      <c r="J10" s="260" t="str">
        <f>IF(E10&gt;F10,"###","")</f>
        <v/>
      </c>
    </row>
    <row r="11" spans="2:10" ht="19.5" customHeight="1" x14ac:dyDescent="0.25">
      <c r="C11" s="420" t="s">
        <v>949</v>
      </c>
      <c r="D11" s="420"/>
      <c r="E11" s="197"/>
      <c r="F11" s="198">
        <f t="shared" si="0"/>
        <v>0</v>
      </c>
      <c r="G11" s="199"/>
      <c r="H11" s="200"/>
      <c r="I11" s="260" t="str">
        <f t="shared" ref="I11:I24" si="1">IF(AND(E11&gt;0,F11=0),"***",IF(AND(F11&gt;0,E11=0),"xxx",""))</f>
        <v/>
      </c>
      <c r="J11" s="260" t="str">
        <f t="shared" ref="J11:J24" si="2">IF(E11&gt;F11,"###","")</f>
        <v/>
      </c>
    </row>
    <row r="12" spans="2:10" ht="19.5" customHeight="1" x14ac:dyDescent="0.25">
      <c r="C12" s="416" t="s">
        <v>950</v>
      </c>
      <c r="D12" s="416"/>
      <c r="E12" s="197"/>
      <c r="F12" s="198">
        <f t="shared" si="0"/>
        <v>0</v>
      </c>
      <c r="G12" s="201"/>
      <c r="H12" s="202"/>
      <c r="I12" s="260" t="str">
        <f t="shared" si="1"/>
        <v/>
      </c>
      <c r="J12" s="260" t="str">
        <f t="shared" si="2"/>
        <v/>
      </c>
    </row>
    <row r="13" spans="2:10" ht="19.5" customHeight="1" x14ac:dyDescent="0.25">
      <c r="C13" s="416" t="s">
        <v>951</v>
      </c>
      <c r="D13" s="416"/>
      <c r="E13" s="197"/>
      <c r="F13" s="198">
        <f t="shared" si="0"/>
        <v>0</v>
      </c>
      <c r="G13" s="201"/>
      <c r="H13" s="202"/>
      <c r="I13" s="260" t="str">
        <f t="shared" si="1"/>
        <v/>
      </c>
      <c r="J13" s="260" t="str">
        <f t="shared" si="2"/>
        <v/>
      </c>
    </row>
    <row r="14" spans="2:10" ht="19.5" customHeight="1" x14ac:dyDescent="0.25">
      <c r="C14" s="416" t="s">
        <v>952</v>
      </c>
      <c r="D14" s="416"/>
      <c r="E14" s="197"/>
      <c r="F14" s="198">
        <f t="shared" si="0"/>
        <v>0</v>
      </c>
      <c r="G14" s="201"/>
      <c r="H14" s="202"/>
      <c r="I14" s="260" t="str">
        <f t="shared" si="1"/>
        <v/>
      </c>
      <c r="J14" s="260" t="str">
        <f t="shared" si="2"/>
        <v/>
      </c>
    </row>
    <row r="15" spans="2:10" ht="19.5" customHeight="1" x14ac:dyDescent="0.25">
      <c r="C15" s="416" t="s">
        <v>953</v>
      </c>
      <c r="D15" s="416"/>
      <c r="E15" s="197"/>
      <c r="F15" s="198">
        <f t="shared" si="0"/>
        <v>0</v>
      </c>
      <c r="G15" s="201"/>
      <c r="H15" s="202"/>
      <c r="I15" s="260" t="str">
        <f t="shared" si="1"/>
        <v/>
      </c>
      <c r="J15" s="260" t="str">
        <f t="shared" si="2"/>
        <v/>
      </c>
    </row>
    <row r="16" spans="2:10" ht="19.5" customHeight="1" x14ac:dyDescent="0.25">
      <c r="C16" s="416" t="s">
        <v>955</v>
      </c>
      <c r="D16" s="416"/>
      <c r="E16" s="197"/>
      <c r="F16" s="198">
        <f t="shared" si="0"/>
        <v>0</v>
      </c>
      <c r="G16" s="201"/>
      <c r="H16" s="202"/>
      <c r="I16" s="260" t="str">
        <f t="shared" si="1"/>
        <v/>
      </c>
      <c r="J16" s="260" t="str">
        <f t="shared" si="2"/>
        <v/>
      </c>
    </row>
    <row r="17" spans="2:10" ht="19.5" customHeight="1" x14ac:dyDescent="0.25">
      <c r="C17" s="416" t="s">
        <v>956</v>
      </c>
      <c r="D17" s="416"/>
      <c r="E17" s="197"/>
      <c r="F17" s="198">
        <f t="shared" si="0"/>
        <v>0</v>
      </c>
      <c r="G17" s="201"/>
      <c r="H17" s="202"/>
      <c r="I17" s="260" t="str">
        <f t="shared" si="1"/>
        <v/>
      </c>
      <c r="J17" s="260" t="str">
        <f t="shared" si="2"/>
        <v/>
      </c>
    </row>
    <row r="18" spans="2:10" ht="19.5" customHeight="1" x14ac:dyDescent="0.25">
      <c r="C18" s="416" t="s">
        <v>957</v>
      </c>
      <c r="D18" s="416"/>
      <c r="E18" s="197"/>
      <c r="F18" s="198">
        <f t="shared" si="0"/>
        <v>0</v>
      </c>
      <c r="G18" s="201"/>
      <c r="H18" s="202"/>
      <c r="I18" s="260" t="str">
        <f t="shared" si="1"/>
        <v/>
      </c>
      <c r="J18" s="260" t="str">
        <f t="shared" si="2"/>
        <v/>
      </c>
    </row>
    <row r="19" spans="2:10" ht="19.5" customHeight="1" x14ac:dyDescent="0.25">
      <c r="C19" s="416" t="s">
        <v>958</v>
      </c>
      <c r="D19" s="416"/>
      <c r="E19" s="197"/>
      <c r="F19" s="198">
        <f t="shared" si="0"/>
        <v>0</v>
      </c>
      <c r="G19" s="201"/>
      <c r="H19" s="202"/>
      <c r="I19" s="260" t="str">
        <f t="shared" si="1"/>
        <v/>
      </c>
      <c r="J19" s="260" t="str">
        <f t="shared" si="2"/>
        <v/>
      </c>
    </row>
    <row r="20" spans="2:10" ht="19.5" customHeight="1" x14ac:dyDescent="0.25">
      <c r="C20" s="416" t="s">
        <v>959</v>
      </c>
      <c r="D20" s="416"/>
      <c r="E20" s="197"/>
      <c r="F20" s="198">
        <f t="shared" si="0"/>
        <v>0</v>
      </c>
      <c r="G20" s="201"/>
      <c r="H20" s="202"/>
      <c r="I20" s="260" t="str">
        <f t="shared" si="1"/>
        <v/>
      </c>
      <c r="J20" s="260" t="str">
        <f t="shared" si="2"/>
        <v/>
      </c>
    </row>
    <row r="21" spans="2:10" ht="19.5" customHeight="1" x14ac:dyDescent="0.25">
      <c r="C21" s="416" t="s">
        <v>960</v>
      </c>
      <c r="D21" s="416"/>
      <c r="E21" s="197"/>
      <c r="F21" s="198">
        <f t="shared" si="0"/>
        <v>0</v>
      </c>
      <c r="G21" s="201"/>
      <c r="H21" s="202"/>
      <c r="I21" s="260" t="str">
        <f t="shared" si="1"/>
        <v/>
      </c>
      <c r="J21" s="260" t="str">
        <f t="shared" si="2"/>
        <v/>
      </c>
    </row>
    <row r="22" spans="2:10" ht="19.5" customHeight="1" x14ac:dyDescent="0.25">
      <c r="C22" s="416" t="s">
        <v>961</v>
      </c>
      <c r="D22" s="416"/>
      <c r="E22" s="197"/>
      <c r="F22" s="198">
        <f t="shared" si="0"/>
        <v>0</v>
      </c>
      <c r="G22" s="201"/>
      <c r="H22" s="202"/>
      <c r="I22" s="260" t="str">
        <f t="shared" si="1"/>
        <v/>
      </c>
      <c r="J22" s="260" t="str">
        <f t="shared" si="2"/>
        <v/>
      </c>
    </row>
    <row r="23" spans="2:10" ht="19.5" customHeight="1" x14ac:dyDescent="0.25">
      <c r="C23" s="416" t="s">
        <v>962</v>
      </c>
      <c r="D23" s="416"/>
      <c r="E23" s="197"/>
      <c r="F23" s="198">
        <f t="shared" si="0"/>
        <v>0</v>
      </c>
      <c r="G23" s="201"/>
      <c r="H23" s="202"/>
      <c r="I23" s="260" t="str">
        <f t="shared" si="1"/>
        <v/>
      </c>
      <c r="J23" s="260" t="str">
        <f t="shared" si="2"/>
        <v/>
      </c>
    </row>
    <row r="24" spans="2:10" ht="19.5" customHeight="1" thickBot="1" x14ac:dyDescent="0.3">
      <c r="C24" s="417" t="s">
        <v>963</v>
      </c>
      <c r="D24" s="417"/>
      <c r="E24" s="235"/>
      <c r="F24" s="236">
        <f t="shared" si="0"/>
        <v>0</v>
      </c>
      <c r="G24" s="237"/>
      <c r="H24" s="238"/>
      <c r="I24" s="260" t="str">
        <f t="shared" si="1"/>
        <v/>
      </c>
      <c r="J24" s="260" t="str">
        <f t="shared" si="2"/>
        <v/>
      </c>
    </row>
    <row r="25" spans="2:10" ht="14.4" thickTop="1" x14ac:dyDescent="0.25">
      <c r="C25" s="258" t="s">
        <v>964</v>
      </c>
      <c r="D25" s="181"/>
      <c r="E25" s="181"/>
      <c r="F25" s="181"/>
      <c r="G25" s="181"/>
      <c r="H25" s="181"/>
      <c r="I25" s="260"/>
    </row>
    <row r="26" spans="2:10" x14ac:dyDescent="0.25">
      <c r="C26" s="418" t="s">
        <v>965</v>
      </c>
      <c r="D26" s="418"/>
      <c r="E26" s="418"/>
      <c r="F26" s="418"/>
      <c r="G26" s="418"/>
      <c r="H26" s="418"/>
      <c r="I26" s="260"/>
    </row>
    <row r="27" spans="2:10" x14ac:dyDescent="0.25">
      <c r="C27" s="418"/>
      <c r="D27" s="418"/>
      <c r="E27" s="418"/>
      <c r="F27" s="418"/>
      <c r="G27" s="418"/>
      <c r="H27" s="418"/>
      <c r="I27" s="260"/>
    </row>
    <row r="28" spans="2:10" ht="15" customHeight="1" x14ac:dyDescent="0.25">
      <c r="C28" s="259"/>
      <c r="D28" s="419" t="str">
        <f>IF(OR(I10="***",I11="***",I12="***",I13="***",I14="***",I15="***",I16="***",I17="***",I18="***",I19="***",I20="***",I21="***",I22="***",I23="***",I24="***"),"*** = Indique la cantidad de estudiantes involucrados","")</f>
        <v/>
      </c>
      <c r="E28" s="419"/>
      <c r="F28" s="419"/>
      <c r="G28" s="419"/>
      <c r="H28" s="419"/>
      <c r="I28" s="260"/>
    </row>
    <row r="29" spans="2:10" ht="15" customHeight="1" x14ac:dyDescent="0.25">
      <c r="C29" s="259"/>
      <c r="D29" s="419" t="str">
        <f>IF(OR(I10="xxx",I11="xxx",I12="xxx",I13="xxx",I14="xxx",I15="xxx",I16="xxx",I17="xxx",I18="xxx",I19="xxx",I20="xxx",I21="xxx",I22="xxx",I23="xxx",I24="xxx"),"xxx = Indique la cantidad de casos","")</f>
        <v/>
      </c>
      <c r="E29" s="419"/>
      <c r="F29" s="419"/>
      <c r="G29" s="419"/>
      <c r="H29" s="419"/>
      <c r="I29" s="260"/>
    </row>
    <row r="30" spans="2:10" ht="15" customHeight="1" x14ac:dyDescent="0.25">
      <c r="C30" s="259"/>
      <c r="D30" s="419" t="str">
        <f>IF(OR(J10="###",J11="###",J12="###",J13="###",J14="###",J15="###",J16="###",J17="###",J18="###",J19="###",J20="###",J21="###",J22="###",J23="###",J24="###"),"### = La cantidad de casos no puede ser mayor al total de estudiantes involucrados","")</f>
        <v/>
      </c>
      <c r="E30" s="419"/>
      <c r="F30" s="419"/>
      <c r="G30" s="419"/>
      <c r="H30" s="419"/>
      <c r="I30" s="260"/>
    </row>
    <row r="31" spans="2:10" x14ac:dyDescent="0.25">
      <c r="B31" s="210" t="s">
        <v>558</v>
      </c>
      <c r="C31" s="208"/>
      <c r="D31" s="208"/>
      <c r="E31" s="209"/>
      <c r="F31" s="209"/>
      <c r="G31" s="208"/>
      <c r="H31" s="208"/>
      <c r="I31" s="260"/>
    </row>
    <row r="32" spans="2:10" ht="21" customHeight="1" x14ac:dyDescent="0.25">
      <c r="B32" s="407"/>
      <c r="C32" s="408"/>
      <c r="D32" s="408"/>
      <c r="E32" s="408"/>
      <c r="F32" s="408"/>
      <c r="G32" s="408"/>
      <c r="H32" s="409"/>
    </row>
    <row r="33" spans="2:8" x14ac:dyDescent="0.25">
      <c r="B33" s="410"/>
      <c r="C33" s="411"/>
      <c r="D33" s="411"/>
      <c r="E33" s="411"/>
      <c r="F33" s="411"/>
      <c r="G33" s="411"/>
      <c r="H33" s="412"/>
    </row>
    <row r="34" spans="2:8" x14ac:dyDescent="0.25">
      <c r="B34" s="410"/>
      <c r="C34" s="411"/>
      <c r="D34" s="411"/>
      <c r="E34" s="411"/>
      <c r="F34" s="411"/>
      <c r="G34" s="411"/>
      <c r="H34" s="412"/>
    </row>
    <row r="35" spans="2:8" x14ac:dyDescent="0.25">
      <c r="B35" s="413"/>
      <c r="C35" s="414"/>
      <c r="D35" s="414"/>
      <c r="E35" s="414"/>
      <c r="F35" s="414"/>
      <c r="G35" s="414"/>
      <c r="H35" s="415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</sheetData>
  <sheetProtection algorithmName="SHA-512" hashValue="iwkRDSCibE4XSwPqBYQsQGHdvgWWzvRof4p59fIJEICKEHm3wZyNQB9slP33orJbOi+TBpz7g7s5IdrrPHRfjA==" saltValue="KIVIC1jI8gVpq8jnfeQTIQ==" spinCount="100000" sheet="1" objects="1" scenarios="1"/>
  <mergeCells count="25">
    <mergeCell ref="C10:D10"/>
    <mergeCell ref="C5:D5"/>
    <mergeCell ref="C7:G7"/>
    <mergeCell ref="C8:D9"/>
    <mergeCell ref="E8:E9"/>
    <mergeCell ref="F8:H8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32:H35"/>
    <mergeCell ref="C23:D23"/>
    <mergeCell ref="C24:D24"/>
    <mergeCell ref="C26:H27"/>
    <mergeCell ref="D28:H28"/>
    <mergeCell ref="D29:H29"/>
    <mergeCell ref="D30:H30"/>
  </mergeCells>
  <conditionalFormatting sqref="F10:F24">
    <cfRule type="cellIs" dxfId="2" priority="1" operator="equal">
      <formula>0</formula>
    </cfRule>
  </conditionalFormatting>
  <dataValidations count="1">
    <dataValidation type="list" allowBlank="1" showInputMessage="1" showErrorMessage="1" sqref="E5" xr:uid="{62949DFD-6715-44F3-993C-6769EA0F4719}">
      <formula1>sino</formula1>
    </dataValidation>
  </dataValidations>
  <printOptions horizontalCentered="1"/>
  <pageMargins left="0.15748031496062992" right="0.15748031496062992" top="0.35433070866141736" bottom="0.35433070866141736" header="0.15748031496062992" footer="0.15748031496062992"/>
  <pageSetup scale="86" fitToWidth="0" orientation="landscape" r:id="rId1"/>
  <headerFooter>
    <oddFooter>&amp;R&amp;"+,Negrita Cursiva"CONED, página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874B4-5B58-43B5-AA14-F6995A3281C8}">
  <sheetPr codeName="Hoja16">
    <pageSetUpPr fitToPage="1"/>
  </sheetPr>
  <dimension ref="A1:I40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44140625" style="1" customWidth="1"/>
    <col min="2" max="2" width="3.5546875" style="193" customWidth="1"/>
    <col min="3" max="3" width="4.77734375" style="193" customWidth="1"/>
    <col min="4" max="4" width="50.77734375" style="193" customWidth="1"/>
    <col min="5" max="7" width="15.21875" style="188" customWidth="1"/>
    <col min="8" max="8" width="17.5546875" style="188" customWidth="1"/>
    <col min="9" max="9" width="15.21875" style="188" customWidth="1"/>
    <col min="10" max="16384" width="11.44140625" style="1"/>
  </cols>
  <sheetData>
    <row r="1" spans="1:9" ht="20.25" customHeight="1" x14ac:dyDescent="0.3">
      <c r="C1" s="268" t="s">
        <v>968</v>
      </c>
      <c r="D1" s="187"/>
    </row>
    <row r="2" spans="1:9" ht="20.25" customHeight="1" x14ac:dyDescent="0.3">
      <c r="C2" s="268" t="s">
        <v>620</v>
      </c>
      <c r="D2" s="189"/>
    </row>
    <row r="3" spans="1:9" ht="20.25" customHeight="1" x14ac:dyDescent="0.3">
      <c r="C3" s="268" t="s">
        <v>947</v>
      </c>
    </row>
    <row r="4" spans="1:9" s="9" customFormat="1" ht="22.5" customHeight="1" thickBot="1" x14ac:dyDescent="0.3">
      <c r="A4" s="1"/>
      <c r="C4" s="211" t="s">
        <v>1258</v>
      </c>
      <c r="D4" s="212" t="s">
        <v>699</v>
      </c>
      <c r="E4" s="212"/>
      <c r="F4" s="212"/>
      <c r="G4" s="212"/>
      <c r="H4" s="212"/>
      <c r="I4" s="212"/>
    </row>
    <row r="5" spans="1:9" ht="32.25" customHeight="1" thickTop="1" x14ac:dyDescent="0.25">
      <c r="C5" s="434" t="s">
        <v>73</v>
      </c>
      <c r="D5" s="434"/>
      <c r="E5" s="436" t="s">
        <v>641</v>
      </c>
      <c r="F5" s="438" t="s">
        <v>642</v>
      </c>
      <c r="G5" s="438" t="s">
        <v>643</v>
      </c>
      <c r="H5" s="438" t="s">
        <v>700</v>
      </c>
      <c r="I5" s="423" t="s">
        <v>701</v>
      </c>
    </row>
    <row r="6" spans="1:9" ht="32.25" customHeight="1" thickBot="1" x14ac:dyDescent="0.3">
      <c r="C6" s="435"/>
      <c r="D6" s="435"/>
      <c r="E6" s="437"/>
      <c r="F6" s="439"/>
      <c r="G6" s="439"/>
      <c r="H6" s="439"/>
      <c r="I6" s="424"/>
    </row>
    <row r="7" spans="1:9" ht="24" customHeight="1" thickTop="1" thickBot="1" x14ac:dyDescent="0.3">
      <c r="C7" s="293" t="s">
        <v>1304</v>
      </c>
      <c r="D7" s="294" t="s">
        <v>0</v>
      </c>
      <c r="E7" s="213">
        <f>SUM(E8:E28)</f>
        <v>0</v>
      </c>
      <c r="F7" s="214">
        <f t="shared" ref="F7:I7" si="0">SUM(F8:F28)</f>
        <v>0</v>
      </c>
      <c r="G7" s="214">
        <f t="shared" si="0"/>
        <v>0</v>
      </c>
      <c r="H7" s="214">
        <f t="shared" si="0"/>
        <v>0</v>
      </c>
      <c r="I7" s="215">
        <f t="shared" si="0"/>
        <v>0</v>
      </c>
    </row>
    <row r="8" spans="1:9" ht="24" customHeight="1" x14ac:dyDescent="0.25">
      <c r="C8" s="295" t="s">
        <v>67</v>
      </c>
      <c r="D8" s="296" t="s">
        <v>75</v>
      </c>
      <c r="E8" s="216"/>
      <c r="F8" s="217"/>
      <c r="G8" s="217"/>
      <c r="H8" s="217"/>
      <c r="I8" s="218"/>
    </row>
    <row r="9" spans="1:9" ht="24" customHeight="1" x14ac:dyDescent="0.25">
      <c r="C9" s="297" t="s">
        <v>68</v>
      </c>
      <c r="D9" s="296" t="s">
        <v>644</v>
      </c>
      <c r="E9" s="219"/>
      <c r="F9" s="205"/>
      <c r="G9" s="205"/>
      <c r="H9" s="205"/>
      <c r="I9" s="220"/>
    </row>
    <row r="10" spans="1:9" ht="24" customHeight="1" x14ac:dyDescent="0.25">
      <c r="C10" s="297" t="s">
        <v>69</v>
      </c>
      <c r="D10" s="296" t="s">
        <v>74</v>
      </c>
      <c r="E10" s="219"/>
      <c r="F10" s="205"/>
      <c r="G10" s="205"/>
      <c r="H10" s="205"/>
      <c r="I10" s="220"/>
    </row>
    <row r="11" spans="1:9" ht="24" customHeight="1" x14ac:dyDescent="0.25">
      <c r="C11" s="297" t="s">
        <v>72</v>
      </c>
      <c r="D11" s="296" t="s">
        <v>76</v>
      </c>
      <c r="E11" s="216"/>
      <c r="F11" s="217"/>
      <c r="G11" s="217"/>
      <c r="H11" s="217"/>
      <c r="I11" s="218"/>
    </row>
    <row r="12" spans="1:9" ht="24" customHeight="1" x14ac:dyDescent="0.25">
      <c r="C12" s="297" t="s">
        <v>569</v>
      </c>
      <c r="D12" s="296" t="s">
        <v>609</v>
      </c>
      <c r="E12" s="216"/>
      <c r="F12" s="217"/>
      <c r="G12" s="217"/>
      <c r="H12" s="217"/>
      <c r="I12" s="218"/>
    </row>
    <row r="13" spans="1:9" ht="24" customHeight="1" x14ac:dyDescent="0.25">
      <c r="C13" s="297" t="s">
        <v>571</v>
      </c>
      <c r="D13" s="296" t="s">
        <v>612</v>
      </c>
      <c r="E13" s="216"/>
      <c r="F13" s="217"/>
      <c r="G13" s="217"/>
      <c r="H13" s="217"/>
      <c r="I13" s="218"/>
    </row>
    <row r="14" spans="1:9" ht="24" customHeight="1" x14ac:dyDescent="0.25">
      <c r="C14" s="297" t="s">
        <v>572</v>
      </c>
      <c r="D14" s="296" t="s">
        <v>613</v>
      </c>
      <c r="E14" s="216"/>
      <c r="F14" s="217"/>
      <c r="G14" s="217"/>
      <c r="H14" s="217"/>
      <c r="I14" s="218"/>
    </row>
    <row r="15" spans="1:9" ht="24" customHeight="1" x14ac:dyDescent="0.25">
      <c r="C15" s="297" t="s">
        <v>628</v>
      </c>
      <c r="D15" s="296" t="s">
        <v>614</v>
      </c>
      <c r="E15" s="216"/>
      <c r="F15" s="217"/>
      <c r="G15" s="217"/>
      <c r="H15" s="217"/>
      <c r="I15" s="218"/>
    </row>
    <row r="16" spans="1:9" ht="24" customHeight="1" x14ac:dyDescent="0.25">
      <c r="C16" s="297" t="s">
        <v>630</v>
      </c>
      <c r="D16" s="296" t="s">
        <v>615</v>
      </c>
      <c r="E16" s="216"/>
      <c r="F16" s="217"/>
      <c r="G16" s="217"/>
      <c r="H16" s="217"/>
      <c r="I16" s="218"/>
    </row>
    <row r="17" spans="3:9" ht="24" customHeight="1" x14ac:dyDescent="0.25">
      <c r="C17" s="297" t="s">
        <v>632</v>
      </c>
      <c r="D17" s="296" t="s">
        <v>645</v>
      </c>
      <c r="E17" s="216"/>
      <c r="F17" s="217"/>
      <c r="G17" s="217"/>
      <c r="H17" s="217"/>
      <c r="I17" s="218"/>
    </row>
    <row r="18" spans="3:9" ht="24" customHeight="1" x14ac:dyDescent="0.25">
      <c r="C18" s="297" t="s">
        <v>633</v>
      </c>
      <c r="D18" s="296" t="s">
        <v>1263</v>
      </c>
      <c r="E18" s="216"/>
      <c r="F18" s="429"/>
      <c r="G18" s="430"/>
      <c r="H18" s="430"/>
      <c r="I18" s="430"/>
    </row>
    <row r="19" spans="3:9" ht="24" customHeight="1" x14ac:dyDescent="0.25">
      <c r="C19" s="297" t="s">
        <v>634</v>
      </c>
      <c r="D19" s="296" t="s">
        <v>967</v>
      </c>
      <c r="E19" s="216"/>
      <c r="F19" s="431"/>
      <c r="G19" s="432"/>
      <c r="H19" s="432"/>
      <c r="I19" s="432"/>
    </row>
    <row r="20" spans="3:9" ht="24" customHeight="1" x14ac:dyDescent="0.25">
      <c r="C20" s="297" t="s">
        <v>636</v>
      </c>
      <c r="D20" s="296" t="s">
        <v>1305</v>
      </c>
      <c r="E20" s="216"/>
      <c r="F20" s="217"/>
      <c r="G20" s="217"/>
      <c r="H20" s="217"/>
      <c r="I20" s="218"/>
    </row>
    <row r="21" spans="3:9" ht="25.8" customHeight="1" x14ac:dyDescent="0.25">
      <c r="C21" s="297" t="s">
        <v>639</v>
      </c>
      <c r="D21" s="296" t="s">
        <v>954</v>
      </c>
      <c r="E21" s="216"/>
      <c r="F21" s="217"/>
      <c r="G21" s="217"/>
      <c r="H21" s="217"/>
      <c r="I21" s="218"/>
    </row>
    <row r="22" spans="3:9" ht="24" customHeight="1" x14ac:dyDescent="0.25">
      <c r="C22" s="297" t="s">
        <v>640</v>
      </c>
      <c r="D22" s="296" t="s">
        <v>77</v>
      </c>
      <c r="E22" s="216"/>
      <c r="F22" s="217"/>
      <c r="G22" s="217"/>
      <c r="H22" s="217"/>
      <c r="I22" s="218"/>
    </row>
    <row r="23" spans="3:9" ht="24" customHeight="1" x14ac:dyDescent="0.25">
      <c r="C23" s="297" t="s">
        <v>709</v>
      </c>
      <c r="D23" s="296" t="s">
        <v>78</v>
      </c>
      <c r="E23" s="216"/>
      <c r="F23" s="217"/>
      <c r="G23" s="217"/>
      <c r="H23" s="217"/>
      <c r="I23" s="218"/>
    </row>
    <row r="24" spans="3:9" ht="24" customHeight="1" x14ac:dyDescent="0.25">
      <c r="C24" s="297" t="s">
        <v>966</v>
      </c>
      <c r="D24" s="296" t="s">
        <v>646</v>
      </c>
      <c r="E24" s="216"/>
      <c r="F24" s="217"/>
      <c r="G24" s="217"/>
      <c r="H24" s="217"/>
      <c r="I24" s="218"/>
    </row>
    <row r="25" spans="3:9" ht="24" customHeight="1" x14ac:dyDescent="0.25">
      <c r="C25" s="297" t="s">
        <v>1258</v>
      </c>
      <c r="D25" s="296" t="s">
        <v>647</v>
      </c>
      <c r="E25" s="216"/>
      <c r="F25" s="217"/>
      <c r="G25" s="217"/>
      <c r="H25" s="217"/>
      <c r="I25" s="218"/>
    </row>
    <row r="26" spans="3:9" ht="24" customHeight="1" x14ac:dyDescent="0.25">
      <c r="C26" s="297" t="s">
        <v>1306</v>
      </c>
      <c r="D26" s="296" t="s">
        <v>648</v>
      </c>
      <c r="E26" s="216"/>
      <c r="F26" s="217"/>
      <c r="G26" s="217"/>
      <c r="H26" s="217"/>
      <c r="I26" s="218"/>
    </row>
    <row r="27" spans="3:9" ht="24" customHeight="1" x14ac:dyDescent="0.25">
      <c r="C27" s="297" t="s">
        <v>1307</v>
      </c>
      <c r="D27" s="296" t="s">
        <v>1308</v>
      </c>
      <c r="E27" s="219"/>
      <c r="F27" s="205"/>
      <c r="G27" s="205"/>
      <c r="H27" s="205"/>
      <c r="I27" s="220"/>
    </row>
    <row r="28" spans="3:9" ht="24" customHeight="1" x14ac:dyDescent="0.25">
      <c r="C28" s="292" t="s">
        <v>1309</v>
      </c>
      <c r="D28" s="298" t="s">
        <v>1310</v>
      </c>
      <c r="E28" s="221">
        <f>SUM(E29:E31)</f>
        <v>0</v>
      </c>
      <c r="F28" s="222">
        <f>SUM(F29:F31)</f>
        <v>0</v>
      </c>
      <c r="G28" s="222">
        <f>SUM(G29:G31)</f>
        <v>0</v>
      </c>
      <c r="H28" s="222">
        <f>SUM(H29:H31)</f>
        <v>0</v>
      </c>
      <c r="I28" s="223">
        <f>SUM(I29:I31)</f>
        <v>0</v>
      </c>
    </row>
    <row r="29" spans="3:9" ht="24" customHeight="1" x14ac:dyDescent="0.25">
      <c r="C29" s="224" t="s">
        <v>710</v>
      </c>
      <c r="D29" s="275"/>
      <c r="E29" s="219"/>
      <c r="F29" s="205"/>
      <c r="G29" s="205"/>
      <c r="H29" s="205"/>
      <c r="I29" s="220"/>
    </row>
    <row r="30" spans="3:9" ht="24" customHeight="1" x14ac:dyDescent="0.25">
      <c r="C30" s="225" t="s">
        <v>711</v>
      </c>
      <c r="D30" s="275"/>
      <c r="E30" s="219"/>
      <c r="F30" s="205"/>
      <c r="G30" s="205"/>
      <c r="H30" s="205"/>
      <c r="I30" s="220"/>
    </row>
    <row r="31" spans="3:9" ht="24" customHeight="1" thickBot="1" x14ac:dyDescent="0.3">
      <c r="C31" s="233" t="s">
        <v>712</v>
      </c>
      <c r="D31" s="274"/>
      <c r="E31" s="226"/>
      <c r="F31" s="227"/>
      <c r="G31" s="227"/>
      <c r="H31" s="227"/>
      <c r="I31" s="228"/>
    </row>
    <row r="32" spans="3:9" ht="14.4" thickTop="1" x14ac:dyDescent="0.25">
      <c r="C32" s="229" t="s">
        <v>65</v>
      </c>
      <c r="D32" s="229"/>
      <c r="E32" s="230"/>
      <c r="F32" s="230"/>
      <c r="G32" s="230"/>
      <c r="H32" s="230"/>
      <c r="I32" s="230"/>
    </row>
    <row r="33" spans="2:9" x14ac:dyDescent="0.25">
      <c r="C33" s="231" t="s">
        <v>79</v>
      </c>
      <c r="D33" s="231"/>
      <c r="E33" s="232"/>
      <c r="F33" s="232"/>
      <c r="G33" s="232"/>
      <c r="H33" s="232"/>
      <c r="I33" s="232"/>
    </row>
    <row r="34" spans="2:9" x14ac:dyDescent="0.25">
      <c r="C34" s="433" t="s">
        <v>80</v>
      </c>
      <c r="D34" s="433"/>
      <c r="E34" s="433"/>
      <c r="F34" s="433"/>
      <c r="G34" s="433"/>
      <c r="H34" s="433"/>
      <c r="I34" s="433"/>
    </row>
    <row r="35" spans="2:9" x14ac:dyDescent="0.25">
      <c r="B35" s="1"/>
      <c r="C35" s="208"/>
      <c r="D35" s="208"/>
      <c r="E35" s="208"/>
      <c r="F35" s="208"/>
      <c r="G35" s="208"/>
      <c r="H35" s="208"/>
      <c r="I35" s="208"/>
    </row>
    <row r="36" spans="2:9" x14ac:dyDescent="0.25">
      <c r="B36" s="1"/>
      <c r="C36" s="208" t="s">
        <v>558</v>
      </c>
      <c r="D36" s="208"/>
      <c r="E36" s="208"/>
      <c r="F36" s="208"/>
      <c r="G36" s="208"/>
      <c r="H36" s="208"/>
      <c r="I36" s="208"/>
    </row>
    <row r="37" spans="2:9" ht="19.5" customHeight="1" x14ac:dyDescent="0.25">
      <c r="B37" s="1"/>
      <c r="C37" s="407"/>
      <c r="D37" s="408"/>
      <c r="E37" s="408"/>
      <c r="F37" s="408"/>
      <c r="G37" s="408"/>
      <c r="H37" s="408"/>
      <c r="I37" s="409"/>
    </row>
    <row r="38" spans="2:9" ht="19.5" customHeight="1" x14ac:dyDescent="0.25">
      <c r="B38" s="1"/>
      <c r="C38" s="410"/>
      <c r="D38" s="411"/>
      <c r="E38" s="411"/>
      <c r="F38" s="411"/>
      <c r="G38" s="411"/>
      <c r="H38" s="411"/>
      <c r="I38" s="412"/>
    </row>
    <row r="39" spans="2:9" ht="19.5" customHeight="1" x14ac:dyDescent="0.25">
      <c r="B39" s="1"/>
      <c r="C39" s="410"/>
      <c r="D39" s="411"/>
      <c r="E39" s="411"/>
      <c r="F39" s="411"/>
      <c r="G39" s="411"/>
      <c r="H39" s="411"/>
      <c r="I39" s="412"/>
    </row>
    <row r="40" spans="2:9" ht="19.5" customHeight="1" x14ac:dyDescent="0.25">
      <c r="B40" s="1"/>
      <c r="C40" s="413"/>
      <c r="D40" s="414"/>
      <c r="E40" s="414"/>
      <c r="F40" s="414"/>
      <c r="G40" s="414"/>
      <c r="H40" s="414"/>
      <c r="I40" s="415"/>
    </row>
  </sheetData>
  <sheetProtection algorithmName="SHA-512" hashValue="d8s2E3OqhIIqoiWpbXthuuvj2Ukp+9i7SkiC1CQMlW4ocq9mdHTyOssTj7ewGJ63Bw9oia+Bw2wLmYpMQdFEYQ==" saltValue="ATcNpWa+GR+33AONZ0h2LA==" spinCount="100000" sheet="1" objects="1" scenarios="1"/>
  <mergeCells count="9">
    <mergeCell ref="F18:I19"/>
    <mergeCell ref="C34:I34"/>
    <mergeCell ref="C37:I40"/>
    <mergeCell ref="C5:D6"/>
    <mergeCell ref="E5:E6"/>
    <mergeCell ref="F5:F6"/>
    <mergeCell ref="G5:G6"/>
    <mergeCell ref="H5:H6"/>
    <mergeCell ref="I5:I6"/>
  </mergeCells>
  <conditionalFormatting sqref="E7:I7">
    <cfRule type="cellIs" dxfId="1" priority="1" operator="equal">
      <formula>0</formula>
    </cfRule>
  </conditionalFormatting>
  <conditionalFormatting sqref="E28:I28">
    <cfRule type="cellIs" dxfId="0" priority="2" operator="equal">
      <formula>0</formula>
    </cfRule>
  </conditionalFormatting>
  <printOptions horizontalCentered="1"/>
  <pageMargins left="0.19685039370078741" right="0.19685039370078741" top="0.35433070866141736" bottom="0.55118110236220474" header="0.19685039370078741" footer="0.15748031496062992"/>
  <pageSetup scale="61" fitToWidth="0" orientation="landscape" r:id="rId1"/>
  <headerFooter>
    <oddFooter>&amp;R&amp;"+,Negrita Cursiva"CONED, página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C000"/>
  </sheetPr>
  <dimension ref="A1:S15"/>
  <sheetViews>
    <sheetView zoomScale="80" zoomScaleNormal="80" workbookViewId="0">
      <pane ySplit="2" topLeftCell="A3" activePane="bottomLeft" state="frozen"/>
      <selection activeCell="B1" sqref="B1"/>
      <selection pane="bottomLeft" activeCell="O3" sqref="O3:Q15"/>
    </sheetView>
  </sheetViews>
  <sheetFormatPr baseColWidth="10" defaultColWidth="11.44140625" defaultRowHeight="14.4" x14ac:dyDescent="0.3"/>
  <cols>
    <col min="1" max="1" width="11.5546875" style="2" bestFit="1" customWidth="1"/>
    <col min="2" max="2" width="11.21875" style="2" bestFit="1" customWidth="1"/>
    <col min="3" max="3" width="21.44140625" style="2" bestFit="1" customWidth="1"/>
    <col min="4" max="4" width="18.5546875" style="2" bestFit="1" customWidth="1"/>
    <col min="5" max="5" width="9.21875" style="2" bestFit="1" customWidth="1"/>
    <col min="6" max="6" width="6.44140625" style="2" bestFit="1" customWidth="1"/>
    <col min="7" max="7" width="7.77734375" style="2" bestFit="1" customWidth="1"/>
    <col min="8" max="8" width="7.21875" style="2" bestFit="1" customWidth="1"/>
    <col min="9" max="9" width="8" style="2" customWidth="1"/>
    <col min="10" max="10" width="14.21875" style="2" bestFit="1" customWidth="1"/>
    <col min="11" max="11" width="11.77734375" style="2" bestFit="1" customWidth="1"/>
    <col min="12" max="12" width="12.77734375" style="2" bestFit="1" customWidth="1"/>
    <col min="13" max="13" width="21" style="2" bestFit="1" customWidth="1"/>
    <col min="14" max="14" width="11" style="2" bestFit="1" customWidth="1"/>
    <col min="15" max="15" width="32.77734375" style="2" bestFit="1" customWidth="1"/>
    <col min="16" max="16" width="13.5546875" style="2" bestFit="1" customWidth="1"/>
    <col min="17" max="17" width="9.77734375" style="2" bestFit="1" customWidth="1"/>
    <col min="18" max="18" width="14.44140625" style="2" bestFit="1" customWidth="1"/>
    <col min="19" max="19" width="14.21875" style="2" bestFit="1" customWidth="1"/>
    <col min="20" max="16384" width="11.44140625" style="1"/>
  </cols>
  <sheetData>
    <row r="1" spans="1:19" x14ac:dyDescent="0.3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</row>
    <row r="2" spans="1:19" s="4" customFormat="1" x14ac:dyDescent="0.3">
      <c r="A2" s="3" t="s">
        <v>27</v>
      </c>
      <c r="B2" s="3" t="s">
        <v>26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557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589</v>
      </c>
      <c r="S2" s="3" t="s">
        <v>590</v>
      </c>
    </row>
    <row r="3" spans="1:19" ht="15" x14ac:dyDescent="0.35">
      <c r="A3" s="285" t="s">
        <v>654</v>
      </c>
      <c r="B3" s="285" t="s">
        <v>666</v>
      </c>
      <c r="C3" s="285" t="s">
        <v>1235</v>
      </c>
      <c r="D3" s="285" t="s">
        <v>587</v>
      </c>
      <c r="E3" s="285" t="s">
        <v>7</v>
      </c>
      <c r="F3" s="285" t="s">
        <v>42</v>
      </c>
      <c r="G3" s="285" t="s">
        <v>6</v>
      </c>
      <c r="H3" s="285" t="s">
        <v>8</v>
      </c>
      <c r="I3" s="2" t="str">
        <f t="shared" ref="I3:I15" si="0">CONCATENATE(F3,"-",G3,"-",H3)</f>
        <v>1-01-04</v>
      </c>
      <c r="J3" s="285" t="s">
        <v>1237</v>
      </c>
      <c r="K3" s="285" t="s">
        <v>1237</v>
      </c>
      <c r="L3" s="285" t="s">
        <v>1238</v>
      </c>
      <c r="M3" s="285" t="s">
        <v>1239</v>
      </c>
      <c r="N3" s="269" t="s">
        <v>59</v>
      </c>
      <c r="O3" s="285" t="s">
        <v>1286</v>
      </c>
      <c r="P3" s="285">
        <v>22213803</v>
      </c>
      <c r="Q3" s="285">
        <v>22582209</v>
      </c>
      <c r="R3" s="2" t="s">
        <v>606</v>
      </c>
    </row>
    <row r="4" spans="1:19" ht="15" x14ac:dyDescent="0.35">
      <c r="A4" s="285" t="s">
        <v>655</v>
      </c>
      <c r="B4" s="285" t="s">
        <v>667</v>
      </c>
      <c r="C4" s="285" t="s">
        <v>678</v>
      </c>
      <c r="D4" s="285" t="s">
        <v>53</v>
      </c>
      <c r="E4" s="285" t="s">
        <v>7</v>
      </c>
      <c r="F4" s="285" t="s">
        <v>52</v>
      </c>
      <c r="G4" s="285" t="s">
        <v>6</v>
      </c>
      <c r="H4" s="285" t="s">
        <v>7</v>
      </c>
      <c r="I4" s="2" t="str">
        <f t="shared" si="0"/>
        <v>4-01-02</v>
      </c>
      <c r="J4" s="285" t="s">
        <v>53</v>
      </c>
      <c r="K4" s="285" t="s">
        <v>53</v>
      </c>
      <c r="L4" s="285" t="s">
        <v>1240</v>
      </c>
      <c r="M4" s="285" t="s">
        <v>971</v>
      </c>
      <c r="N4" s="269" t="s">
        <v>59</v>
      </c>
      <c r="O4" s="285" t="s">
        <v>1287</v>
      </c>
      <c r="P4" s="285">
        <v>22602020</v>
      </c>
      <c r="Q4" s="285">
        <v>22602020</v>
      </c>
      <c r="R4" s="2" t="s">
        <v>606</v>
      </c>
    </row>
    <row r="5" spans="1:19" ht="15" x14ac:dyDescent="0.35">
      <c r="A5" s="285" t="s">
        <v>656</v>
      </c>
      <c r="B5" s="285" t="s">
        <v>668</v>
      </c>
      <c r="C5" s="285" t="s">
        <v>679</v>
      </c>
      <c r="D5" s="285" t="s">
        <v>56</v>
      </c>
      <c r="E5" s="285" t="s">
        <v>7</v>
      </c>
      <c r="F5" s="285" t="s">
        <v>54</v>
      </c>
      <c r="G5" s="285" t="s">
        <v>6</v>
      </c>
      <c r="H5" s="285" t="s">
        <v>6</v>
      </c>
      <c r="I5" s="2" t="str">
        <f t="shared" si="0"/>
        <v>5-01-01</v>
      </c>
      <c r="J5" s="285" t="s">
        <v>1241</v>
      </c>
      <c r="K5" s="285" t="s">
        <v>56</v>
      </c>
      <c r="L5" s="285" t="s">
        <v>56</v>
      </c>
      <c r="M5" s="285" t="s">
        <v>1242</v>
      </c>
      <c r="N5" s="269" t="s">
        <v>59</v>
      </c>
      <c r="O5" s="285" t="s">
        <v>1288</v>
      </c>
      <c r="P5" s="285">
        <v>22343236</v>
      </c>
      <c r="Q5" s="285" t="s">
        <v>1289</v>
      </c>
      <c r="R5" s="2" t="s">
        <v>606</v>
      </c>
    </row>
    <row r="6" spans="1:19" ht="15" x14ac:dyDescent="0.35">
      <c r="A6" s="285" t="s">
        <v>657</v>
      </c>
      <c r="B6" s="285" t="s">
        <v>669</v>
      </c>
      <c r="C6" s="285" t="s">
        <v>680</v>
      </c>
      <c r="D6" s="285" t="s">
        <v>58</v>
      </c>
      <c r="E6" s="285" t="s">
        <v>6</v>
      </c>
      <c r="F6" s="285" t="s">
        <v>54</v>
      </c>
      <c r="G6" s="285" t="s">
        <v>7</v>
      </c>
      <c r="H6" s="285" t="s">
        <v>6</v>
      </c>
      <c r="I6" s="2" t="str">
        <f t="shared" si="0"/>
        <v>5-02-01</v>
      </c>
      <c r="J6" s="285" t="s">
        <v>1241</v>
      </c>
      <c r="K6" s="285" t="s">
        <v>58</v>
      </c>
      <c r="L6" s="285" t="s">
        <v>58</v>
      </c>
      <c r="M6" s="285" t="s">
        <v>689</v>
      </c>
      <c r="N6" s="269" t="s">
        <v>59</v>
      </c>
      <c r="O6" s="285" t="s">
        <v>693</v>
      </c>
      <c r="P6" s="285">
        <v>26857438</v>
      </c>
      <c r="Q6" s="285">
        <v>26866679</v>
      </c>
      <c r="R6" s="2" t="s">
        <v>606</v>
      </c>
    </row>
    <row r="7" spans="1:19" ht="15" x14ac:dyDescent="0.35">
      <c r="A7" s="285" t="s">
        <v>658</v>
      </c>
      <c r="B7" s="285" t="s">
        <v>670</v>
      </c>
      <c r="C7" s="285" t="s">
        <v>1236</v>
      </c>
      <c r="D7" s="285" t="s">
        <v>47</v>
      </c>
      <c r="E7" s="285" t="s">
        <v>7</v>
      </c>
      <c r="F7" s="285" t="s">
        <v>48</v>
      </c>
      <c r="G7" s="285" t="s">
        <v>6</v>
      </c>
      <c r="H7" s="285" t="s">
        <v>6</v>
      </c>
      <c r="I7" s="2" t="str">
        <f t="shared" si="0"/>
        <v>7-01-01</v>
      </c>
      <c r="J7" s="285" t="s">
        <v>47</v>
      </c>
      <c r="K7" s="285" t="s">
        <v>47</v>
      </c>
      <c r="L7" s="285" t="s">
        <v>47</v>
      </c>
      <c r="M7" s="285" t="s">
        <v>690</v>
      </c>
      <c r="N7" s="269" t="s">
        <v>59</v>
      </c>
      <c r="O7" s="285" t="s">
        <v>1243</v>
      </c>
      <c r="P7" s="285">
        <v>27581900</v>
      </c>
      <c r="Q7" s="285">
        <v>27580464</v>
      </c>
    </row>
    <row r="8" spans="1:19" ht="15" x14ac:dyDescent="0.35">
      <c r="A8" s="285" t="s">
        <v>659</v>
      </c>
      <c r="B8" s="285" t="s">
        <v>671</v>
      </c>
      <c r="C8" s="285" t="s">
        <v>681</v>
      </c>
      <c r="D8" s="285" t="s">
        <v>57</v>
      </c>
      <c r="E8" s="285" t="s">
        <v>7</v>
      </c>
      <c r="F8" s="285" t="s">
        <v>45</v>
      </c>
      <c r="G8" s="285" t="s">
        <v>9</v>
      </c>
      <c r="H8" s="285" t="s">
        <v>6</v>
      </c>
      <c r="I8" s="2" t="str">
        <f t="shared" si="0"/>
        <v>3-05-01</v>
      </c>
      <c r="J8" s="285" t="s">
        <v>55</v>
      </c>
      <c r="K8" s="285" t="s">
        <v>57</v>
      </c>
      <c r="L8" s="285" t="s">
        <v>57</v>
      </c>
      <c r="M8" s="285" t="s">
        <v>1244</v>
      </c>
      <c r="N8" s="269" t="s">
        <v>59</v>
      </c>
      <c r="O8" s="285" t="s">
        <v>1290</v>
      </c>
      <c r="P8" s="285">
        <v>25563010</v>
      </c>
      <c r="Q8" s="285">
        <v>25567302</v>
      </c>
      <c r="R8" s="2" t="s">
        <v>606</v>
      </c>
    </row>
    <row r="9" spans="1:19" ht="15" x14ac:dyDescent="0.35">
      <c r="A9" s="285" t="s">
        <v>660</v>
      </c>
      <c r="B9" s="285" t="s">
        <v>672</v>
      </c>
      <c r="C9" s="285" t="s">
        <v>682</v>
      </c>
      <c r="D9" s="285" t="s">
        <v>46</v>
      </c>
      <c r="E9" s="285" t="s">
        <v>10</v>
      </c>
      <c r="F9" s="285" t="s">
        <v>43</v>
      </c>
      <c r="G9" s="285" t="s">
        <v>11</v>
      </c>
      <c r="H9" s="285" t="s">
        <v>6</v>
      </c>
      <c r="I9" s="2" t="str">
        <f t="shared" si="0"/>
        <v>2-07-01</v>
      </c>
      <c r="J9" s="285" t="s">
        <v>1245</v>
      </c>
      <c r="K9" s="285" t="s">
        <v>1246</v>
      </c>
      <c r="L9" s="285" t="s">
        <v>1246</v>
      </c>
      <c r="M9" s="285" t="s">
        <v>1247</v>
      </c>
      <c r="N9" s="269" t="s">
        <v>59</v>
      </c>
      <c r="O9" s="285" t="s">
        <v>1291</v>
      </c>
      <c r="P9" s="285">
        <v>24520531</v>
      </c>
      <c r="Q9" s="285">
        <v>22343236</v>
      </c>
      <c r="R9" s="2" t="s">
        <v>606</v>
      </c>
    </row>
    <row r="10" spans="1:19" ht="15" x14ac:dyDescent="0.35">
      <c r="A10" s="285" t="s">
        <v>661</v>
      </c>
      <c r="B10" s="285" t="s">
        <v>673</v>
      </c>
      <c r="C10" s="285" t="s">
        <v>683</v>
      </c>
      <c r="D10" s="285" t="s">
        <v>49</v>
      </c>
      <c r="E10" s="285" t="s">
        <v>14</v>
      </c>
      <c r="F10" s="285" t="s">
        <v>50</v>
      </c>
      <c r="G10" s="285" t="s">
        <v>15</v>
      </c>
      <c r="H10" s="285" t="s">
        <v>6</v>
      </c>
      <c r="I10" s="2" t="str">
        <f t="shared" si="0"/>
        <v>6-10-01</v>
      </c>
      <c r="J10" s="285" t="s">
        <v>51</v>
      </c>
      <c r="K10" s="285" t="s">
        <v>1248</v>
      </c>
      <c r="L10" s="285" t="s">
        <v>1249</v>
      </c>
      <c r="M10" s="285" t="s">
        <v>588</v>
      </c>
      <c r="N10" s="269" t="s">
        <v>59</v>
      </c>
      <c r="O10" s="285" t="s">
        <v>972</v>
      </c>
      <c r="P10" s="285">
        <v>27831037</v>
      </c>
      <c r="Q10" s="285">
        <v>0</v>
      </c>
      <c r="R10" s="2" t="s">
        <v>606</v>
      </c>
    </row>
    <row r="11" spans="1:19" ht="15" x14ac:dyDescent="0.35">
      <c r="A11" s="285" t="s">
        <v>662</v>
      </c>
      <c r="B11" s="285" t="s">
        <v>674</v>
      </c>
      <c r="C11" s="285" t="s">
        <v>684</v>
      </c>
      <c r="D11" s="285" t="s">
        <v>51</v>
      </c>
      <c r="E11" s="285" t="s">
        <v>13</v>
      </c>
      <c r="F11" s="285" t="s">
        <v>50</v>
      </c>
      <c r="G11" s="285" t="s">
        <v>7</v>
      </c>
      <c r="H11" s="285" t="s">
        <v>7</v>
      </c>
      <c r="I11" s="2" t="str">
        <f t="shared" si="0"/>
        <v>6-02-02</v>
      </c>
      <c r="J11" s="285" t="s">
        <v>51</v>
      </c>
      <c r="K11" s="285" t="s">
        <v>1250</v>
      </c>
      <c r="L11" s="285" t="s">
        <v>1251</v>
      </c>
      <c r="M11" s="285" t="s">
        <v>1250</v>
      </c>
      <c r="N11" s="269" t="s">
        <v>59</v>
      </c>
      <c r="O11" s="285" t="s">
        <v>1252</v>
      </c>
      <c r="P11" s="285">
        <v>26360000</v>
      </c>
      <c r="Q11" s="285">
        <v>26355252</v>
      </c>
      <c r="R11" s="2" t="s">
        <v>606</v>
      </c>
    </row>
    <row r="12" spans="1:19" ht="15" x14ac:dyDescent="0.35">
      <c r="A12" s="285" t="s">
        <v>663</v>
      </c>
      <c r="B12" s="285" t="s">
        <v>675</v>
      </c>
      <c r="C12" s="285" t="s">
        <v>685</v>
      </c>
      <c r="D12" s="285" t="s">
        <v>44</v>
      </c>
      <c r="E12" s="285" t="s">
        <v>9</v>
      </c>
      <c r="F12" s="285" t="s">
        <v>42</v>
      </c>
      <c r="G12" s="285" t="s">
        <v>686</v>
      </c>
      <c r="H12" s="285" t="s">
        <v>6</v>
      </c>
      <c r="I12" s="2" t="str">
        <f t="shared" si="0"/>
        <v>1-12-01</v>
      </c>
      <c r="J12" s="285" t="s">
        <v>1237</v>
      </c>
      <c r="K12" s="285" t="s">
        <v>1253</v>
      </c>
      <c r="L12" s="285" t="s">
        <v>691</v>
      </c>
      <c r="M12" s="285" t="s">
        <v>691</v>
      </c>
      <c r="N12" s="269" t="s">
        <v>59</v>
      </c>
      <c r="O12" s="285" t="s">
        <v>973</v>
      </c>
      <c r="P12" s="285">
        <v>84714595</v>
      </c>
      <c r="Q12" s="285">
        <v>0</v>
      </c>
      <c r="R12" s="2" t="s">
        <v>606</v>
      </c>
    </row>
    <row r="13" spans="1:19" ht="15" x14ac:dyDescent="0.35">
      <c r="A13" s="285" t="s">
        <v>664</v>
      </c>
      <c r="B13" s="285" t="s">
        <v>676</v>
      </c>
      <c r="C13" s="285" t="s">
        <v>687</v>
      </c>
      <c r="D13" s="285" t="s">
        <v>55</v>
      </c>
      <c r="E13" s="285" t="s">
        <v>6</v>
      </c>
      <c r="F13" s="285" t="s">
        <v>45</v>
      </c>
      <c r="G13" s="285" t="s">
        <v>6</v>
      </c>
      <c r="H13" s="285" t="s">
        <v>7</v>
      </c>
      <c r="I13" s="2" t="str">
        <f t="shared" si="0"/>
        <v>3-01-02</v>
      </c>
      <c r="J13" s="285" t="s">
        <v>55</v>
      </c>
      <c r="K13" s="285" t="s">
        <v>55</v>
      </c>
      <c r="L13" s="285" t="s">
        <v>1254</v>
      </c>
      <c r="M13" s="285" t="s">
        <v>692</v>
      </c>
      <c r="N13" s="269" t="s">
        <v>59</v>
      </c>
      <c r="O13" s="285" t="s">
        <v>974</v>
      </c>
      <c r="P13" s="285">
        <v>22343236</v>
      </c>
      <c r="Q13" s="285">
        <v>0</v>
      </c>
      <c r="R13" s="2" t="s">
        <v>606</v>
      </c>
    </row>
    <row r="14" spans="1:19" ht="15" x14ac:dyDescent="0.35">
      <c r="A14" s="285" t="s">
        <v>665</v>
      </c>
      <c r="B14" s="285" t="s">
        <v>677</v>
      </c>
      <c r="C14" s="285" t="s">
        <v>688</v>
      </c>
      <c r="D14" s="285" t="s">
        <v>51</v>
      </c>
      <c r="E14" s="285" t="s">
        <v>9</v>
      </c>
      <c r="F14" s="285" t="s">
        <v>50</v>
      </c>
      <c r="G14" s="285" t="s">
        <v>6</v>
      </c>
      <c r="H14" s="285" t="s">
        <v>6</v>
      </c>
      <c r="I14" s="2" t="str">
        <f t="shared" si="0"/>
        <v>6-01-01</v>
      </c>
      <c r="J14" s="285" t="s">
        <v>51</v>
      </c>
      <c r="K14" s="285" t="s">
        <v>51</v>
      </c>
      <c r="L14" s="285" t="s">
        <v>51</v>
      </c>
      <c r="M14" s="285" t="s">
        <v>1255</v>
      </c>
      <c r="N14" s="269" t="s">
        <v>59</v>
      </c>
      <c r="O14" s="285" t="s">
        <v>694</v>
      </c>
      <c r="P14" s="285">
        <v>26610994</v>
      </c>
      <c r="Q14" s="285">
        <v>26610186</v>
      </c>
      <c r="R14" s="2" t="s">
        <v>606</v>
      </c>
    </row>
    <row r="15" spans="1:19" ht="15" x14ac:dyDescent="0.35">
      <c r="A15" s="285" t="s">
        <v>1280</v>
      </c>
      <c r="B15" s="285" t="s">
        <v>1279</v>
      </c>
      <c r="C15" s="285" t="s">
        <v>1281</v>
      </c>
      <c r="D15" s="285" t="s">
        <v>1282</v>
      </c>
      <c r="E15" s="285" t="s">
        <v>1283</v>
      </c>
      <c r="F15" s="285" t="s">
        <v>50</v>
      </c>
      <c r="G15" s="285" t="s">
        <v>14</v>
      </c>
      <c r="H15" s="285" t="s">
        <v>6</v>
      </c>
      <c r="I15" s="2" t="str">
        <f t="shared" si="0"/>
        <v>6-09-01</v>
      </c>
      <c r="J15" s="285" t="s">
        <v>51</v>
      </c>
      <c r="K15" s="285" t="s">
        <v>1284</v>
      </c>
      <c r="L15" s="285" t="s">
        <v>1284</v>
      </c>
      <c r="M15" s="285" t="s">
        <v>1285</v>
      </c>
      <c r="N15" s="269" t="s">
        <v>59</v>
      </c>
      <c r="O15" s="285" t="s">
        <v>1292</v>
      </c>
      <c r="P15" s="285">
        <v>22343236</v>
      </c>
      <c r="Q15" s="285">
        <v>0</v>
      </c>
      <c r="R15" s="2" t="s">
        <v>606</v>
      </c>
    </row>
  </sheetData>
  <sheetProtection algorithmName="SHA-512" hashValue="mV2f+mGUKzf40jn9sJZ3Mxq96vRYDWplAeH4NI5PIS/YVgSppaQpqk/w4XqK9urBdBJi2+hQsTp1pHzB6mWvNQ==" saltValue="90J662+MSNPEL/zisAkHOg==" spinCount="100000" sheet="1" objects="1" scenarios="1"/>
  <autoFilter ref="A2:S15" xr:uid="{00000000-0009-0000-0000-000001000000}"/>
  <sortState xmlns:xlrd2="http://schemas.microsoft.com/office/spreadsheetml/2017/richdata2" ref="A3:S15">
    <sortCondition ref="A3:A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B1:AA92"/>
  <sheetViews>
    <sheetView showGridLines="0" tabSelected="1" zoomScale="95" zoomScaleNormal="95" workbookViewId="0"/>
  </sheetViews>
  <sheetFormatPr baseColWidth="10" defaultColWidth="11.44140625" defaultRowHeight="13.8" x14ac:dyDescent="0.25"/>
  <cols>
    <col min="1" max="1" width="8.21875" style="1" customWidth="1"/>
    <col min="2" max="2" width="24" style="1" customWidth="1"/>
    <col min="3" max="3" width="25.77734375" style="1" bestFit="1" customWidth="1"/>
    <col min="4" max="4" width="6" style="1" customWidth="1"/>
    <col min="5" max="5" width="11.77734375" style="1" customWidth="1"/>
    <col min="6" max="6" width="6.44140625" style="1" customWidth="1"/>
    <col min="7" max="7" width="10" style="1" customWidth="1"/>
    <col min="8" max="8" width="6.5546875" style="1" customWidth="1"/>
    <col min="9" max="9" width="13.44140625" style="1" customWidth="1"/>
    <col min="10" max="10" width="2" style="1" customWidth="1"/>
    <col min="11" max="11" width="12.5546875" style="1" customWidth="1"/>
    <col min="12" max="14" width="7.21875" style="1" customWidth="1"/>
    <col min="15" max="15" width="2.21875" style="1" customWidth="1"/>
    <col min="16" max="26" width="11.44140625" style="1"/>
    <col min="27" max="27" width="11.44140625" style="8"/>
    <col min="28" max="16384" width="11.44140625" style="1"/>
  </cols>
  <sheetData>
    <row r="1" spans="2:14" ht="15" x14ac:dyDescent="0.25">
      <c r="B1" s="7" t="s">
        <v>1</v>
      </c>
    </row>
    <row r="2" spans="2:14" x14ac:dyDescent="0.25">
      <c r="B2" s="1" t="s">
        <v>2</v>
      </c>
      <c r="H2" s="9"/>
      <c r="I2" s="335" t="s">
        <v>3</v>
      </c>
      <c r="J2" s="335"/>
      <c r="K2" s="336"/>
      <c r="L2" s="324" t="str">
        <f>IFERROR(VLOOKUP(C8,datos,2,0),"")</f>
        <v/>
      </c>
      <c r="M2" s="325"/>
      <c r="N2" s="326"/>
    </row>
    <row r="3" spans="2:14" x14ac:dyDescent="0.25">
      <c r="B3" s="1" t="s">
        <v>4</v>
      </c>
      <c r="G3" s="9"/>
      <c r="H3" s="9"/>
      <c r="I3" s="335"/>
      <c r="J3" s="335"/>
      <c r="K3" s="336"/>
      <c r="L3" s="327"/>
      <c r="M3" s="328"/>
      <c r="N3" s="329"/>
    </row>
    <row r="4" spans="2:14" x14ac:dyDescent="0.25">
      <c r="L4" s="10" t="s">
        <v>5</v>
      </c>
      <c r="M4" s="10"/>
      <c r="N4" s="10"/>
    </row>
    <row r="5" spans="2:14" ht="32.4" x14ac:dyDescent="0.25">
      <c r="B5" s="330" t="s">
        <v>1293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</row>
    <row r="6" spans="2:14" ht="22.5" customHeight="1" x14ac:dyDescent="0.25">
      <c r="B6" s="331" t="s">
        <v>653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</row>
    <row r="7" spans="2:14" ht="22.5" customHeight="1" x14ac:dyDescent="0.25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</row>
    <row r="8" spans="2:14" ht="28.5" customHeight="1" x14ac:dyDescent="0.25">
      <c r="B8" s="11" t="s">
        <v>61</v>
      </c>
      <c r="C8" s="133"/>
      <c r="D8" s="9"/>
      <c r="E8" s="11" t="s">
        <v>18</v>
      </c>
      <c r="F8" s="332" t="str">
        <f>IFERROR(VLOOKUP(C8,datos,3,0),"")</f>
        <v/>
      </c>
      <c r="G8" s="333"/>
      <c r="H8" s="333"/>
      <c r="I8" s="333"/>
      <c r="J8" s="333"/>
      <c r="K8" s="333"/>
      <c r="L8" s="333"/>
      <c r="M8" s="333"/>
      <c r="N8" s="334"/>
    </row>
    <row r="9" spans="2:14" ht="10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9"/>
      <c r="L9" s="9"/>
      <c r="M9" s="9"/>
      <c r="N9" s="9"/>
    </row>
    <row r="10" spans="2:14" ht="30" customHeight="1" x14ac:dyDescent="0.25">
      <c r="B10" s="270" t="s">
        <v>1256</v>
      </c>
      <c r="C10" s="13" t="str">
        <f>IFERROR(VLOOKUP(C8,datos,16,0),"")</f>
        <v/>
      </c>
      <c r="E10" s="322" t="s">
        <v>1257</v>
      </c>
      <c r="F10" s="323"/>
      <c r="G10" s="314" t="str">
        <f>IFERROR(VLOOKUP(C8,datos,17,0),"")</f>
        <v/>
      </c>
      <c r="H10" s="315"/>
      <c r="I10" s="316"/>
      <c r="K10" s="11" t="s">
        <v>12</v>
      </c>
      <c r="L10" s="299" t="str">
        <f>IFERROR(VLOOKUP(C8,datos,14,0),"")</f>
        <v/>
      </c>
      <c r="M10" s="300"/>
      <c r="N10" s="301"/>
    </row>
    <row r="11" spans="2:14" ht="10.5" customHeight="1" x14ac:dyDescent="0.25">
      <c r="J11" s="14"/>
    </row>
    <row r="12" spans="2:14" ht="15.75" customHeight="1" x14ac:dyDescent="0.25">
      <c r="B12" s="11" t="s">
        <v>591</v>
      </c>
      <c r="C12" s="318" t="str">
        <f>IFERROR(VLOOKUP(H12,prov,2,0),"")</f>
        <v/>
      </c>
      <c r="D12" s="319"/>
      <c r="E12" s="319"/>
      <c r="F12" s="320"/>
      <c r="G12" s="271" t="str">
        <f>IFERROR(VLOOKUP(C12,prov1,2,0),"")</f>
        <v/>
      </c>
      <c r="H12" s="15" t="str">
        <f>IFERROR(VLOOKUP(C8,datos,9,0),"")</f>
        <v/>
      </c>
      <c r="I12" s="16"/>
      <c r="J12" s="11"/>
      <c r="K12" s="130"/>
      <c r="L12" s="130"/>
      <c r="M12" s="130"/>
      <c r="N12" s="130"/>
    </row>
    <row r="13" spans="2:14" ht="15.75" customHeight="1" x14ac:dyDescent="0.25">
      <c r="B13" s="17"/>
      <c r="C13" s="18"/>
      <c r="D13" s="18"/>
      <c r="E13" s="17"/>
      <c r="F13" s="19"/>
      <c r="G13" s="19"/>
      <c r="H13" s="19"/>
      <c r="I13" s="17"/>
      <c r="J13" s="17"/>
      <c r="K13" s="17"/>
      <c r="L13" s="321" t="str">
        <f>IFERROR(IF(OR(N13="",N13=0),"","Plan Nacional"),"")</f>
        <v/>
      </c>
      <c r="M13" s="321"/>
      <c r="N13" s="131" t="str">
        <f>IFERROR(VLOOKUP(C8,datos,18,0),"")</f>
        <v/>
      </c>
    </row>
    <row r="14" spans="2:14" ht="15.75" customHeight="1" x14ac:dyDescent="0.25">
      <c r="B14" s="11" t="s">
        <v>60</v>
      </c>
      <c r="C14" s="299" t="str">
        <f>IFERROR(VLOOKUP(C8,datos,4,0),"")</f>
        <v/>
      </c>
      <c r="D14" s="300"/>
      <c r="E14" s="301"/>
      <c r="F14" s="9"/>
      <c r="H14" s="11" t="s">
        <v>16</v>
      </c>
      <c r="I14" s="299" t="str">
        <f>IFERROR(VLOOKUP(C8,datos,5,0),"")</f>
        <v/>
      </c>
      <c r="J14" s="301"/>
      <c r="L14" s="321" t="str">
        <f>IFERROR(IF(N14="XX","Proy. Educ. Abierta",""),"")</f>
        <v/>
      </c>
      <c r="M14" s="321"/>
      <c r="N14" s="131" t="str">
        <f>IFERROR(VLOOKUP(C8,datos,19,0),"")</f>
        <v/>
      </c>
    </row>
    <row r="15" spans="2:14" ht="24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2"/>
      <c r="M15" s="22"/>
      <c r="N15" s="22"/>
    </row>
    <row r="16" spans="2:14" ht="24" customHeight="1" x14ac:dyDescent="0.25">
      <c r="B16" s="182" t="s">
        <v>649</v>
      </c>
      <c r="C16" s="23"/>
      <c r="D16" s="23"/>
      <c r="E16" s="23"/>
      <c r="F16" s="23"/>
      <c r="G16" s="23"/>
      <c r="H16" s="182" t="s">
        <v>652</v>
      </c>
      <c r="I16" s="23"/>
      <c r="J16" s="23"/>
      <c r="K16" s="23"/>
      <c r="L16" s="23"/>
      <c r="M16" s="23"/>
      <c r="N16" s="23"/>
    </row>
    <row r="17" spans="2:14" ht="17.25" customHeight="1" x14ac:dyDescent="0.25">
      <c r="B17" s="11" t="s">
        <v>650</v>
      </c>
      <c r="C17" s="299" t="str">
        <f>IFERROR(VLOOKUP(C8,datos,15,0),"")</f>
        <v/>
      </c>
      <c r="D17" s="300"/>
      <c r="E17" s="301"/>
      <c r="F17" s="9"/>
      <c r="H17" s="11" t="s">
        <v>650</v>
      </c>
      <c r="I17" s="302"/>
      <c r="J17" s="303"/>
      <c r="K17" s="303"/>
      <c r="L17" s="303"/>
      <c r="M17" s="303"/>
      <c r="N17" s="304"/>
    </row>
    <row r="18" spans="2:14" ht="8.25" customHeight="1" x14ac:dyDescent="0.25">
      <c r="B18" s="11"/>
      <c r="C18" s="9"/>
      <c r="D18" s="9"/>
      <c r="E18" s="9"/>
      <c r="F18" s="9"/>
      <c r="G18" s="14"/>
      <c r="H18" s="11"/>
      <c r="I18" s="9"/>
      <c r="J18" s="9"/>
      <c r="K18" s="9"/>
      <c r="L18" s="9"/>
      <c r="M18" s="9"/>
      <c r="N18" s="9"/>
    </row>
    <row r="19" spans="2:14" ht="20.25" customHeight="1" x14ac:dyDescent="0.25">
      <c r="B19" s="11" t="s">
        <v>17</v>
      </c>
      <c r="C19" s="299"/>
      <c r="D19" s="300"/>
      <c r="E19" s="301"/>
      <c r="F19" s="9"/>
      <c r="H19" s="11" t="s">
        <v>17</v>
      </c>
      <c r="I19" s="299"/>
      <c r="J19" s="300"/>
      <c r="K19" s="300"/>
      <c r="L19" s="300"/>
      <c r="M19" s="300"/>
      <c r="N19" s="301"/>
    </row>
    <row r="20" spans="2:14" ht="9" customHeight="1" x14ac:dyDescent="0.25">
      <c r="B20" s="11"/>
      <c r="C20" s="24"/>
      <c r="D20" s="24"/>
      <c r="E20" s="24"/>
      <c r="F20" s="9"/>
      <c r="G20" s="14"/>
      <c r="H20" s="11"/>
      <c r="I20" s="9"/>
      <c r="J20" s="9"/>
      <c r="K20" s="24"/>
      <c r="L20" s="24"/>
      <c r="M20" s="24"/>
      <c r="N20" s="24"/>
    </row>
    <row r="21" spans="2:14" ht="17.25" customHeight="1" x14ac:dyDescent="0.25">
      <c r="B21" s="11" t="s">
        <v>651</v>
      </c>
      <c r="C21" s="13"/>
      <c r="D21" s="9"/>
      <c r="E21" s="9"/>
      <c r="F21" s="9"/>
      <c r="H21" s="11" t="s">
        <v>651</v>
      </c>
      <c r="I21" s="314"/>
      <c r="J21" s="315"/>
      <c r="K21" s="316"/>
    </row>
    <row r="22" spans="2:14" ht="17.25" customHeight="1" x14ac:dyDescent="0.25">
      <c r="B22" s="25"/>
      <c r="C22" s="26"/>
      <c r="D22" s="9"/>
      <c r="E22" s="9"/>
      <c r="F22" s="9"/>
      <c r="L22" s="11"/>
      <c r="M22" s="11"/>
      <c r="N22" s="27"/>
    </row>
    <row r="23" spans="2:14" ht="17.25" customHeight="1" x14ac:dyDescent="0.25">
      <c r="B23" s="25"/>
      <c r="C23" s="26"/>
      <c r="D23" s="9"/>
      <c r="E23" s="9"/>
      <c r="F23" s="9"/>
      <c r="G23" s="25"/>
      <c r="H23" s="25"/>
      <c r="I23" s="26"/>
      <c r="J23" s="26"/>
      <c r="K23" s="26"/>
      <c r="L23" s="11"/>
      <c r="M23" s="11"/>
      <c r="N23" s="27"/>
    </row>
    <row r="24" spans="2:14" ht="17.25" customHeight="1" x14ac:dyDescent="0.25">
      <c r="B24" s="25"/>
      <c r="C24" s="26"/>
      <c r="D24" s="9"/>
      <c r="E24" s="9"/>
      <c r="F24" s="9"/>
      <c r="G24" s="25"/>
      <c r="H24" s="25"/>
      <c r="I24" s="26"/>
      <c r="J24" s="26"/>
      <c r="K24" s="26"/>
      <c r="L24" s="11"/>
      <c r="M24" s="11"/>
      <c r="N24" s="27"/>
    </row>
    <row r="26" spans="2:14" ht="17.25" customHeight="1" x14ac:dyDescent="0.4">
      <c r="B26" s="28"/>
      <c r="F26" s="305" t="s">
        <v>943</v>
      </c>
      <c r="G26" s="306"/>
      <c r="H26" s="306"/>
      <c r="I26" s="306"/>
      <c r="J26" s="306"/>
      <c r="K26" s="306"/>
      <c r="L26" s="306"/>
      <c r="M26" s="306"/>
      <c r="N26" s="307"/>
    </row>
    <row r="27" spans="2:14" ht="17.25" customHeight="1" x14ac:dyDescent="0.25">
      <c r="B27" s="16"/>
      <c r="F27" s="308"/>
      <c r="G27" s="309"/>
      <c r="H27" s="309"/>
      <c r="I27" s="309"/>
      <c r="J27" s="309"/>
      <c r="K27" s="309"/>
      <c r="L27" s="309"/>
      <c r="M27" s="309"/>
      <c r="N27" s="310"/>
    </row>
    <row r="28" spans="2:14" ht="17.25" customHeight="1" x14ac:dyDescent="0.25">
      <c r="B28" s="16"/>
      <c r="F28" s="308"/>
      <c r="G28" s="309"/>
      <c r="H28" s="309"/>
      <c r="I28" s="309"/>
      <c r="J28" s="309"/>
      <c r="K28" s="309"/>
      <c r="L28" s="309"/>
      <c r="M28" s="309"/>
      <c r="N28" s="310"/>
    </row>
    <row r="29" spans="2:14" ht="17.25" customHeight="1" x14ac:dyDescent="0.25">
      <c r="E29" s="29"/>
      <c r="F29" s="308"/>
      <c r="G29" s="309"/>
      <c r="H29" s="309"/>
      <c r="I29" s="309"/>
      <c r="J29" s="309"/>
      <c r="K29" s="309"/>
      <c r="L29" s="309"/>
      <c r="M29" s="309"/>
      <c r="N29" s="310"/>
    </row>
    <row r="30" spans="2:14" ht="17.25" customHeight="1" x14ac:dyDescent="0.25">
      <c r="B30" s="29"/>
      <c r="C30" s="317" t="s">
        <v>556</v>
      </c>
      <c r="D30" s="317"/>
      <c r="E30" s="29"/>
      <c r="F30" s="308"/>
      <c r="G30" s="309"/>
      <c r="H30" s="309"/>
      <c r="I30" s="309"/>
      <c r="J30" s="309"/>
      <c r="K30" s="309"/>
      <c r="L30" s="309"/>
      <c r="M30" s="309"/>
      <c r="N30" s="310"/>
    </row>
    <row r="31" spans="2:14" ht="17.25" customHeight="1" x14ac:dyDescent="0.25">
      <c r="B31" s="132"/>
      <c r="C31" s="132"/>
      <c r="D31" s="132"/>
      <c r="E31" s="29"/>
      <c r="F31" s="311"/>
      <c r="G31" s="312"/>
      <c r="H31" s="312"/>
      <c r="I31" s="312"/>
      <c r="J31" s="312"/>
      <c r="K31" s="312"/>
      <c r="L31" s="312"/>
      <c r="M31" s="312"/>
      <c r="N31" s="313"/>
    </row>
    <row r="32" spans="2:14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87" ht="1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5" customHeight="1" x14ac:dyDescent="0.25"/>
  </sheetData>
  <sheetProtection algorithmName="SHA-512" hashValue="H+67llcn9cGTrEsx+T0Ipbhf1Uxh/42IsjrcgYG1UkBODvR66IZOP6fkfqTikLN63QGYGQiENFD2QyjoGm4EFQ==" saltValue="/h87e4qqcyOJAcQKRnUD5A==" spinCount="100000" sheet="1" objects="1" scenarios="1"/>
  <mergeCells count="20">
    <mergeCell ref="L2:N3"/>
    <mergeCell ref="B5:N5"/>
    <mergeCell ref="B6:N7"/>
    <mergeCell ref="F8:N8"/>
    <mergeCell ref="I2:K3"/>
    <mergeCell ref="G10:I10"/>
    <mergeCell ref="L10:N10"/>
    <mergeCell ref="C12:F12"/>
    <mergeCell ref="C14:E14"/>
    <mergeCell ref="I14:J14"/>
    <mergeCell ref="L14:M14"/>
    <mergeCell ref="L13:M13"/>
    <mergeCell ref="E10:F10"/>
    <mergeCell ref="C17:E17"/>
    <mergeCell ref="C19:E19"/>
    <mergeCell ref="I17:N17"/>
    <mergeCell ref="F26:N31"/>
    <mergeCell ref="I21:K21"/>
    <mergeCell ref="C30:D30"/>
    <mergeCell ref="I19:N19"/>
  </mergeCells>
  <conditionalFormatting sqref="C12">
    <cfRule type="cellIs" dxfId="73" priority="18" operator="equal">
      <formula>#N/A</formula>
    </cfRule>
  </conditionalFormatting>
  <conditionalFormatting sqref="F8:N8 C10 G10 L10:N10 K12 C14:E14 I14:J14">
    <cfRule type="cellIs" dxfId="72" priority="20" operator="equal">
      <formula>#N/A</formula>
    </cfRule>
  </conditionalFormatting>
  <conditionalFormatting sqref="G12:H12">
    <cfRule type="cellIs" dxfId="71" priority="17" operator="equal">
      <formula>#N/A</formula>
    </cfRule>
  </conditionalFormatting>
  <conditionalFormatting sqref="N13:N14">
    <cfRule type="cellIs" dxfId="67" priority="2" operator="equal">
      <formula>0</formula>
    </cfRule>
  </conditionalFormatting>
  <conditionalFormatting sqref="N14">
    <cfRule type="containsText" dxfId="66" priority="1" operator="containsText" text="XX">
      <formula>NOT(ISERROR(SEARCH("XX",N14)))</formula>
    </cfRule>
  </conditionalFormatting>
  <dataValidations xWindow="340" yWindow="413" count="1">
    <dataValidation allowBlank="1" showInputMessage="1" showErrorMessage="1" prompt="Digite únicamente los últimos 4 dígitos del Código Presupuestario." sqref="C8" xr:uid="{00000000-0002-0000-0200-000000000000}"/>
  </dataValidations>
  <printOptions horizontalCentered="1"/>
  <pageMargins left="0.19685039370078741" right="0.19685039370078741" top="0.59055118110236227" bottom="0" header="0.31496062992125984" footer="0.15748031496062992"/>
  <pageSetup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E586FB89-A06A-448C-B99B-300D5EF2C57A}">
            <xm:f>NOT(ISERROR(SEARCH($L$13,L13)))</xm:f>
            <xm:f>$L$13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L13:M13</xm:sqref>
        </x14:conditionalFormatting>
        <x14:conditionalFormatting xmlns:xm="http://schemas.microsoft.com/office/excel/2006/main">
          <x14:cfRule type="containsText" priority="11" operator="containsText" id="{21C60667-F077-4886-BE39-5E75699A0E53}">
            <xm:f>NOT(ISERROR(SEARCH($L$14,L14)))</xm:f>
            <xm:f>$L$14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L14:M14</xm:sqref>
        </x14:conditionalFormatting>
        <x14:conditionalFormatting xmlns:xm="http://schemas.microsoft.com/office/excel/2006/main">
          <x14:cfRule type="containsText" priority="9" operator="containsText" id="{C531BD53-E99D-47B2-99C0-FE039E29865D}">
            <xm:f>NOT(ISERROR(SEARCH($N$13,N13)))</xm:f>
            <xm:f>$N$13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N13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B1:T24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3.5546875" style="1" customWidth="1"/>
    <col min="2" max="2" width="45.21875" style="1" customWidth="1"/>
    <col min="3" max="5" width="6.5546875" style="1" customWidth="1"/>
    <col min="6" max="20" width="6.21875" style="1" customWidth="1"/>
    <col min="21" max="16384" width="11.44140625" style="1"/>
  </cols>
  <sheetData>
    <row r="1" spans="2:20" ht="17.399999999999999" x14ac:dyDescent="0.3">
      <c r="B1" s="264" t="s">
        <v>596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20" ht="24.6" x14ac:dyDescent="0.4">
      <c r="B2" s="265" t="s">
        <v>695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85"/>
      <c r="N2" s="185"/>
      <c r="O2" s="185"/>
      <c r="P2" s="185"/>
      <c r="Q2" s="185"/>
      <c r="R2" s="185"/>
      <c r="S2" s="185"/>
      <c r="T2" s="185"/>
    </row>
    <row r="3" spans="2:20" ht="18" customHeight="1" thickBot="1" x14ac:dyDescent="0.35">
      <c r="B3" s="266" t="s">
        <v>575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2:20" ht="22.5" customHeight="1" thickTop="1" x14ac:dyDescent="0.25">
      <c r="B4" s="337" t="s">
        <v>62</v>
      </c>
      <c r="C4" s="339" t="s">
        <v>0</v>
      </c>
      <c r="D4" s="340"/>
      <c r="E4" s="340"/>
      <c r="F4" s="341" t="s">
        <v>582</v>
      </c>
      <c r="G4" s="342"/>
      <c r="H4" s="343"/>
      <c r="I4" s="341" t="s">
        <v>583</v>
      </c>
      <c r="J4" s="342"/>
      <c r="K4" s="343"/>
      <c r="L4" s="342" t="s">
        <v>584</v>
      </c>
      <c r="M4" s="342"/>
      <c r="N4" s="342"/>
      <c r="O4" s="341" t="s">
        <v>585</v>
      </c>
      <c r="P4" s="342"/>
      <c r="Q4" s="343"/>
      <c r="R4" s="341" t="s">
        <v>586</v>
      </c>
      <c r="S4" s="342"/>
      <c r="T4" s="342"/>
    </row>
    <row r="5" spans="2:20" ht="30" customHeight="1" thickBot="1" x14ac:dyDescent="0.3">
      <c r="B5" s="338"/>
      <c r="C5" s="31" t="s">
        <v>0</v>
      </c>
      <c r="D5" s="32" t="s">
        <v>25</v>
      </c>
      <c r="E5" s="33" t="s">
        <v>24</v>
      </c>
      <c r="F5" s="34" t="s">
        <v>0</v>
      </c>
      <c r="G5" s="32" t="s">
        <v>25</v>
      </c>
      <c r="H5" s="33" t="s">
        <v>24</v>
      </c>
      <c r="I5" s="34" t="s">
        <v>0</v>
      </c>
      <c r="J5" s="32" t="s">
        <v>25</v>
      </c>
      <c r="K5" s="33" t="s">
        <v>24</v>
      </c>
      <c r="L5" s="34" t="s">
        <v>0</v>
      </c>
      <c r="M5" s="32" t="s">
        <v>25</v>
      </c>
      <c r="N5" s="35" t="s">
        <v>24</v>
      </c>
      <c r="O5" s="34" t="s">
        <v>0</v>
      </c>
      <c r="P5" s="32" t="s">
        <v>25</v>
      </c>
      <c r="Q5" s="33" t="s">
        <v>24</v>
      </c>
      <c r="R5" s="34" t="s">
        <v>0</v>
      </c>
      <c r="S5" s="32" t="s">
        <v>25</v>
      </c>
      <c r="T5" s="33" t="s">
        <v>24</v>
      </c>
    </row>
    <row r="6" spans="2:20" ht="24.75" customHeight="1" thickTop="1" thickBot="1" x14ac:dyDescent="0.3">
      <c r="B6" s="36" t="s">
        <v>603</v>
      </c>
      <c r="C6" s="37">
        <f>+D6+E6</f>
        <v>0</v>
      </c>
      <c r="D6" s="38">
        <f>+G6+J6+M6+P6+S6</f>
        <v>0</v>
      </c>
      <c r="E6" s="39">
        <f>+H6+K6+N6+Q6+T6</f>
        <v>0</v>
      </c>
      <c r="F6" s="40">
        <f>+G6+H6</f>
        <v>0</v>
      </c>
      <c r="G6" s="41"/>
      <c r="H6" s="42"/>
      <c r="I6" s="40">
        <f>+J6+K6</f>
        <v>0</v>
      </c>
      <c r="J6" s="41"/>
      <c r="K6" s="42"/>
      <c r="L6" s="39">
        <f>+M6+N6</f>
        <v>0</v>
      </c>
      <c r="M6" s="41"/>
      <c r="N6" s="43"/>
      <c r="O6" s="40">
        <f>+P6+Q6</f>
        <v>0</v>
      </c>
      <c r="P6" s="41"/>
      <c r="Q6" s="42"/>
      <c r="R6" s="40">
        <f>+S6+T6</f>
        <v>0</v>
      </c>
      <c r="S6" s="41"/>
      <c r="T6" s="43"/>
    </row>
    <row r="7" spans="2:20" x14ac:dyDescent="0.25">
      <c r="B7" s="45" t="s">
        <v>63</v>
      </c>
      <c r="C7" s="348">
        <f t="shared" ref="C7" si="0">D7+E7</f>
        <v>0</v>
      </c>
      <c r="D7" s="350">
        <f>G7+J7+M7+P7+S7</f>
        <v>0</v>
      </c>
      <c r="E7" s="352">
        <f>+H7+K7+N7+Q7+T7</f>
        <v>0</v>
      </c>
      <c r="F7" s="354">
        <f t="shared" ref="F7" si="1">+G7+H7</f>
        <v>0</v>
      </c>
      <c r="G7" s="344"/>
      <c r="H7" s="366"/>
      <c r="I7" s="354">
        <f t="shared" ref="I7" si="2">+J7+K7</f>
        <v>0</v>
      </c>
      <c r="J7" s="344"/>
      <c r="K7" s="366"/>
      <c r="L7" s="352">
        <f t="shared" ref="L7" si="3">+M7+N7</f>
        <v>0</v>
      </c>
      <c r="M7" s="344"/>
      <c r="N7" s="346"/>
      <c r="O7" s="354">
        <f t="shared" ref="O7" si="4">+P7+Q7</f>
        <v>0</v>
      </c>
      <c r="P7" s="344"/>
      <c r="Q7" s="366"/>
      <c r="R7" s="354">
        <f t="shared" ref="R7" si="5">+S7+T7</f>
        <v>0</v>
      </c>
      <c r="S7" s="344"/>
      <c r="T7" s="346"/>
    </row>
    <row r="8" spans="2:20" ht="18" customHeight="1" x14ac:dyDescent="0.25">
      <c r="B8" s="46" t="s">
        <v>702</v>
      </c>
      <c r="C8" s="349"/>
      <c r="D8" s="351"/>
      <c r="E8" s="353"/>
      <c r="F8" s="355"/>
      <c r="G8" s="345"/>
      <c r="H8" s="367"/>
      <c r="I8" s="355"/>
      <c r="J8" s="345"/>
      <c r="K8" s="367"/>
      <c r="L8" s="353"/>
      <c r="M8" s="345"/>
      <c r="N8" s="347"/>
      <c r="O8" s="355"/>
      <c r="P8" s="345"/>
      <c r="Q8" s="367"/>
      <c r="R8" s="355"/>
      <c r="S8" s="345"/>
      <c r="T8" s="347"/>
    </row>
    <row r="9" spans="2:20" x14ac:dyDescent="0.25">
      <c r="B9" s="47" t="s">
        <v>64</v>
      </c>
      <c r="C9" s="368">
        <f t="shared" ref="C9" si="6">D9+E9</f>
        <v>0</v>
      </c>
      <c r="D9" s="370">
        <f>G9+J9+M9+P9+S9</f>
        <v>0</v>
      </c>
      <c r="E9" s="364">
        <f>+H9+K9+N9+Q9+T9</f>
        <v>0</v>
      </c>
      <c r="F9" s="360">
        <f t="shared" ref="F9" si="7">+G9+H9</f>
        <v>0</v>
      </c>
      <c r="G9" s="356"/>
      <c r="H9" s="362"/>
      <c r="I9" s="360">
        <f t="shared" ref="I9" si="8">+J9+K9</f>
        <v>0</v>
      </c>
      <c r="J9" s="356"/>
      <c r="K9" s="362"/>
      <c r="L9" s="364">
        <f t="shared" ref="L9" si="9">+M9+N9</f>
        <v>0</v>
      </c>
      <c r="M9" s="356"/>
      <c r="N9" s="358"/>
      <c r="O9" s="360">
        <f t="shared" ref="O9" si="10">+P9+Q9</f>
        <v>0</v>
      </c>
      <c r="P9" s="356"/>
      <c r="Q9" s="362"/>
      <c r="R9" s="360">
        <f t="shared" ref="R9" si="11">+S9+T9</f>
        <v>0</v>
      </c>
      <c r="S9" s="356"/>
      <c r="T9" s="358"/>
    </row>
    <row r="10" spans="2:20" ht="18" customHeight="1" x14ac:dyDescent="0.25">
      <c r="B10" s="44" t="s">
        <v>703</v>
      </c>
      <c r="C10" s="369"/>
      <c r="D10" s="371"/>
      <c r="E10" s="365"/>
      <c r="F10" s="361"/>
      <c r="G10" s="357"/>
      <c r="H10" s="363"/>
      <c r="I10" s="361"/>
      <c r="J10" s="357"/>
      <c r="K10" s="363"/>
      <c r="L10" s="365"/>
      <c r="M10" s="357"/>
      <c r="N10" s="359"/>
      <c r="O10" s="361"/>
      <c r="P10" s="357"/>
      <c r="Q10" s="363"/>
      <c r="R10" s="361"/>
      <c r="S10" s="357"/>
      <c r="T10" s="359"/>
    </row>
    <row r="11" spans="2:20" x14ac:dyDescent="0.25">
      <c r="B11" s="48" t="s">
        <v>64</v>
      </c>
      <c r="C11" s="348">
        <f t="shared" ref="C11" si="12">D11+E11</f>
        <v>0</v>
      </c>
      <c r="D11" s="350">
        <f>G11+J11+M11+P11+S11</f>
        <v>0</v>
      </c>
      <c r="E11" s="352">
        <f>+H11+K11+N11+Q11+T11</f>
        <v>0</v>
      </c>
      <c r="F11" s="354">
        <f t="shared" ref="F11" si="13">+G11+H11</f>
        <v>0</v>
      </c>
      <c r="G11" s="344"/>
      <c r="H11" s="366"/>
      <c r="I11" s="354">
        <f t="shared" ref="I11" si="14">+J11+K11</f>
        <v>0</v>
      </c>
      <c r="J11" s="344"/>
      <c r="K11" s="366"/>
      <c r="L11" s="352">
        <f t="shared" ref="L11" si="15">+M11+N11</f>
        <v>0</v>
      </c>
      <c r="M11" s="344"/>
      <c r="N11" s="346"/>
      <c r="O11" s="354">
        <f t="shared" ref="O11" si="16">+P11+Q11</f>
        <v>0</v>
      </c>
      <c r="P11" s="344"/>
      <c r="Q11" s="366"/>
      <c r="R11" s="354">
        <f t="shared" ref="R11" si="17">+S11+T11</f>
        <v>0</v>
      </c>
      <c r="S11" s="344"/>
      <c r="T11" s="346"/>
    </row>
    <row r="12" spans="2:20" ht="18" customHeight="1" x14ac:dyDescent="0.25">
      <c r="B12" s="49" t="s">
        <v>970</v>
      </c>
      <c r="C12" s="349"/>
      <c r="D12" s="351"/>
      <c r="E12" s="353"/>
      <c r="F12" s="355"/>
      <c r="G12" s="345"/>
      <c r="H12" s="367"/>
      <c r="I12" s="355"/>
      <c r="J12" s="345"/>
      <c r="K12" s="367"/>
      <c r="L12" s="353"/>
      <c r="M12" s="345"/>
      <c r="N12" s="347"/>
      <c r="O12" s="355"/>
      <c r="P12" s="345"/>
      <c r="Q12" s="367"/>
      <c r="R12" s="355"/>
      <c r="S12" s="345"/>
      <c r="T12" s="347"/>
    </row>
    <row r="13" spans="2:20" x14ac:dyDescent="0.25">
      <c r="B13" s="47" t="s">
        <v>64</v>
      </c>
      <c r="C13" s="368">
        <f t="shared" ref="C13" si="18">D13+E13</f>
        <v>0</v>
      </c>
      <c r="D13" s="370">
        <f>G13+J13+M13+P13+S13</f>
        <v>0</v>
      </c>
      <c r="E13" s="364">
        <f>+H13+K13+N13+Q13+T13</f>
        <v>0</v>
      </c>
      <c r="F13" s="360">
        <f t="shared" ref="F13" si="19">+G13+H13</f>
        <v>0</v>
      </c>
      <c r="G13" s="356"/>
      <c r="H13" s="362"/>
      <c r="I13" s="360">
        <f t="shared" ref="I13" si="20">+J13+K13</f>
        <v>0</v>
      </c>
      <c r="J13" s="356"/>
      <c r="K13" s="362"/>
      <c r="L13" s="364">
        <f t="shared" ref="L13" si="21">+M13+N13</f>
        <v>0</v>
      </c>
      <c r="M13" s="356"/>
      <c r="N13" s="358"/>
      <c r="O13" s="360">
        <f t="shared" ref="O13" si="22">+P13+Q13</f>
        <v>0</v>
      </c>
      <c r="P13" s="356"/>
      <c r="Q13" s="362"/>
      <c r="R13" s="360">
        <f t="shared" ref="R13" si="23">+S13+T13</f>
        <v>0</v>
      </c>
      <c r="S13" s="356"/>
      <c r="T13" s="358"/>
    </row>
    <row r="14" spans="2:20" ht="18" customHeight="1" thickBot="1" x14ac:dyDescent="0.3">
      <c r="B14" s="50" t="s">
        <v>975</v>
      </c>
      <c r="C14" s="369"/>
      <c r="D14" s="371"/>
      <c r="E14" s="365"/>
      <c r="F14" s="361"/>
      <c r="G14" s="357"/>
      <c r="H14" s="363"/>
      <c r="I14" s="361"/>
      <c r="J14" s="357"/>
      <c r="K14" s="363"/>
      <c r="L14" s="365"/>
      <c r="M14" s="357"/>
      <c r="N14" s="359"/>
      <c r="O14" s="361"/>
      <c r="P14" s="357"/>
      <c r="Q14" s="363"/>
      <c r="R14" s="361"/>
      <c r="S14" s="357"/>
      <c r="T14" s="359"/>
    </row>
    <row r="15" spans="2:20" ht="24.75" customHeight="1" thickBot="1" x14ac:dyDescent="0.3">
      <c r="B15" s="124" t="s">
        <v>604</v>
      </c>
      <c r="C15" s="125">
        <f>+D15+E15</f>
        <v>0</v>
      </c>
      <c r="D15" s="126">
        <f>((D6+D7)-(D9+D11+D13))</f>
        <v>0</v>
      </c>
      <c r="E15" s="127">
        <f>((E6+E7)-(E9+E11+E13))</f>
        <v>0</v>
      </c>
      <c r="F15" s="128">
        <f>+G15+H15</f>
        <v>0</v>
      </c>
      <c r="G15" s="126">
        <f>((G6+G7)-(G9+G11+G13))</f>
        <v>0</v>
      </c>
      <c r="H15" s="129">
        <f>((H6+H7)-(H9+H11+H13))</f>
        <v>0</v>
      </c>
      <c r="I15" s="128">
        <f>+J15+K15</f>
        <v>0</v>
      </c>
      <c r="J15" s="126">
        <f>((J6+J7)-(J9+J11+J13))</f>
        <v>0</v>
      </c>
      <c r="K15" s="129">
        <f>((K6+K7)-(K9+K11+K13))</f>
        <v>0</v>
      </c>
      <c r="L15" s="127">
        <f>+M15+N15</f>
        <v>0</v>
      </c>
      <c r="M15" s="126">
        <f>((M6+M7)-(M9+M11+M13))</f>
        <v>0</v>
      </c>
      <c r="N15" s="127">
        <f>((N6+N7)-(N9+N11+N13))</f>
        <v>0</v>
      </c>
      <c r="O15" s="128">
        <f>+P15+Q15</f>
        <v>0</v>
      </c>
      <c r="P15" s="126">
        <f>((P6+P7)-(P9+P11+P13))</f>
        <v>0</v>
      </c>
      <c r="Q15" s="129">
        <f>((Q6+Q7)-(Q9+Q11+Q13))</f>
        <v>0</v>
      </c>
      <c r="R15" s="128">
        <f>+S15+T15</f>
        <v>0</v>
      </c>
      <c r="S15" s="126">
        <f>((S6+S7)-(S9+S11+S13))</f>
        <v>0</v>
      </c>
      <c r="T15" s="127">
        <f>((T6+T7)-(T9+T11+T13))</f>
        <v>0</v>
      </c>
    </row>
    <row r="16" spans="2:20" ht="15" x14ac:dyDescent="0.25">
      <c r="B16" s="134" t="s">
        <v>66</v>
      </c>
      <c r="C16" s="52"/>
      <c r="D16" s="52"/>
      <c r="E16" s="52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2:20" ht="15.75" customHeight="1" x14ac:dyDescent="0.25">
      <c r="B17" s="186" t="s">
        <v>1294</v>
      </c>
      <c r="C17" s="183"/>
      <c r="D17" s="183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</row>
    <row r="18" spans="2:20" ht="15.75" customHeight="1" x14ac:dyDescent="0.25">
      <c r="B18" s="135"/>
      <c r="C18" s="135"/>
      <c r="D18" s="135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2:20" x14ac:dyDescent="0.25">
      <c r="B19" s="55" t="s">
        <v>558</v>
      </c>
    </row>
    <row r="20" spans="2:20" ht="22.5" customHeight="1" x14ac:dyDescent="0.25">
      <c r="B20" s="372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4"/>
    </row>
    <row r="21" spans="2:20" ht="22.5" customHeight="1" x14ac:dyDescent="0.25">
      <c r="B21" s="375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7"/>
    </row>
    <row r="22" spans="2:20" ht="22.5" customHeight="1" x14ac:dyDescent="0.25">
      <c r="B22" s="375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7"/>
    </row>
    <row r="23" spans="2:20" ht="22.5" customHeight="1" x14ac:dyDescent="0.25">
      <c r="B23" s="375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7"/>
    </row>
    <row r="24" spans="2:20" ht="22.5" customHeight="1" x14ac:dyDescent="0.25">
      <c r="B24" s="378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80"/>
    </row>
  </sheetData>
  <sheetProtection algorithmName="SHA-512" hashValue="bMV+GhUpJWTZRQcMhoawQ3BIjjBMnT2Pd+dKRYEQyHZnFkZTt25b7ZVVFiC0NHoC6ZIfc/7RMdP3Ak38PIItzg==" saltValue="vezMR75VwoSQJXbkXRWMow==" spinCount="100000" sheet="1" objects="1" scenarios="1"/>
  <mergeCells count="80">
    <mergeCell ref="B20:T24"/>
    <mergeCell ref="Q13:Q14"/>
    <mergeCell ref="R13:R14"/>
    <mergeCell ref="S13:S14"/>
    <mergeCell ref="T13:T14"/>
    <mergeCell ref="K13:K14"/>
    <mergeCell ref="L13:L14"/>
    <mergeCell ref="M13:M14"/>
    <mergeCell ref="N13:N14"/>
    <mergeCell ref="O13:O14"/>
    <mergeCell ref="P13:P14"/>
    <mergeCell ref="C13:C14"/>
    <mergeCell ref="D13:D14"/>
    <mergeCell ref="E13:E14"/>
    <mergeCell ref="F13:F14"/>
    <mergeCell ref="G13:G14"/>
    <mergeCell ref="H13:H14"/>
    <mergeCell ref="I13:I14"/>
    <mergeCell ref="J13:J14"/>
    <mergeCell ref="P9:P10"/>
    <mergeCell ref="C9:C10"/>
    <mergeCell ref="D9:D10"/>
    <mergeCell ref="N9:N10"/>
    <mergeCell ref="C11:C12"/>
    <mergeCell ref="D11:D12"/>
    <mergeCell ref="E11:E12"/>
    <mergeCell ref="F11:F12"/>
    <mergeCell ref="G11:G12"/>
    <mergeCell ref="H11:H12"/>
    <mergeCell ref="I11:I12"/>
    <mergeCell ref="O9:O10"/>
    <mergeCell ref="E9:E10"/>
    <mergeCell ref="Q11:Q12"/>
    <mergeCell ref="R11:R12"/>
    <mergeCell ref="S11:S12"/>
    <mergeCell ref="T11:T12"/>
    <mergeCell ref="J11:J12"/>
    <mergeCell ref="K11:K12"/>
    <mergeCell ref="L11:L12"/>
    <mergeCell ref="M11:M12"/>
    <mergeCell ref="N11:N12"/>
    <mergeCell ref="O11:O12"/>
    <mergeCell ref="P11:P12"/>
    <mergeCell ref="F9:F10"/>
    <mergeCell ref="G9:G10"/>
    <mergeCell ref="H9:H10"/>
    <mergeCell ref="R7:R8"/>
    <mergeCell ref="L7:L8"/>
    <mergeCell ref="M7:M8"/>
    <mergeCell ref="N7:N8"/>
    <mergeCell ref="O7:O8"/>
    <mergeCell ref="P7:P8"/>
    <mergeCell ref="Q7:Q8"/>
    <mergeCell ref="Q9:Q10"/>
    <mergeCell ref="R9:R10"/>
    <mergeCell ref="H7:H8"/>
    <mergeCell ref="I7:I8"/>
    <mergeCell ref="J7:J8"/>
    <mergeCell ref="K7:K8"/>
    <mergeCell ref="S9:S10"/>
    <mergeCell ref="T9:T10"/>
    <mergeCell ref="I9:I10"/>
    <mergeCell ref="J9:J10"/>
    <mergeCell ref="K9:K10"/>
    <mergeCell ref="L9:L10"/>
    <mergeCell ref="M9:M10"/>
    <mergeCell ref="O4:Q4"/>
    <mergeCell ref="R4:T4"/>
    <mergeCell ref="S7:S8"/>
    <mergeCell ref="T7:T8"/>
    <mergeCell ref="C7:C8"/>
    <mergeCell ref="D7:D8"/>
    <mergeCell ref="E7:E8"/>
    <mergeCell ref="F7:F8"/>
    <mergeCell ref="G7:G8"/>
    <mergeCell ref="B4:B5"/>
    <mergeCell ref="C4:E4"/>
    <mergeCell ref="F4:H4"/>
    <mergeCell ref="I4:K4"/>
    <mergeCell ref="L4:N4"/>
  </mergeCells>
  <conditionalFormatting sqref="C16:T16 C6:F15 I6:I15 L6:L15 O6:O15 R6:R15 G15:H15 J15:K15 M15:N15 P15:Q15 S15:T15">
    <cfRule type="cellIs" dxfId="65" priority="5" operator="equal">
      <formula>0</formula>
    </cfRule>
  </conditionalFormatting>
  <conditionalFormatting sqref="F16:T16">
    <cfRule type="cellIs" dxfId="64" priority="4" operator="equal">
      <formula>"X"</formula>
    </cfRule>
  </conditionalFormatting>
  <printOptions horizontalCentered="1"/>
  <pageMargins left="0.19685039370078741" right="0.19685039370078741" top="0.55118110236220474" bottom="0.59055118110236227" header="0.31496062992125984" footer="0.19685039370078741"/>
  <pageSetup scale="84" orientation="landscape" r:id="rId1"/>
  <headerFooter>
    <oddFooter>&amp;R&amp;"+,Negrita Cursiva"CONED&amp;"+,Cursiva",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B1:T24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3.77734375" style="1" customWidth="1"/>
    <col min="2" max="2" width="45.21875" style="1" customWidth="1"/>
    <col min="3" max="5" width="6.5546875" style="1" customWidth="1"/>
    <col min="6" max="20" width="6.21875" style="1" customWidth="1"/>
    <col min="21" max="16384" width="11.44140625" style="1"/>
  </cols>
  <sheetData>
    <row r="1" spans="2:20" ht="17.399999999999999" x14ac:dyDescent="0.3">
      <c r="B1" s="264" t="s">
        <v>597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20" ht="24.6" x14ac:dyDescent="0.4">
      <c r="B2" s="265" t="s">
        <v>696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85"/>
      <c r="N2" s="185"/>
      <c r="O2" s="185"/>
      <c r="P2" s="185"/>
      <c r="Q2" s="185"/>
      <c r="R2" s="185"/>
      <c r="S2" s="185"/>
      <c r="T2" s="185"/>
    </row>
    <row r="3" spans="2:20" ht="18" customHeight="1" thickBot="1" x14ac:dyDescent="0.35">
      <c r="B3" s="266" t="s">
        <v>575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2:20" ht="22.5" customHeight="1" thickTop="1" x14ac:dyDescent="0.25">
      <c r="B4" s="337" t="s">
        <v>62</v>
      </c>
      <c r="C4" s="339" t="s">
        <v>0</v>
      </c>
      <c r="D4" s="340"/>
      <c r="E4" s="340"/>
      <c r="F4" s="341" t="s">
        <v>582</v>
      </c>
      <c r="G4" s="342"/>
      <c r="H4" s="343"/>
      <c r="I4" s="341" t="s">
        <v>583</v>
      </c>
      <c r="J4" s="342"/>
      <c r="K4" s="343"/>
      <c r="L4" s="342" t="s">
        <v>584</v>
      </c>
      <c r="M4" s="342"/>
      <c r="N4" s="342"/>
      <c r="O4" s="341" t="s">
        <v>585</v>
      </c>
      <c r="P4" s="342"/>
      <c r="Q4" s="343"/>
      <c r="R4" s="341" t="s">
        <v>586</v>
      </c>
      <c r="S4" s="342"/>
      <c r="T4" s="342"/>
    </row>
    <row r="5" spans="2:20" ht="30" customHeight="1" thickBot="1" x14ac:dyDescent="0.3">
      <c r="B5" s="338"/>
      <c r="C5" s="31" t="s">
        <v>0</v>
      </c>
      <c r="D5" s="32" t="s">
        <v>25</v>
      </c>
      <c r="E5" s="33" t="s">
        <v>24</v>
      </c>
      <c r="F5" s="34" t="s">
        <v>0</v>
      </c>
      <c r="G5" s="32" t="s">
        <v>25</v>
      </c>
      <c r="H5" s="33" t="s">
        <v>24</v>
      </c>
      <c r="I5" s="34" t="s">
        <v>0</v>
      </c>
      <c r="J5" s="32" t="s">
        <v>25</v>
      </c>
      <c r="K5" s="33" t="s">
        <v>24</v>
      </c>
      <c r="L5" s="34" t="s">
        <v>0</v>
      </c>
      <c r="M5" s="32" t="s">
        <v>25</v>
      </c>
      <c r="N5" s="35" t="s">
        <v>24</v>
      </c>
      <c r="O5" s="34" t="s">
        <v>0</v>
      </c>
      <c r="P5" s="32" t="s">
        <v>25</v>
      </c>
      <c r="Q5" s="33" t="s">
        <v>24</v>
      </c>
      <c r="R5" s="34" t="s">
        <v>0</v>
      </c>
      <c r="S5" s="32" t="s">
        <v>25</v>
      </c>
      <c r="T5" s="33" t="s">
        <v>24</v>
      </c>
    </row>
    <row r="6" spans="2:20" ht="24.75" customHeight="1" thickTop="1" thickBot="1" x14ac:dyDescent="0.3">
      <c r="B6" s="36" t="s">
        <v>603</v>
      </c>
      <c r="C6" s="37">
        <f>+D6+E6</f>
        <v>0</v>
      </c>
      <c r="D6" s="38">
        <f>+G6+J6+M6+P6+S6</f>
        <v>0</v>
      </c>
      <c r="E6" s="39">
        <f>+H6+K6+N6+Q6+T6</f>
        <v>0</v>
      </c>
      <c r="F6" s="40">
        <f>+G6+H6</f>
        <v>0</v>
      </c>
      <c r="G6" s="41"/>
      <c r="H6" s="42"/>
      <c r="I6" s="40">
        <f>+J6+K6</f>
        <v>0</v>
      </c>
      <c r="J6" s="41"/>
      <c r="K6" s="42"/>
      <c r="L6" s="39">
        <f>+M6+N6</f>
        <v>0</v>
      </c>
      <c r="M6" s="41"/>
      <c r="N6" s="43"/>
      <c r="O6" s="40">
        <f>+P6+Q6</f>
        <v>0</v>
      </c>
      <c r="P6" s="41"/>
      <c r="Q6" s="42"/>
      <c r="R6" s="40">
        <f>+S6+T6</f>
        <v>0</v>
      </c>
      <c r="S6" s="41"/>
      <c r="T6" s="43"/>
    </row>
    <row r="7" spans="2:20" x14ac:dyDescent="0.25">
      <c r="B7" s="45" t="s">
        <v>63</v>
      </c>
      <c r="C7" s="348">
        <f t="shared" ref="C7" si="0">D7+E7</f>
        <v>0</v>
      </c>
      <c r="D7" s="350">
        <f>G7+J7+M7+P7+S7</f>
        <v>0</v>
      </c>
      <c r="E7" s="352">
        <f>+H7+K7+N7+Q7+T7</f>
        <v>0</v>
      </c>
      <c r="F7" s="354">
        <f t="shared" ref="F7" si="1">+G7+H7</f>
        <v>0</v>
      </c>
      <c r="G7" s="344"/>
      <c r="H7" s="366"/>
      <c r="I7" s="354">
        <f t="shared" ref="I7" si="2">+J7+K7</f>
        <v>0</v>
      </c>
      <c r="J7" s="344"/>
      <c r="K7" s="366"/>
      <c r="L7" s="352">
        <f t="shared" ref="L7" si="3">+M7+N7</f>
        <v>0</v>
      </c>
      <c r="M7" s="344"/>
      <c r="N7" s="346"/>
      <c r="O7" s="354">
        <f t="shared" ref="O7" si="4">+P7+Q7</f>
        <v>0</v>
      </c>
      <c r="P7" s="344"/>
      <c r="Q7" s="366"/>
      <c r="R7" s="354">
        <f t="shared" ref="R7" si="5">+S7+T7</f>
        <v>0</v>
      </c>
      <c r="S7" s="344"/>
      <c r="T7" s="346"/>
    </row>
    <row r="8" spans="2:20" ht="18" customHeight="1" x14ac:dyDescent="0.25">
      <c r="B8" s="46" t="s">
        <v>702</v>
      </c>
      <c r="C8" s="349"/>
      <c r="D8" s="351"/>
      <c r="E8" s="353"/>
      <c r="F8" s="355"/>
      <c r="G8" s="345"/>
      <c r="H8" s="367"/>
      <c r="I8" s="355"/>
      <c r="J8" s="345"/>
      <c r="K8" s="367"/>
      <c r="L8" s="353"/>
      <c r="M8" s="345"/>
      <c r="N8" s="347"/>
      <c r="O8" s="355"/>
      <c r="P8" s="345"/>
      <c r="Q8" s="367"/>
      <c r="R8" s="355"/>
      <c r="S8" s="345"/>
      <c r="T8" s="347"/>
    </row>
    <row r="9" spans="2:20" x14ac:dyDescent="0.25">
      <c r="B9" s="47" t="s">
        <v>64</v>
      </c>
      <c r="C9" s="368">
        <f t="shared" ref="C9" si="6">D9+E9</f>
        <v>0</v>
      </c>
      <c r="D9" s="370">
        <f>G9+J9+M9+P9+S9</f>
        <v>0</v>
      </c>
      <c r="E9" s="364">
        <f>+H9+K9+N9+Q9+T9</f>
        <v>0</v>
      </c>
      <c r="F9" s="360">
        <f t="shared" ref="F9" si="7">+G9+H9</f>
        <v>0</v>
      </c>
      <c r="G9" s="356"/>
      <c r="H9" s="362"/>
      <c r="I9" s="360">
        <f t="shared" ref="I9" si="8">+J9+K9</f>
        <v>0</v>
      </c>
      <c r="J9" s="356"/>
      <c r="K9" s="362"/>
      <c r="L9" s="364">
        <f t="shared" ref="L9" si="9">+M9+N9</f>
        <v>0</v>
      </c>
      <c r="M9" s="356"/>
      <c r="N9" s="358"/>
      <c r="O9" s="360">
        <f t="shared" ref="O9" si="10">+P9+Q9</f>
        <v>0</v>
      </c>
      <c r="P9" s="356"/>
      <c r="Q9" s="362"/>
      <c r="R9" s="360">
        <f t="shared" ref="R9" si="11">+S9+T9</f>
        <v>0</v>
      </c>
      <c r="S9" s="356"/>
      <c r="T9" s="358"/>
    </row>
    <row r="10" spans="2:20" ht="18" customHeight="1" x14ac:dyDescent="0.25">
      <c r="B10" s="44" t="s">
        <v>704</v>
      </c>
      <c r="C10" s="369"/>
      <c r="D10" s="371"/>
      <c r="E10" s="365"/>
      <c r="F10" s="361"/>
      <c r="G10" s="357"/>
      <c r="H10" s="363"/>
      <c r="I10" s="361"/>
      <c r="J10" s="357"/>
      <c r="K10" s="363"/>
      <c r="L10" s="365"/>
      <c r="M10" s="357"/>
      <c r="N10" s="359"/>
      <c r="O10" s="361"/>
      <c r="P10" s="357"/>
      <c r="Q10" s="363"/>
      <c r="R10" s="361"/>
      <c r="S10" s="357"/>
      <c r="T10" s="359"/>
    </row>
    <row r="11" spans="2:20" x14ac:dyDescent="0.25">
      <c r="B11" s="48" t="s">
        <v>64</v>
      </c>
      <c r="C11" s="348">
        <f t="shared" ref="C11" si="12">D11+E11</f>
        <v>0</v>
      </c>
      <c r="D11" s="350">
        <f>G11+J11+M11+P11+S11</f>
        <v>0</v>
      </c>
      <c r="E11" s="352">
        <f>+H11+K11+N11+Q11+T11</f>
        <v>0</v>
      </c>
      <c r="F11" s="354">
        <f t="shared" ref="F11" si="13">+G11+H11</f>
        <v>0</v>
      </c>
      <c r="G11" s="344"/>
      <c r="H11" s="366"/>
      <c r="I11" s="354">
        <f t="shared" ref="I11" si="14">+J11+K11</f>
        <v>0</v>
      </c>
      <c r="J11" s="344"/>
      <c r="K11" s="366"/>
      <c r="L11" s="352">
        <f t="shared" ref="L11" si="15">+M11+N11</f>
        <v>0</v>
      </c>
      <c r="M11" s="344"/>
      <c r="N11" s="346"/>
      <c r="O11" s="354">
        <f t="shared" ref="O11" si="16">+P11+Q11</f>
        <v>0</v>
      </c>
      <c r="P11" s="344"/>
      <c r="Q11" s="366"/>
      <c r="R11" s="354">
        <f t="shared" ref="R11" si="17">+S11+T11</f>
        <v>0</v>
      </c>
      <c r="S11" s="344"/>
      <c r="T11" s="346"/>
    </row>
    <row r="12" spans="2:20" ht="18" customHeight="1" x14ac:dyDescent="0.25">
      <c r="B12" s="49" t="s">
        <v>970</v>
      </c>
      <c r="C12" s="349"/>
      <c r="D12" s="351"/>
      <c r="E12" s="353"/>
      <c r="F12" s="355"/>
      <c r="G12" s="345"/>
      <c r="H12" s="367"/>
      <c r="I12" s="355"/>
      <c r="J12" s="345"/>
      <c r="K12" s="367"/>
      <c r="L12" s="353"/>
      <c r="M12" s="345"/>
      <c r="N12" s="347"/>
      <c r="O12" s="355"/>
      <c r="P12" s="345"/>
      <c r="Q12" s="367"/>
      <c r="R12" s="355"/>
      <c r="S12" s="345"/>
      <c r="T12" s="347"/>
    </row>
    <row r="13" spans="2:20" x14ac:dyDescent="0.25">
      <c r="B13" s="47" t="s">
        <v>64</v>
      </c>
      <c r="C13" s="368">
        <f t="shared" ref="C13" si="18">D13+E13</f>
        <v>0</v>
      </c>
      <c r="D13" s="370">
        <f>G13+J13+M13+P13+S13</f>
        <v>0</v>
      </c>
      <c r="E13" s="364">
        <f>+H13+K13+N13+Q13+T13</f>
        <v>0</v>
      </c>
      <c r="F13" s="360">
        <f t="shared" ref="F13" si="19">+G13+H13</f>
        <v>0</v>
      </c>
      <c r="G13" s="356"/>
      <c r="H13" s="362"/>
      <c r="I13" s="360">
        <f t="shared" ref="I13" si="20">+J13+K13</f>
        <v>0</v>
      </c>
      <c r="J13" s="356"/>
      <c r="K13" s="362"/>
      <c r="L13" s="364">
        <f t="shared" ref="L13" si="21">+M13+N13</f>
        <v>0</v>
      </c>
      <c r="M13" s="356"/>
      <c r="N13" s="358"/>
      <c r="O13" s="360">
        <f t="shared" ref="O13" si="22">+P13+Q13</f>
        <v>0</v>
      </c>
      <c r="P13" s="356"/>
      <c r="Q13" s="362"/>
      <c r="R13" s="360">
        <f t="shared" ref="R13" si="23">+S13+T13</f>
        <v>0</v>
      </c>
      <c r="S13" s="356"/>
      <c r="T13" s="358"/>
    </row>
    <row r="14" spans="2:20" ht="18" customHeight="1" thickBot="1" x14ac:dyDescent="0.3">
      <c r="B14" s="50" t="s">
        <v>975</v>
      </c>
      <c r="C14" s="369"/>
      <c r="D14" s="371"/>
      <c r="E14" s="365"/>
      <c r="F14" s="361"/>
      <c r="G14" s="357"/>
      <c r="H14" s="363"/>
      <c r="I14" s="361"/>
      <c r="J14" s="357"/>
      <c r="K14" s="363"/>
      <c r="L14" s="365"/>
      <c r="M14" s="357"/>
      <c r="N14" s="359"/>
      <c r="O14" s="361"/>
      <c r="P14" s="357"/>
      <c r="Q14" s="363"/>
      <c r="R14" s="361"/>
      <c r="S14" s="357"/>
      <c r="T14" s="359"/>
    </row>
    <row r="15" spans="2:20" ht="24.75" customHeight="1" thickBot="1" x14ac:dyDescent="0.3">
      <c r="B15" s="124" t="s">
        <v>604</v>
      </c>
      <c r="C15" s="125">
        <f>+D15+E15</f>
        <v>0</v>
      </c>
      <c r="D15" s="126">
        <f>((D6+D7)-(D9+D11+D13))</f>
        <v>0</v>
      </c>
      <c r="E15" s="127">
        <f>((E6+E7)-(E9+E11+E13))</f>
        <v>0</v>
      </c>
      <c r="F15" s="128">
        <f>+G15+H15</f>
        <v>0</v>
      </c>
      <c r="G15" s="126">
        <f>((G6+G7)-(G9+G11+G13))</f>
        <v>0</v>
      </c>
      <c r="H15" s="129">
        <f>((H6+H7)-(H9+H11+H13))</f>
        <v>0</v>
      </c>
      <c r="I15" s="128">
        <f>+J15+K15</f>
        <v>0</v>
      </c>
      <c r="J15" s="126">
        <f>((J6+J7)-(J9+J11+J13))</f>
        <v>0</v>
      </c>
      <c r="K15" s="129">
        <f>((K6+K7)-(K9+K11+K13))</f>
        <v>0</v>
      </c>
      <c r="L15" s="127">
        <f>+M15+N15</f>
        <v>0</v>
      </c>
      <c r="M15" s="126">
        <f>((M6+M7)-(M9+M11+M13))</f>
        <v>0</v>
      </c>
      <c r="N15" s="127">
        <f>((N6+N7)-(N9+N11+N13))</f>
        <v>0</v>
      </c>
      <c r="O15" s="128">
        <f>+P15+Q15</f>
        <v>0</v>
      </c>
      <c r="P15" s="126">
        <f>((P6+P7)-(P9+P11+P13))</f>
        <v>0</v>
      </c>
      <c r="Q15" s="129">
        <f>((Q6+Q7)-(Q9+Q11+Q13))</f>
        <v>0</v>
      </c>
      <c r="R15" s="128">
        <f>+S15+T15</f>
        <v>0</v>
      </c>
      <c r="S15" s="126">
        <f>((S6+S7)-(S9+S11+S13))</f>
        <v>0</v>
      </c>
      <c r="T15" s="127">
        <f>((T6+T7)-(T9+T11+T13))</f>
        <v>0</v>
      </c>
    </row>
    <row r="16" spans="2:20" ht="15" x14ac:dyDescent="0.25">
      <c r="B16" s="134" t="s">
        <v>66</v>
      </c>
      <c r="C16" s="52"/>
      <c r="D16" s="52"/>
      <c r="E16" s="52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2:20" ht="15.75" customHeight="1" x14ac:dyDescent="0.25">
      <c r="B17" s="186" t="s">
        <v>1294</v>
      </c>
      <c r="C17" s="183"/>
      <c r="D17" s="183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</row>
    <row r="18" spans="2:20" ht="15.75" customHeight="1" x14ac:dyDescent="0.25">
      <c r="B18" s="183"/>
      <c r="C18" s="183"/>
      <c r="D18" s="183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</row>
    <row r="19" spans="2:20" x14ac:dyDescent="0.25">
      <c r="B19" s="55" t="s">
        <v>558</v>
      </c>
    </row>
    <row r="20" spans="2:20" ht="22.5" customHeight="1" x14ac:dyDescent="0.25">
      <c r="B20" s="372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4"/>
    </row>
    <row r="21" spans="2:20" ht="22.5" customHeight="1" x14ac:dyDescent="0.25">
      <c r="B21" s="375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7"/>
    </row>
    <row r="22" spans="2:20" ht="22.5" customHeight="1" x14ac:dyDescent="0.25">
      <c r="B22" s="375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7"/>
    </row>
    <row r="23" spans="2:20" ht="22.5" customHeight="1" x14ac:dyDescent="0.25">
      <c r="B23" s="375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7"/>
    </row>
    <row r="24" spans="2:20" ht="22.5" customHeight="1" x14ac:dyDescent="0.25">
      <c r="B24" s="378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80"/>
    </row>
  </sheetData>
  <sheetProtection algorithmName="SHA-512" hashValue="vS0R2SZ/xO5tV/1mIsn8RAV9W0v0pz1MbSQamzjaJmNpWrNyOyl+IcSfx+ThcGGjcFl8m/jaAWCPIxNgrUgg7w==" saltValue="73zOszOMd8MRd/4o4lOnmA==" spinCount="100000" sheet="1" objects="1" scenarios="1"/>
  <mergeCells count="80">
    <mergeCell ref="B20:T2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C13:C14"/>
    <mergeCell ref="D13:D14"/>
    <mergeCell ref="E13:E14"/>
    <mergeCell ref="F13:F14"/>
    <mergeCell ref="G13:G14"/>
    <mergeCell ref="H13:H14"/>
    <mergeCell ref="O11:O12"/>
    <mergeCell ref="P11:P12"/>
    <mergeCell ref="H11:H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T9:T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C9:C10"/>
    <mergeCell ref="D9:D10"/>
    <mergeCell ref="E9:E10"/>
    <mergeCell ref="F9:F10"/>
    <mergeCell ref="G9:G10"/>
    <mergeCell ref="H9:H10"/>
    <mergeCell ref="O7:O8"/>
    <mergeCell ref="P7:P8"/>
    <mergeCell ref="Q7:Q8"/>
    <mergeCell ref="R7:R8"/>
    <mergeCell ref="H7:H8"/>
    <mergeCell ref="O4:Q4"/>
    <mergeCell ref="R4:T4"/>
    <mergeCell ref="C7:C8"/>
    <mergeCell ref="D7:D8"/>
    <mergeCell ref="E7:E8"/>
    <mergeCell ref="F7:F8"/>
    <mergeCell ref="G7:G8"/>
    <mergeCell ref="S7:S8"/>
    <mergeCell ref="T7:T8"/>
    <mergeCell ref="I7:I8"/>
    <mergeCell ref="J7:J8"/>
    <mergeCell ref="K7:K8"/>
    <mergeCell ref="L7:L8"/>
    <mergeCell ref="M7:M8"/>
    <mergeCell ref="N7:N8"/>
    <mergeCell ref="B4:B5"/>
    <mergeCell ref="C4:E4"/>
    <mergeCell ref="F4:H4"/>
    <mergeCell ref="I4:K4"/>
    <mergeCell ref="L4:N4"/>
  </mergeCells>
  <conditionalFormatting sqref="C16:T16 C6:F15 I6:I15 L6:L15 O6:O15 R6:R15 G15:H15 J15:K15 M15:N15 P15:Q15 S15:T15">
    <cfRule type="cellIs" dxfId="63" priority="2" operator="equal">
      <formula>0</formula>
    </cfRule>
  </conditionalFormatting>
  <conditionalFormatting sqref="F16:T16">
    <cfRule type="cellIs" dxfId="62" priority="1" operator="equal">
      <formula>"X"</formula>
    </cfRule>
  </conditionalFormatting>
  <printOptions horizontalCentered="1"/>
  <pageMargins left="0.19685039370078741" right="0.19685039370078741" top="0.55118110236220474" bottom="0.59055118110236227" header="0.31496062992125984" footer="0.19685039370078741"/>
  <pageSetup scale="84" orientation="landscape" r:id="rId1"/>
  <headerFooter>
    <oddFooter>&amp;R&amp;"+,Negrita Cursiva"CONED,&amp;"+,Cursiva" página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B1:T22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21875" style="1" customWidth="1"/>
    <col min="2" max="2" width="41.21875" style="1" customWidth="1"/>
    <col min="3" max="5" width="6.5546875" style="1" customWidth="1"/>
    <col min="6" max="20" width="6.21875" style="1" customWidth="1"/>
    <col min="21" max="16384" width="11.44140625" style="1"/>
  </cols>
  <sheetData>
    <row r="1" spans="2:20" ht="18" customHeight="1" x14ac:dyDescent="0.3">
      <c r="B1" s="264" t="s">
        <v>598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20" ht="24.6" x14ac:dyDescent="0.4">
      <c r="B2" s="265" t="s">
        <v>695</v>
      </c>
      <c r="C2" s="123"/>
      <c r="D2" s="123"/>
      <c r="E2" s="123"/>
      <c r="F2" s="123"/>
      <c r="G2" s="123"/>
      <c r="H2" s="123"/>
      <c r="I2" s="123"/>
      <c r="J2" s="123"/>
      <c r="K2" s="123"/>
      <c r="L2" s="185"/>
      <c r="M2" s="185"/>
      <c r="N2" s="185"/>
      <c r="O2" s="185"/>
      <c r="P2" s="185"/>
      <c r="Q2" s="185"/>
      <c r="R2" s="185"/>
      <c r="S2" s="185"/>
    </row>
    <row r="3" spans="2:20" ht="18" customHeight="1" thickBot="1" x14ac:dyDescent="0.35">
      <c r="B3" s="264" t="s">
        <v>1260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2.5" customHeight="1" thickTop="1" x14ac:dyDescent="0.25">
      <c r="B4" s="337" t="s">
        <v>19</v>
      </c>
      <c r="C4" s="339" t="s">
        <v>0</v>
      </c>
      <c r="D4" s="340"/>
      <c r="E4" s="340"/>
      <c r="F4" s="341" t="s">
        <v>582</v>
      </c>
      <c r="G4" s="342"/>
      <c r="H4" s="343"/>
      <c r="I4" s="341" t="s">
        <v>583</v>
      </c>
      <c r="J4" s="342"/>
      <c r="K4" s="343"/>
      <c r="L4" s="342" t="s">
        <v>584</v>
      </c>
      <c r="M4" s="342"/>
      <c r="N4" s="342"/>
      <c r="O4" s="341" t="s">
        <v>585</v>
      </c>
      <c r="P4" s="342"/>
      <c r="Q4" s="343"/>
      <c r="R4" s="341" t="s">
        <v>586</v>
      </c>
      <c r="S4" s="342"/>
      <c r="T4" s="342"/>
    </row>
    <row r="5" spans="2:20" ht="32.25" customHeight="1" thickBot="1" x14ac:dyDescent="0.3">
      <c r="B5" s="338"/>
      <c r="C5" s="31" t="s">
        <v>0</v>
      </c>
      <c r="D5" s="32" t="s">
        <v>25</v>
      </c>
      <c r="E5" s="33" t="s">
        <v>24</v>
      </c>
      <c r="F5" s="34" t="s">
        <v>0</v>
      </c>
      <c r="G5" s="32" t="s">
        <v>25</v>
      </c>
      <c r="H5" s="33" t="s">
        <v>24</v>
      </c>
      <c r="I5" s="34" t="s">
        <v>0</v>
      </c>
      <c r="J5" s="32" t="s">
        <v>25</v>
      </c>
      <c r="K5" s="33" t="s">
        <v>24</v>
      </c>
      <c r="L5" s="34" t="s">
        <v>0</v>
      </c>
      <c r="M5" s="32" t="s">
        <v>25</v>
      </c>
      <c r="N5" s="35" t="s">
        <v>24</v>
      </c>
      <c r="O5" s="34" t="s">
        <v>0</v>
      </c>
      <c r="P5" s="32" t="s">
        <v>25</v>
      </c>
      <c r="Q5" s="33" t="s">
        <v>24</v>
      </c>
      <c r="R5" s="34" t="s">
        <v>0</v>
      </c>
      <c r="S5" s="32" t="s">
        <v>25</v>
      </c>
      <c r="T5" s="33" t="s">
        <v>24</v>
      </c>
    </row>
    <row r="6" spans="2:20" ht="23.25" customHeight="1" thickTop="1" x14ac:dyDescent="0.25">
      <c r="B6" s="105" t="s">
        <v>20</v>
      </c>
      <c r="C6" s="57">
        <f t="shared" ref="C6" si="0">D6+E6</f>
        <v>0</v>
      </c>
      <c r="D6" s="56">
        <f t="shared" ref="D6:D13" si="1">G6+J6+M6+P6+S6</f>
        <v>0</v>
      </c>
      <c r="E6" s="57">
        <f t="shared" ref="E6:E13" si="2">+H6+K6+N6+Q6+T6</f>
        <v>0</v>
      </c>
      <c r="F6" s="58">
        <f t="shared" ref="F6" si="3">+G6+H6</f>
        <v>0</v>
      </c>
      <c r="G6" s="59"/>
      <c r="H6" s="59"/>
      <c r="I6" s="58">
        <f t="shared" ref="I6" si="4">+J6+K6</f>
        <v>0</v>
      </c>
      <c r="J6" s="59"/>
      <c r="K6" s="106"/>
      <c r="L6" s="57">
        <f t="shared" ref="L6" si="5">+M6+N6</f>
        <v>0</v>
      </c>
      <c r="M6" s="59"/>
      <c r="N6" s="59"/>
      <c r="O6" s="58">
        <f t="shared" ref="O6" si="6">+P6+Q6</f>
        <v>0</v>
      </c>
      <c r="P6" s="59"/>
      <c r="Q6" s="59"/>
      <c r="R6" s="58">
        <f t="shared" ref="R6" si="7">+S6+T6</f>
        <v>0</v>
      </c>
      <c r="S6" s="59"/>
      <c r="T6" s="94"/>
    </row>
    <row r="7" spans="2:20" ht="23.25" customHeight="1" x14ac:dyDescent="0.25">
      <c r="B7" s="107" t="s">
        <v>21</v>
      </c>
      <c r="C7" s="108">
        <f t="shared" ref="C7:C11" si="8">D7+E7</f>
        <v>0</v>
      </c>
      <c r="D7" s="109">
        <f t="shared" si="1"/>
        <v>0</v>
      </c>
      <c r="E7" s="110">
        <f t="shared" si="2"/>
        <v>0</v>
      </c>
      <c r="F7" s="111">
        <f t="shared" ref="F7:F11" si="9">+G7+H7</f>
        <v>0</v>
      </c>
      <c r="G7" s="112"/>
      <c r="H7" s="112"/>
      <c r="I7" s="111">
        <f t="shared" ref="I7:I11" si="10">+J7+K7</f>
        <v>0</v>
      </c>
      <c r="J7" s="112"/>
      <c r="K7" s="113"/>
      <c r="L7" s="114">
        <f t="shared" ref="L7:L11" si="11">+M7+N7</f>
        <v>0</v>
      </c>
      <c r="M7" s="112"/>
      <c r="N7" s="112"/>
      <c r="O7" s="111">
        <f t="shared" ref="O7:O11" si="12">+P7+Q7</f>
        <v>0</v>
      </c>
      <c r="P7" s="112"/>
      <c r="Q7" s="112"/>
      <c r="R7" s="111">
        <f t="shared" ref="R7:R11" si="13">+S7+T7</f>
        <v>0</v>
      </c>
      <c r="S7" s="112"/>
      <c r="T7" s="115"/>
    </row>
    <row r="8" spans="2:20" ht="23.25" customHeight="1" x14ac:dyDescent="0.25">
      <c r="B8" s="97" t="s">
        <v>23</v>
      </c>
      <c r="C8" s="62">
        <f t="shared" si="8"/>
        <v>0</v>
      </c>
      <c r="D8" s="63">
        <f t="shared" si="1"/>
        <v>0</v>
      </c>
      <c r="E8" s="95">
        <f t="shared" si="2"/>
        <v>0</v>
      </c>
      <c r="F8" s="65">
        <f t="shared" si="9"/>
        <v>0</v>
      </c>
      <c r="G8" s="66"/>
      <c r="H8" s="66"/>
      <c r="I8" s="65">
        <f t="shared" si="10"/>
        <v>0</v>
      </c>
      <c r="J8" s="66"/>
      <c r="K8" s="116"/>
      <c r="L8" s="64">
        <f t="shared" si="11"/>
        <v>0</v>
      </c>
      <c r="M8" s="66"/>
      <c r="N8" s="66"/>
      <c r="O8" s="65">
        <f t="shared" si="12"/>
        <v>0</v>
      </c>
      <c r="P8" s="66"/>
      <c r="Q8" s="66"/>
      <c r="R8" s="65">
        <f t="shared" si="13"/>
        <v>0</v>
      </c>
      <c r="S8" s="66"/>
      <c r="T8" s="96"/>
    </row>
    <row r="9" spans="2:20" ht="23.25" customHeight="1" x14ac:dyDescent="0.25">
      <c r="B9" s="97" t="s">
        <v>22</v>
      </c>
      <c r="C9" s="62">
        <f t="shared" si="8"/>
        <v>0</v>
      </c>
      <c r="D9" s="63">
        <f t="shared" si="1"/>
        <v>0</v>
      </c>
      <c r="E9" s="95">
        <f t="shared" si="2"/>
        <v>0</v>
      </c>
      <c r="F9" s="65">
        <f t="shared" si="9"/>
        <v>0</v>
      </c>
      <c r="G9" s="66"/>
      <c r="H9" s="66"/>
      <c r="I9" s="65">
        <f t="shared" si="10"/>
        <v>0</v>
      </c>
      <c r="J9" s="66"/>
      <c r="K9" s="116"/>
      <c r="L9" s="64">
        <f t="shared" si="11"/>
        <v>0</v>
      </c>
      <c r="M9" s="66"/>
      <c r="N9" s="66"/>
      <c r="O9" s="65">
        <f t="shared" ref="O9" si="14">+P9+Q9</f>
        <v>0</v>
      </c>
      <c r="P9" s="66"/>
      <c r="Q9" s="66"/>
      <c r="R9" s="65">
        <f t="shared" ref="R9" si="15">+S9+T9</f>
        <v>0</v>
      </c>
      <c r="S9" s="66"/>
      <c r="T9" s="96"/>
    </row>
    <row r="10" spans="2:20" ht="23.25" customHeight="1" x14ac:dyDescent="0.25">
      <c r="B10" s="97" t="s">
        <v>578</v>
      </c>
      <c r="C10" s="62">
        <f t="shared" si="8"/>
        <v>0</v>
      </c>
      <c r="D10" s="63">
        <f t="shared" si="1"/>
        <v>0</v>
      </c>
      <c r="E10" s="95">
        <f t="shared" si="2"/>
        <v>0</v>
      </c>
      <c r="F10" s="65">
        <f t="shared" ref="F10" si="16">+G10+H10</f>
        <v>0</v>
      </c>
      <c r="G10" s="66"/>
      <c r="H10" s="66"/>
      <c r="I10" s="65">
        <f t="shared" ref="I10" si="17">+J10+K10</f>
        <v>0</v>
      </c>
      <c r="J10" s="66"/>
      <c r="K10" s="116"/>
      <c r="L10" s="64">
        <f t="shared" ref="L10" si="18">+M10+N10</f>
        <v>0</v>
      </c>
      <c r="M10" s="66"/>
      <c r="N10" s="66"/>
      <c r="O10" s="65">
        <f t="shared" si="12"/>
        <v>0</v>
      </c>
      <c r="P10" s="66"/>
      <c r="Q10" s="66"/>
      <c r="R10" s="65">
        <f t="shared" si="13"/>
        <v>0</v>
      </c>
      <c r="S10" s="66"/>
      <c r="T10" s="96"/>
    </row>
    <row r="11" spans="2:20" ht="23.25" customHeight="1" x14ac:dyDescent="0.25">
      <c r="B11" s="97" t="s">
        <v>579</v>
      </c>
      <c r="C11" s="62">
        <f t="shared" si="8"/>
        <v>0</v>
      </c>
      <c r="D11" s="63">
        <f t="shared" si="1"/>
        <v>0</v>
      </c>
      <c r="E11" s="95">
        <f t="shared" si="2"/>
        <v>0</v>
      </c>
      <c r="F11" s="65">
        <f t="shared" si="9"/>
        <v>0</v>
      </c>
      <c r="G11" s="66"/>
      <c r="H11" s="66"/>
      <c r="I11" s="65">
        <f t="shared" si="10"/>
        <v>0</v>
      </c>
      <c r="J11" s="66"/>
      <c r="K11" s="116"/>
      <c r="L11" s="64">
        <f t="shared" si="11"/>
        <v>0</v>
      </c>
      <c r="M11" s="66"/>
      <c r="N11" s="66"/>
      <c r="O11" s="65">
        <f t="shared" si="12"/>
        <v>0</v>
      </c>
      <c r="P11" s="66"/>
      <c r="Q11" s="66"/>
      <c r="R11" s="65">
        <f t="shared" si="13"/>
        <v>0</v>
      </c>
      <c r="S11" s="66"/>
      <c r="T11" s="96"/>
    </row>
    <row r="12" spans="2:20" ht="23.25" customHeight="1" x14ac:dyDescent="0.25">
      <c r="B12" s="97" t="s">
        <v>580</v>
      </c>
      <c r="C12" s="108">
        <f t="shared" ref="C12" si="19">D12+E12</f>
        <v>0</v>
      </c>
      <c r="D12" s="109">
        <f t="shared" si="1"/>
        <v>0</v>
      </c>
      <c r="E12" s="110">
        <f t="shared" si="2"/>
        <v>0</v>
      </c>
      <c r="F12" s="65">
        <f t="shared" ref="F12" si="20">+G12+H12</f>
        <v>0</v>
      </c>
      <c r="G12" s="66"/>
      <c r="H12" s="66"/>
      <c r="I12" s="65">
        <f t="shared" ref="I12" si="21">+J12+K12</f>
        <v>0</v>
      </c>
      <c r="J12" s="66"/>
      <c r="K12" s="116"/>
      <c r="L12" s="64">
        <f t="shared" ref="L12" si="22">+M12+N12</f>
        <v>0</v>
      </c>
      <c r="M12" s="66"/>
      <c r="N12" s="66"/>
      <c r="O12" s="65">
        <f t="shared" ref="O12:O13" si="23">+P12+Q12</f>
        <v>0</v>
      </c>
      <c r="P12" s="66"/>
      <c r="Q12" s="66"/>
      <c r="R12" s="65">
        <f t="shared" ref="R12:R13" si="24">+S12+T12</f>
        <v>0</v>
      </c>
      <c r="S12" s="66"/>
      <c r="T12" s="96"/>
    </row>
    <row r="13" spans="2:20" ht="23.25" customHeight="1" thickBot="1" x14ac:dyDescent="0.3">
      <c r="B13" s="117" t="s">
        <v>581</v>
      </c>
      <c r="C13" s="70">
        <f t="shared" ref="C13" si="25">D13+E13</f>
        <v>0</v>
      </c>
      <c r="D13" s="71">
        <f t="shared" si="1"/>
        <v>0</v>
      </c>
      <c r="E13" s="98">
        <f t="shared" si="2"/>
        <v>0</v>
      </c>
      <c r="F13" s="73">
        <f t="shared" ref="F13" si="26">+G13+H13</f>
        <v>0</v>
      </c>
      <c r="G13" s="74"/>
      <c r="H13" s="74"/>
      <c r="I13" s="73">
        <f t="shared" ref="I13" si="27">+J13+K13</f>
        <v>0</v>
      </c>
      <c r="J13" s="74"/>
      <c r="K13" s="118"/>
      <c r="L13" s="72">
        <f t="shared" ref="L13" si="28">+M13+N13</f>
        <v>0</v>
      </c>
      <c r="M13" s="74"/>
      <c r="N13" s="74"/>
      <c r="O13" s="73">
        <f t="shared" si="23"/>
        <v>0</v>
      </c>
      <c r="P13" s="74"/>
      <c r="Q13" s="74"/>
      <c r="R13" s="73">
        <f t="shared" si="24"/>
        <v>0</v>
      </c>
      <c r="S13" s="74"/>
      <c r="T13" s="99"/>
    </row>
    <row r="14" spans="2:20" ht="15.6" thickTop="1" x14ac:dyDescent="0.25">
      <c r="B14" s="51"/>
      <c r="C14" s="52"/>
      <c r="D14" s="52"/>
      <c r="E14" s="52"/>
      <c r="F14" s="119"/>
      <c r="G14" s="120" t="str">
        <f>IF(OR(G6&gt;'CUADRO 1'!G15,G7&gt;'CUADRO 1'!G15,G8&gt;'CUADRO 1'!G15,G9&gt;'CUADRO 1'!G15,G10&gt;'CUADRO 1'!G15,G11&gt;'CUADRO 1'!G15,G12&gt;'CUADRO 1'!G15,G13&gt;'CUADRO 1'!G15),"XXX","")</f>
        <v/>
      </c>
      <c r="H14" s="120" t="str">
        <f>IF(OR(H6&gt;'CUADRO 1'!H15,H7&gt;'CUADRO 1'!H15,H8&gt;'CUADRO 1'!H15,H9&gt;'CUADRO 1'!H15,H10&gt;'CUADRO 1'!H15,H11&gt;'CUADRO 1'!H15,H12&gt;'CUADRO 1'!H15,H13&gt;'CUADRO 1'!H15),"XXX","")</f>
        <v/>
      </c>
      <c r="I14" s="120"/>
      <c r="J14" s="120" t="str">
        <f>IF(OR(J6&gt;'CUADRO 1'!J15,J7&gt;'CUADRO 1'!J15,J8&gt;'CUADRO 1'!J15,J9&gt;'CUADRO 1'!J15,J10&gt;'CUADRO 1'!J15,J11&gt;'CUADRO 1'!J15,J12&gt;'CUADRO 1'!J15,J13&gt;'CUADRO 1'!J15),"XXX","")</f>
        <v/>
      </c>
      <c r="K14" s="120" t="str">
        <f>IF(OR(K6&gt;'CUADRO 1'!K15,K7&gt;'CUADRO 1'!K15,K8&gt;'CUADRO 1'!K15,K9&gt;'CUADRO 1'!K15,K10&gt;'CUADRO 1'!K15,K11&gt;'CUADRO 1'!K15,K12&gt;'CUADRO 1'!K15,K13&gt;'CUADRO 1'!K15),"XXX","")</f>
        <v/>
      </c>
      <c r="L14" s="120"/>
      <c r="M14" s="120" t="str">
        <f>IF(OR(M6&gt;'CUADRO 1'!M15,M7&gt;'CUADRO 1'!M15,M8&gt;'CUADRO 1'!M15,M9&gt;'CUADRO 1'!M15,M10&gt;'CUADRO 1'!M15,M11&gt;'CUADRO 1'!M15,M12&gt;'CUADRO 1'!M15,M13&gt;'CUADRO 1'!M15),"XXX","")</f>
        <v/>
      </c>
      <c r="N14" s="120" t="str">
        <f>IF(OR(N6&gt;'CUADRO 1'!N15,N7&gt;'CUADRO 1'!N15,N8&gt;'CUADRO 1'!N15,N9&gt;'CUADRO 1'!N15,N10&gt;'CUADRO 1'!N15,N11&gt;'CUADRO 1'!N15,N12&gt;'CUADRO 1'!N15,N13&gt;'CUADRO 1'!N15),"XXX","")</f>
        <v/>
      </c>
      <c r="O14" s="120"/>
      <c r="P14" s="120" t="str">
        <f>IF(OR(P6&gt;'CUADRO 1'!P15,P7&gt;'CUADRO 1'!P15,P8&gt;'CUADRO 1'!P15,P9&gt;'CUADRO 1'!P15,P10&gt;'CUADRO 1'!P15,P11&gt;'CUADRO 1'!P15,P12&gt;'CUADRO 1'!P15,P13&gt;'CUADRO 1'!P15),"XXX","")</f>
        <v/>
      </c>
      <c r="Q14" s="120" t="str">
        <f>IF(OR(Q6&gt;'CUADRO 1'!Q15,Q7&gt;'CUADRO 1'!Q15,Q8&gt;'CUADRO 1'!Q15,Q9&gt;'CUADRO 1'!Q15,Q10&gt;'CUADRO 1'!Q15,Q11&gt;'CUADRO 1'!Q15,Q12&gt;'CUADRO 1'!Q15,Q13&gt;'CUADRO 1'!Q15),"XXX","")</f>
        <v/>
      </c>
      <c r="R14" s="120"/>
      <c r="S14" s="120" t="str">
        <f>IF(OR(S6&gt;'CUADRO 1'!S15,S7&gt;'CUADRO 1'!S15,S8&gt;'CUADRO 1'!S15,S9&gt;'CUADRO 1'!S15,S10&gt;'CUADRO 1'!S15,S11&gt;'CUADRO 1'!S15,S12&gt;'CUADRO 1'!S15,S13&gt;'CUADRO 1'!S15),"XXX","")</f>
        <v/>
      </c>
      <c r="T14" s="120" t="str">
        <f>IF(OR(T6&gt;'CUADRO 1'!T15,T7&gt;'CUADRO 1'!T15,T8&gt;'CUADRO 1'!T15,T9&gt;'CUADRO 1'!T15,T10&gt;'CUADRO 1'!T15,T11&gt;'CUADRO 1'!T15,T12&gt;'CUADRO 1'!T15,T13&gt;'CUADRO 1'!T15),"XXX","")</f>
        <v/>
      </c>
    </row>
    <row r="15" spans="2:20" ht="15.75" customHeight="1" x14ac:dyDescent="0.25">
      <c r="B15" s="121"/>
      <c r="C15" s="121"/>
      <c r="D15" s="121"/>
      <c r="E15" s="121"/>
      <c r="F15" s="381" t="str">
        <f>IF(OR(G14="XXX",H14="XXX",J14="XXX",K14="XXX",M14="XXX",N14="XXX",P14="XXX",Q14="XXX",S14="XXX",T14="XXX"),"¡Verificar los datos digitados en alguna de las Asignaturas!.
No pueden ser mayores a lo digitado en MATRÍCULA FINAL en el Cuadro 1-I PERIODO.","")</f>
        <v/>
      </c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</row>
    <row r="16" spans="2:20" ht="15" x14ac:dyDescent="0.25">
      <c r="C16" s="16"/>
      <c r="D16" s="16"/>
      <c r="E16" s="16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</row>
    <row r="17" spans="2:20" ht="15" x14ac:dyDescent="0.25">
      <c r="B17" s="55" t="s">
        <v>558</v>
      </c>
      <c r="C17" s="16"/>
      <c r="D17" s="16"/>
      <c r="E17" s="16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2:20" ht="20.25" customHeight="1" x14ac:dyDescent="0.25">
      <c r="B18" s="382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4"/>
    </row>
    <row r="19" spans="2:20" ht="20.25" customHeight="1" x14ac:dyDescent="0.2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7"/>
    </row>
    <row r="20" spans="2:20" ht="20.25" customHeight="1" x14ac:dyDescent="0.25">
      <c r="B20" s="385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7"/>
    </row>
    <row r="21" spans="2:20" ht="20.25" customHeight="1" x14ac:dyDescent="0.25">
      <c r="B21" s="385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7"/>
    </row>
    <row r="22" spans="2:20" ht="20.25" customHeight="1" x14ac:dyDescent="0.25">
      <c r="B22" s="388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90"/>
    </row>
  </sheetData>
  <sheetProtection algorithmName="SHA-512" hashValue="I62EZs+vYesWnTqOp0/vNbYCgJ6cNFjIRVDaWysEsc0WiK5CEZAJJdTanbYx7gpdblV1AjYByaw+ip7gyFColw==" saltValue="3FX2toxv9IxgvxnPTxOl7w==" spinCount="100000" sheet="1" objects="1" scenarios="1"/>
  <mergeCells count="9">
    <mergeCell ref="F15:T16"/>
    <mergeCell ref="B18:T22"/>
    <mergeCell ref="B4:B5"/>
    <mergeCell ref="C4:E4"/>
    <mergeCell ref="F4:H4"/>
    <mergeCell ref="I4:K4"/>
    <mergeCell ref="L4:N4"/>
    <mergeCell ref="O4:Q4"/>
    <mergeCell ref="R4:T4"/>
  </mergeCells>
  <conditionalFormatting sqref="C6:F13 I6:I13 L6:L13">
    <cfRule type="cellIs" dxfId="61" priority="7" operator="equal">
      <formula>0</formula>
    </cfRule>
  </conditionalFormatting>
  <conditionalFormatting sqref="C14:T14">
    <cfRule type="cellIs" dxfId="60" priority="139" operator="equal">
      <formula>0</formula>
    </cfRule>
  </conditionalFormatting>
  <conditionalFormatting sqref="F15:T16">
    <cfRule type="containsText" dxfId="59" priority="138" operator="containsText" text="MATRÍCULA">
      <formula>NOT(ISERROR(SEARCH("MATRÍCULA",F15)))</formula>
    </cfRule>
  </conditionalFormatting>
  <conditionalFormatting sqref="O6:O13 R6:R13">
    <cfRule type="cellIs" dxfId="52" priority="21" operator="equal">
      <formula>0</formula>
    </cfRule>
  </conditionalFormatting>
  <printOptions horizontalCentered="1"/>
  <pageMargins left="0.19685039370078741" right="0.19685039370078741" top="0.59055118110236227" bottom="0.27559055118110237" header="0.31496062992125984" footer="0.19685039370078741"/>
  <pageSetup scale="87" orientation="landscape" r:id="rId1"/>
  <headerFooter>
    <oddFooter>&amp;R&amp;"+,Negrita Cursiva"CONED,&amp;"+,Cursiva" página 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id="{82D6B4BA-7830-41B7-8131-1FB800CF4D68}">
            <xm:f>'CUADRO 1'!$G$15</xm:f>
            <x14:dxf>
              <font>
                <color rgb="FFFF0000"/>
              </font>
            </x14:dxf>
          </x14:cfRule>
          <xm:sqref>G6:G13</xm:sqref>
        </x14:conditionalFormatting>
        <x14:conditionalFormatting xmlns:xm="http://schemas.microsoft.com/office/excel/2006/main">
          <x14:cfRule type="cellIs" priority="5" operator="greaterThan" id="{BFA38892-8900-435F-90E6-D39A6533B20E}">
            <xm:f>'CUADRO 1'!$H$15</xm:f>
            <x14:dxf>
              <font>
                <color rgb="FFFF0000"/>
              </font>
            </x14:dxf>
          </x14:cfRule>
          <xm:sqref>H6:H13</xm:sqref>
        </x14:conditionalFormatting>
        <x14:conditionalFormatting xmlns:xm="http://schemas.microsoft.com/office/excel/2006/main">
          <x14:cfRule type="cellIs" priority="4" operator="greaterThan" id="{3E35BD4F-7B8B-4D24-900E-57630782A990}">
            <xm:f>'CUADRO 1'!$J$15</xm:f>
            <x14:dxf>
              <font>
                <color rgb="FFFF0000"/>
              </font>
            </x14:dxf>
          </x14:cfRule>
          <xm:sqref>J6:J13</xm:sqref>
        </x14:conditionalFormatting>
        <x14:conditionalFormatting xmlns:xm="http://schemas.microsoft.com/office/excel/2006/main">
          <x14:cfRule type="cellIs" priority="3" operator="greaterThan" id="{ED5D5D82-D3C0-4707-99BD-5204A420F828}">
            <xm:f>'CUADRO 1'!$K$15</xm:f>
            <x14:dxf>
              <font>
                <color rgb="FFFF0000"/>
              </font>
            </x14:dxf>
          </x14:cfRule>
          <xm:sqref>K6:K13</xm:sqref>
        </x14:conditionalFormatting>
        <x14:conditionalFormatting xmlns:xm="http://schemas.microsoft.com/office/excel/2006/main">
          <x14:cfRule type="cellIs" priority="2" operator="greaterThan" id="{D6669B12-EF41-428F-98BE-5690EE66DFE4}">
            <xm:f>'CUADRO 1'!$M$15</xm:f>
            <x14:dxf>
              <font>
                <color rgb="FFFF0000"/>
              </font>
            </x14:dxf>
          </x14:cfRule>
          <xm:sqref>M6:M13</xm:sqref>
        </x14:conditionalFormatting>
        <x14:conditionalFormatting xmlns:xm="http://schemas.microsoft.com/office/excel/2006/main">
          <x14:cfRule type="cellIs" priority="1" operator="greaterThan" id="{92E8173A-CA19-491A-9339-7C6BC75B5C26}">
            <xm:f>'CUADRO 1'!$N$15</xm:f>
            <x14:dxf>
              <font>
                <color rgb="FFFF0000"/>
              </font>
            </x14:dxf>
          </x14:cfRule>
          <xm:sqref>N6:N13</xm:sqref>
        </x14:conditionalFormatting>
        <x14:conditionalFormatting xmlns:xm="http://schemas.microsoft.com/office/excel/2006/main">
          <x14:cfRule type="cellIs" priority="20" operator="greaterThan" id="{427EE4B9-B62C-4AF3-9D23-2106509654CA}">
            <xm:f>'CUADRO 1'!$P$15</xm:f>
            <x14:dxf>
              <font>
                <color rgb="FFFF0000"/>
              </font>
            </x14:dxf>
          </x14:cfRule>
          <xm:sqref>P6:P13</xm:sqref>
        </x14:conditionalFormatting>
        <x14:conditionalFormatting xmlns:xm="http://schemas.microsoft.com/office/excel/2006/main">
          <x14:cfRule type="cellIs" priority="19" operator="greaterThan" id="{6257D231-312C-437E-87BE-8135B3251356}">
            <xm:f>'CUADRO 1'!$Q$15</xm:f>
            <x14:dxf>
              <font>
                <color rgb="FFFF0000"/>
              </font>
            </x14:dxf>
          </x14:cfRule>
          <xm:sqref>Q6:Q13</xm:sqref>
        </x14:conditionalFormatting>
        <x14:conditionalFormatting xmlns:xm="http://schemas.microsoft.com/office/excel/2006/main">
          <x14:cfRule type="cellIs" priority="18" operator="greaterThan" id="{67478E09-B40D-4938-B6B0-76CC61195CA0}">
            <xm:f>'CUADRO 1'!$S$15</xm:f>
            <x14:dxf>
              <font>
                <color rgb="FFFF0000"/>
              </font>
            </x14:dxf>
          </x14:cfRule>
          <xm:sqref>S6:S13</xm:sqref>
        </x14:conditionalFormatting>
        <x14:conditionalFormatting xmlns:xm="http://schemas.microsoft.com/office/excel/2006/main">
          <x14:cfRule type="cellIs" priority="17" operator="greaterThan" id="{69AB2AC6-25F6-4915-A742-F3A5215FBA02}">
            <xm:f>'CUADRO 1'!$T$15</xm:f>
            <x14:dxf>
              <font>
                <color rgb="FFFF0000"/>
              </font>
            </x14:dxf>
          </x14:cfRule>
          <xm:sqref>T6:T13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pageSetUpPr fitToPage="1"/>
  </sheetPr>
  <dimension ref="B1:T22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21875" style="1" customWidth="1"/>
    <col min="2" max="2" width="41.21875" style="1" customWidth="1"/>
    <col min="3" max="5" width="6.5546875" style="1" customWidth="1"/>
    <col min="6" max="20" width="6.21875" style="1" customWidth="1"/>
    <col min="21" max="16384" width="11.44140625" style="1"/>
  </cols>
  <sheetData>
    <row r="1" spans="2:20" ht="18" customHeight="1" x14ac:dyDescent="0.3">
      <c r="B1" s="264" t="s">
        <v>599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20" ht="24.6" x14ac:dyDescent="0.4">
      <c r="B2" s="265" t="s">
        <v>696</v>
      </c>
      <c r="C2" s="123"/>
      <c r="D2" s="123"/>
      <c r="E2" s="123"/>
      <c r="F2" s="123"/>
      <c r="G2" s="123"/>
      <c r="H2" s="123"/>
      <c r="I2" s="123"/>
      <c r="J2" s="123"/>
      <c r="K2" s="123"/>
      <c r="L2" s="185"/>
      <c r="M2" s="185"/>
      <c r="N2" s="185"/>
      <c r="O2" s="185"/>
      <c r="P2" s="185"/>
      <c r="Q2" s="185"/>
      <c r="R2" s="185"/>
      <c r="S2" s="185"/>
    </row>
    <row r="3" spans="2:20" ht="18" customHeight="1" thickBot="1" x14ac:dyDescent="0.35">
      <c r="B3" s="264" t="s">
        <v>1260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2.5" customHeight="1" thickTop="1" x14ac:dyDescent="0.25">
      <c r="B4" s="337" t="s">
        <v>19</v>
      </c>
      <c r="C4" s="339" t="s">
        <v>0</v>
      </c>
      <c r="D4" s="340"/>
      <c r="E4" s="340"/>
      <c r="F4" s="341" t="s">
        <v>582</v>
      </c>
      <c r="G4" s="342"/>
      <c r="H4" s="343"/>
      <c r="I4" s="341" t="s">
        <v>583</v>
      </c>
      <c r="J4" s="342"/>
      <c r="K4" s="342"/>
      <c r="L4" s="341" t="s">
        <v>584</v>
      </c>
      <c r="M4" s="342"/>
      <c r="N4" s="343"/>
      <c r="O4" s="341" t="s">
        <v>585</v>
      </c>
      <c r="P4" s="342"/>
      <c r="Q4" s="343"/>
      <c r="R4" s="341" t="s">
        <v>586</v>
      </c>
      <c r="S4" s="342"/>
      <c r="T4" s="342"/>
    </row>
    <row r="5" spans="2:20" ht="32.25" customHeight="1" thickBot="1" x14ac:dyDescent="0.3">
      <c r="B5" s="338"/>
      <c r="C5" s="31" t="s">
        <v>0</v>
      </c>
      <c r="D5" s="32" t="s">
        <v>25</v>
      </c>
      <c r="E5" s="33" t="s">
        <v>24</v>
      </c>
      <c r="F5" s="34" t="s">
        <v>0</v>
      </c>
      <c r="G5" s="32" t="s">
        <v>25</v>
      </c>
      <c r="H5" s="33" t="s">
        <v>24</v>
      </c>
      <c r="I5" s="34" t="s">
        <v>0</v>
      </c>
      <c r="J5" s="32" t="s">
        <v>25</v>
      </c>
      <c r="K5" s="33" t="s">
        <v>24</v>
      </c>
      <c r="L5" s="34" t="s">
        <v>0</v>
      </c>
      <c r="M5" s="32" t="s">
        <v>25</v>
      </c>
      <c r="N5" s="35" t="s">
        <v>24</v>
      </c>
      <c r="O5" s="34" t="s">
        <v>0</v>
      </c>
      <c r="P5" s="32" t="s">
        <v>25</v>
      </c>
      <c r="Q5" s="33" t="s">
        <v>24</v>
      </c>
      <c r="R5" s="34" t="s">
        <v>0</v>
      </c>
      <c r="S5" s="32" t="s">
        <v>25</v>
      </c>
      <c r="T5" s="33" t="s">
        <v>24</v>
      </c>
    </row>
    <row r="6" spans="2:20" ht="23.25" customHeight="1" thickTop="1" x14ac:dyDescent="0.25">
      <c r="B6" s="105" t="s">
        <v>20</v>
      </c>
      <c r="C6" s="57">
        <f t="shared" ref="C6:C13" si="0">D6+E6</f>
        <v>0</v>
      </c>
      <c r="D6" s="56">
        <f t="shared" ref="D6:D13" si="1">G6+J6+M6+P6+S6</f>
        <v>0</v>
      </c>
      <c r="E6" s="57">
        <f t="shared" ref="E6:E13" si="2">+H6+K6+N6+Q6+T6</f>
        <v>0</v>
      </c>
      <c r="F6" s="58">
        <f t="shared" ref="F6:F13" si="3">+G6+H6</f>
        <v>0</v>
      </c>
      <c r="G6" s="59"/>
      <c r="H6" s="59"/>
      <c r="I6" s="58">
        <f t="shared" ref="I6:I13" si="4">+J6+K6</f>
        <v>0</v>
      </c>
      <c r="J6" s="59"/>
      <c r="K6" s="94"/>
      <c r="L6" s="58">
        <f t="shared" ref="L6:L13" si="5">+M6+N6</f>
        <v>0</v>
      </c>
      <c r="M6" s="59"/>
      <c r="N6" s="106"/>
      <c r="O6" s="58">
        <f t="shared" ref="O6:O13" si="6">+P6+Q6</f>
        <v>0</v>
      </c>
      <c r="P6" s="59"/>
      <c r="Q6" s="59"/>
      <c r="R6" s="58">
        <f t="shared" ref="R6:R13" si="7">+S6+T6</f>
        <v>0</v>
      </c>
      <c r="S6" s="59"/>
      <c r="T6" s="94"/>
    </row>
    <row r="7" spans="2:20" ht="23.25" customHeight="1" x14ac:dyDescent="0.25">
      <c r="B7" s="107" t="s">
        <v>21</v>
      </c>
      <c r="C7" s="108">
        <f t="shared" si="0"/>
        <v>0</v>
      </c>
      <c r="D7" s="109">
        <f t="shared" si="1"/>
        <v>0</v>
      </c>
      <c r="E7" s="110">
        <f t="shared" si="2"/>
        <v>0</v>
      </c>
      <c r="F7" s="111">
        <f t="shared" si="3"/>
        <v>0</v>
      </c>
      <c r="G7" s="112"/>
      <c r="H7" s="112"/>
      <c r="I7" s="111">
        <f t="shared" si="4"/>
        <v>0</v>
      </c>
      <c r="J7" s="112"/>
      <c r="K7" s="115"/>
      <c r="L7" s="111">
        <f t="shared" si="5"/>
        <v>0</v>
      </c>
      <c r="M7" s="112"/>
      <c r="N7" s="113"/>
      <c r="O7" s="111">
        <f t="shared" si="6"/>
        <v>0</v>
      </c>
      <c r="P7" s="112"/>
      <c r="Q7" s="112"/>
      <c r="R7" s="111">
        <f t="shared" si="7"/>
        <v>0</v>
      </c>
      <c r="S7" s="112"/>
      <c r="T7" s="115"/>
    </row>
    <row r="8" spans="2:20" ht="23.25" customHeight="1" x14ac:dyDescent="0.25">
      <c r="B8" s="97" t="s">
        <v>23</v>
      </c>
      <c r="C8" s="62">
        <f t="shared" si="0"/>
        <v>0</v>
      </c>
      <c r="D8" s="63">
        <f t="shared" si="1"/>
        <v>0</v>
      </c>
      <c r="E8" s="95">
        <f t="shared" si="2"/>
        <v>0</v>
      </c>
      <c r="F8" s="65">
        <f t="shared" si="3"/>
        <v>0</v>
      </c>
      <c r="G8" s="66"/>
      <c r="H8" s="66"/>
      <c r="I8" s="65">
        <f t="shared" si="4"/>
        <v>0</v>
      </c>
      <c r="J8" s="66"/>
      <c r="K8" s="96"/>
      <c r="L8" s="65">
        <f t="shared" si="5"/>
        <v>0</v>
      </c>
      <c r="M8" s="66"/>
      <c r="N8" s="116"/>
      <c r="O8" s="65">
        <f t="shared" si="6"/>
        <v>0</v>
      </c>
      <c r="P8" s="66"/>
      <c r="Q8" s="66"/>
      <c r="R8" s="65">
        <f t="shared" si="7"/>
        <v>0</v>
      </c>
      <c r="S8" s="66"/>
      <c r="T8" s="96"/>
    </row>
    <row r="9" spans="2:20" ht="23.25" customHeight="1" x14ac:dyDescent="0.25">
      <c r="B9" s="97" t="s">
        <v>22</v>
      </c>
      <c r="C9" s="62">
        <f t="shared" si="0"/>
        <v>0</v>
      </c>
      <c r="D9" s="63">
        <f t="shared" si="1"/>
        <v>0</v>
      </c>
      <c r="E9" s="95">
        <f t="shared" si="2"/>
        <v>0</v>
      </c>
      <c r="F9" s="65">
        <f t="shared" si="3"/>
        <v>0</v>
      </c>
      <c r="G9" s="66"/>
      <c r="H9" s="66"/>
      <c r="I9" s="65">
        <f t="shared" si="4"/>
        <v>0</v>
      </c>
      <c r="J9" s="66"/>
      <c r="K9" s="96"/>
      <c r="L9" s="65">
        <f t="shared" si="5"/>
        <v>0</v>
      </c>
      <c r="M9" s="66"/>
      <c r="N9" s="116"/>
      <c r="O9" s="65">
        <f t="shared" si="6"/>
        <v>0</v>
      </c>
      <c r="P9" s="66"/>
      <c r="Q9" s="66"/>
      <c r="R9" s="65">
        <f t="shared" si="7"/>
        <v>0</v>
      </c>
      <c r="S9" s="66"/>
      <c r="T9" s="96"/>
    </row>
    <row r="10" spans="2:20" ht="23.25" customHeight="1" x14ac:dyDescent="0.25">
      <c r="B10" s="97" t="s">
        <v>578</v>
      </c>
      <c r="C10" s="62">
        <f t="shared" si="0"/>
        <v>0</v>
      </c>
      <c r="D10" s="63">
        <f t="shared" si="1"/>
        <v>0</v>
      </c>
      <c r="E10" s="95">
        <f t="shared" si="2"/>
        <v>0</v>
      </c>
      <c r="F10" s="65">
        <f t="shared" si="3"/>
        <v>0</v>
      </c>
      <c r="G10" s="66"/>
      <c r="H10" s="66"/>
      <c r="I10" s="65">
        <f t="shared" si="4"/>
        <v>0</v>
      </c>
      <c r="J10" s="66"/>
      <c r="K10" s="96"/>
      <c r="L10" s="65">
        <f t="shared" si="5"/>
        <v>0</v>
      </c>
      <c r="M10" s="66"/>
      <c r="N10" s="116"/>
      <c r="O10" s="65">
        <f t="shared" si="6"/>
        <v>0</v>
      </c>
      <c r="P10" s="66"/>
      <c r="Q10" s="66"/>
      <c r="R10" s="65">
        <f t="shared" si="7"/>
        <v>0</v>
      </c>
      <c r="S10" s="66"/>
      <c r="T10" s="96"/>
    </row>
    <row r="11" spans="2:20" ht="23.25" customHeight="1" x14ac:dyDescent="0.25">
      <c r="B11" s="97" t="s">
        <v>579</v>
      </c>
      <c r="C11" s="62">
        <f t="shared" si="0"/>
        <v>0</v>
      </c>
      <c r="D11" s="63">
        <f t="shared" si="1"/>
        <v>0</v>
      </c>
      <c r="E11" s="95">
        <f t="shared" si="2"/>
        <v>0</v>
      </c>
      <c r="F11" s="65">
        <f t="shared" si="3"/>
        <v>0</v>
      </c>
      <c r="G11" s="66"/>
      <c r="H11" s="66"/>
      <c r="I11" s="65">
        <f t="shared" si="4"/>
        <v>0</v>
      </c>
      <c r="J11" s="66"/>
      <c r="K11" s="96"/>
      <c r="L11" s="65">
        <f t="shared" si="5"/>
        <v>0</v>
      </c>
      <c r="M11" s="66"/>
      <c r="N11" s="116"/>
      <c r="O11" s="65">
        <f t="shared" si="6"/>
        <v>0</v>
      </c>
      <c r="P11" s="66"/>
      <c r="Q11" s="66"/>
      <c r="R11" s="65">
        <f t="shared" si="7"/>
        <v>0</v>
      </c>
      <c r="S11" s="66"/>
      <c r="T11" s="96"/>
    </row>
    <row r="12" spans="2:20" ht="23.25" customHeight="1" x14ac:dyDescent="0.25">
      <c r="B12" s="97" t="s">
        <v>580</v>
      </c>
      <c r="C12" s="108">
        <f t="shared" si="0"/>
        <v>0</v>
      </c>
      <c r="D12" s="109">
        <f t="shared" si="1"/>
        <v>0</v>
      </c>
      <c r="E12" s="110">
        <f t="shared" si="2"/>
        <v>0</v>
      </c>
      <c r="F12" s="65">
        <f t="shared" si="3"/>
        <v>0</v>
      </c>
      <c r="G12" s="66"/>
      <c r="H12" s="66"/>
      <c r="I12" s="65">
        <f t="shared" si="4"/>
        <v>0</v>
      </c>
      <c r="J12" s="66"/>
      <c r="K12" s="96"/>
      <c r="L12" s="65">
        <f t="shared" si="5"/>
        <v>0</v>
      </c>
      <c r="M12" s="66"/>
      <c r="N12" s="116"/>
      <c r="O12" s="65">
        <f t="shared" si="6"/>
        <v>0</v>
      </c>
      <c r="P12" s="66"/>
      <c r="Q12" s="66"/>
      <c r="R12" s="65">
        <f t="shared" si="7"/>
        <v>0</v>
      </c>
      <c r="S12" s="66"/>
      <c r="T12" s="96"/>
    </row>
    <row r="13" spans="2:20" ht="23.25" customHeight="1" thickBot="1" x14ac:dyDescent="0.3">
      <c r="B13" s="117" t="s">
        <v>581</v>
      </c>
      <c r="C13" s="70">
        <f t="shared" si="0"/>
        <v>0</v>
      </c>
      <c r="D13" s="71">
        <f t="shared" si="1"/>
        <v>0</v>
      </c>
      <c r="E13" s="98">
        <f t="shared" si="2"/>
        <v>0</v>
      </c>
      <c r="F13" s="73">
        <f t="shared" si="3"/>
        <v>0</v>
      </c>
      <c r="G13" s="74"/>
      <c r="H13" s="74"/>
      <c r="I13" s="73">
        <f t="shared" si="4"/>
        <v>0</v>
      </c>
      <c r="J13" s="74"/>
      <c r="K13" s="99"/>
      <c r="L13" s="73">
        <f t="shared" si="5"/>
        <v>0</v>
      </c>
      <c r="M13" s="74"/>
      <c r="N13" s="118"/>
      <c r="O13" s="73">
        <f t="shared" si="6"/>
        <v>0</v>
      </c>
      <c r="P13" s="74"/>
      <c r="Q13" s="74"/>
      <c r="R13" s="73">
        <f t="shared" si="7"/>
        <v>0</v>
      </c>
      <c r="S13" s="74"/>
      <c r="T13" s="99"/>
    </row>
    <row r="14" spans="2:20" ht="15.6" thickTop="1" x14ac:dyDescent="0.25">
      <c r="B14" s="51"/>
      <c r="C14" s="52"/>
      <c r="D14" s="52"/>
      <c r="E14" s="52"/>
      <c r="F14" s="119"/>
      <c r="G14" s="120" t="str">
        <f>IF(OR(G6&gt;'CUADRO 2'!G15,G7&gt;'CUADRO 2'!G15,G8&gt;'CUADRO 2'!G15,G9&gt;'CUADRO 2'!G15,G10&gt;'CUADRO 2'!G15,G11&gt;'CUADRO 2'!G15,G12&gt;'CUADRO 2'!G15,G13&gt;'CUADRO 2'!G15),"XXX","")</f>
        <v/>
      </c>
      <c r="H14" s="120" t="str">
        <f>IF(OR(H6&gt;'CUADRO 2'!H15,H7&gt;'CUADRO 2'!H15,H8&gt;'CUADRO 2'!H15,H9&gt;'CUADRO 2'!H15,H10&gt;'CUADRO 2'!H15,H11&gt;'CUADRO 2'!H15,H12&gt;'CUADRO 2'!H15,H13&gt;'CUADRO 2'!H15),"XXX","")</f>
        <v/>
      </c>
      <c r="I14" s="120"/>
      <c r="J14" s="120" t="str">
        <f>IF(OR(J6&gt;'CUADRO 2'!J15,J7&gt;'CUADRO 2'!J15,J8&gt;'CUADRO 2'!J15,J9&gt;'CUADRO 2'!J15,J10&gt;'CUADRO 2'!J15,J11&gt;'CUADRO 2'!J15,J12&gt;'CUADRO 2'!J15,J13&gt;'CUADRO 2'!J15),"XXX","")</f>
        <v/>
      </c>
      <c r="K14" s="120" t="str">
        <f>IF(OR(K6&gt;'CUADRO 2'!K15,K7&gt;'CUADRO 2'!K15,K8&gt;'CUADRO 2'!K15,K9&gt;'CUADRO 2'!K15,K10&gt;'CUADRO 2'!K15,K11&gt;'CUADRO 2'!K15,K12&gt;'CUADRO 2'!K15,K13&gt;'CUADRO 2'!K15),"XXX","")</f>
        <v/>
      </c>
      <c r="L14" s="120"/>
      <c r="M14" s="120" t="str">
        <f>IF(OR(M6&gt;'CUADRO 2'!M15,M7&gt;'CUADRO 2'!M15,M8&gt;'CUADRO 2'!M15,M9&gt;'CUADRO 2'!M15,M10&gt;'CUADRO 2'!M15,M11&gt;'CUADRO 2'!M15,M12&gt;'CUADRO 2'!M15,M13&gt;'CUADRO 2'!M15),"XXX","")</f>
        <v/>
      </c>
      <c r="N14" s="120" t="str">
        <f>IF(OR(N6&gt;'CUADRO 2'!N15,N7&gt;'CUADRO 2'!N15,N8&gt;'CUADRO 2'!N15,N9&gt;'CUADRO 2'!N15,N10&gt;'CUADRO 2'!N15,N11&gt;'CUADRO 2'!N15,N12&gt;'CUADRO 2'!N15,N13&gt;'CUADRO 2'!N15),"XXX","")</f>
        <v/>
      </c>
      <c r="O14" s="120"/>
      <c r="P14" s="120" t="str">
        <f>IF(OR(P6&gt;'CUADRO 2'!P15,P7&gt;'CUADRO 2'!P15,P8&gt;'CUADRO 2'!P15,P9&gt;'CUADRO 2'!P15,P10&gt;'CUADRO 2'!P15,P11&gt;'CUADRO 2'!P15,P12&gt;'CUADRO 2'!P15,P13&gt;'CUADRO 2'!P15),"XXX","")</f>
        <v/>
      </c>
      <c r="Q14" s="120" t="str">
        <f>IF(OR(Q6&gt;'CUADRO 2'!Q15,Q7&gt;'CUADRO 2'!Q15,Q8&gt;'CUADRO 2'!Q15,Q9&gt;'CUADRO 2'!Q15,Q10&gt;'CUADRO 2'!Q15,Q11&gt;'CUADRO 2'!Q15,Q12&gt;'CUADRO 2'!Q15,Q13&gt;'CUADRO 2'!Q15),"XXX","")</f>
        <v/>
      </c>
      <c r="R14" s="120"/>
      <c r="S14" s="120" t="str">
        <f>IF(OR(S6&gt;'CUADRO 2'!S15,S7&gt;'CUADRO 2'!S15,S8&gt;'CUADRO 2'!S15,S9&gt;'CUADRO 2'!S15,S10&gt;'CUADRO 2'!S15,S11&gt;'CUADRO 2'!S15,S12&gt;'CUADRO 2'!S15,S13&gt;'CUADRO 2'!S15),"XXX","")</f>
        <v/>
      </c>
      <c r="T14" s="120" t="str">
        <f>IF(OR(T6&gt;'CUADRO 2'!T15,T7&gt;'CUADRO 2'!T15,T8&gt;'CUADRO 2'!T15,T9&gt;'CUADRO 2'!T15,T10&gt;'CUADRO 2'!T15,T11&gt;'CUADRO 2'!T15,T12&gt;'CUADRO 2'!T15,T13&gt;'CUADRO 2'!T15),"XXX","")</f>
        <v/>
      </c>
    </row>
    <row r="15" spans="2:20" ht="18.75" customHeight="1" x14ac:dyDescent="0.25">
      <c r="B15" s="121"/>
      <c r="C15" s="121"/>
      <c r="D15" s="121"/>
      <c r="E15" s="121"/>
      <c r="F15" s="391" t="str">
        <f>IF(OR(G14="XXX",H14="XXX",J14="XXX",K14="XXX",M14="XXX",N14="XXX",P14="XXX",Q14="XXX",S14="XXX",T14="XXX"),"¡Verificar los datos digitados en alguna de las Asignaturas!.
No pueden ser mayores a lo digitado en MATRÍCULA FINAL en el Cuadro 2-II PERIODO.","")</f>
        <v/>
      </c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</row>
    <row r="16" spans="2:20" ht="18.75" customHeight="1" x14ac:dyDescent="0.25">
      <c r="C16" s="16"/>
      <c r="D16" s="16"/>
      <c r="E16" s="16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</row>
    <row r="17" spans="2:20" ht="15" x14ac:dyDescent="0.25">
      <c r="B17" s="55" t="s">
        <v>558</v>
      </c>
      <c r="C17" s="16"/>
      <c r="D17" s="16"/>
      <c r="E17" s="16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2:20" ht="20.25" customHeight="1" x14ac:dyDescent="0.25">
      <c r="B18" s="382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4"/>
    </row>
    <row r="19" spans="2:20" ht="20.25" customHeight="1" x14ac:dyDescent="0.2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7"/>
    </row>
    <row r="20" spans="2:20" ht="20.25" customHeight="1" x14ac:dyDescent="0.25">
      <c r="B20" s="385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7"/>
    </row>
    <row r="21" spans="2:20" ht="20.25" customHeight="1" x14ac:dyDescent="0.25">
      <c r="B21" s="385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7"/>
    </row>
    <row r="22" spans="2:20" ht="20.25" customHeight="1" x14ac:dyDescent="0.25">
      <c r="B22" s="388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90"/>
    </row>
  </sheetData>
  <sheetProtection algorithmName="SHA-512" hashValue="CuVqlVbAibavkVwUOsGG+8yv+SEjq1i6r8WGIwrfB/yUVebFVeFaAsmnLHIBGovFA1T3MnmI840owt5d9SXS4A==" saltValue="yKMemmsUsDWO4nH9gLicKQ==" spinCount="100000" sheet="1" objects="1" scenarios="1"/>
  <mergeCells count="9">
    <mergeCell ref="F15:T16"/>
    <mergeCell ref="B18:T22"/>
    <mergeCell ref="B4:B5"/>
    <mergeCell ref="C4:E4"/>
    <mergeCell ref="F4:H4"/>
    <mergeCell ref="I4:K4"/>
    <mergeCell ref="L4:N4"/>
    <mergeCell ref="O4:Q4"/>
    <mergeCell ref="R4:T4"/>
  </mergeCells>
  <conditionalFormatting sqref="C6:F13 I6:I13 L6:L13">
    <cfRule type="cellIs" dxfId="47" priority="48" operator="equal">
      <formula>0</formula>
    </cfRule>
  </conditionalFormatting>
  <conditionalFormatting sqref="C14:T14">
    <cfRule type="cellIs" dxfId="46" priority="79" operator="equal">
      <formula>0</formula>
    </cfRule>
  </conditionalFormatting>
  <conditionalFormatting sqref="F15:T16">
    <cfRule type="containsText" dxfId="45" priority="78" operator="containsText" text="MATRÍCULA">
      <formula>NOT(ISERROR(SEARCH("MATRÍCULA",F15)))</formula>
    </cfRule>
  </conditionalFormatting>
  <conditionalFormatting sqref="O6:O13 R6:R13">
    <cfRule type="cellIs" dxfId="38" priority="5" operator="equal">
      <formula>0</formula>
    </cfRule>
  </conditionalFormatting>
  <printOptions horizontalCentered="1"/>
  <pageMargins left="0.19685039370078741" right="0.19685039370078741" top="0.59055118110236227" bottom="0.47244094488188981" header="0.31496062992125984" footer="0.19685039370078741"/>
  <pageSetup scale="87" orientation="landscape" r:id="rId1"/>
  <headerFooter>
    <oddFooter>&amp;R&amp;"+,Negrita Cursiva"CONED,&amp;"+,Cursiva" página 5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greaterThan" id="{EB139B98-11EE-4160-825F-04BF3B90D2A9}">
            <xm:f>'CUADRO 2'!$G$15</xm:f>
            <x14:dxf>
              <font>
                <color rgb="FFFF0000"/>
              </font>
            </x14:dxf>
          </x14:cfRule>
          <xm:sqref>G6:G13</xm:sqref>
        </x14:conditionalFormatting>
        <x14:conditionalFormatting xmlns:xm="http://schemas.microsoft.com/office/excel/2006/main">
          <x14:cfRule type="cellIs" priority="76" operator="greaterThan" id="{AE32FF99-F978-4C13-8186-2BBEBC5A6584}">
            <xm:f>'CUADRO 2'!$H$15</xm:f>
            <x14:dxf>
              <font>
                <color rgb="FFFF0000"/>
              </font>
            </x14:dxf>
          </x14:cfRule>
          <xm:sqref>H6:H13</xm:sqref>
        </x14:conditionalFormatting>
        <x14:conditionalFormatting xmlns:xm="http://schemas.microsoft.com/office/excel/2006/main">
          <x14:cfRule type="cellIs" priority="41" operator="greaterThan" id="{09C5F8F1-EE73-414E-A726-1135A7EF634C}">
            <xm:f>'CUADRO 2'!$J$15</xm:f>
            <x14:dxf>
              <font>
                <color rgb="FFFF0000"/>
              </font>
            </x14:dxf>
          </x14:cfRule>
          <xm:sqref>J6:J13</xm:sqref>
        </x14:conditionalFormatting>
        <x14:conditionalFormatting xmlns:xm="http://schemas.microsoft.com/office/excel/2006/main">
          <x14:cfRule type="cellIs" priority="40" operator="greaterThan" id="{09B15631-725B-49CF-B3CF-AEC5B28882AE}">
            <xm:f>'CUADRO 2'!$K$15</xm:f>
            <x14:dxf>
              <font>
                <color rgb="FFFF0000"/>
              </font>
            </x14:dxf>
          </x14:cfRule>
          <xm:sqref>K6:K13</xm:sqref>
        </x14:conditionalFormatting>
        <x14:conditionalFormatting xmlns:xm="http://schemas.microsoft.com/office/excel/2006/main">
          <x14:cfRule type="cellIs" priority="9" operator="greaterThan" id="{3DC55688-5A43-4D46-9571-9287C27C6872}">
            <xm:f>'CUADRO 2'!$M$15</xm:f>
            <x14:dxf>
              <font>
                <color rgb="FFFF0000"/>
              </font>
            </x14:dxf>
          </x14:cfRule>
          <xm:sqref>M6:M13</xm:sqref>
        </x14:conditionalFormatting>
        <x14:conditionalFormatting xmlns:xm="http://schemas.microsoft.com/office/excel/2006/main">
          <x14:cfRule type="cellIs" priority="32" operator="greaterThan" id="{DB21D0F7-8268-4C6D-8348-69FE0712F088}">
            <xm:f>'CUADRO 2'!$N$15</xm:f>
            <x14:dxf>
              <font>
                <color rgb="FFFF0000"/>
              </font>
            </x14:dxf>
          </x14:cfRule>
          <xm:sqref>N6:N13</xm:sqref>
        </x14:conditionalFormatting>
        <x14:conditionalFormatting xmlns:xm="http://schemas.microsoft.com/office/excel/2006/main">
          <x14:cfRule type="cellIs" priority="25" operator="greaterThan" id="{C8E229CB-6E79-4474-A066-3049BB38343C}">
            <xm:f>'CUADRO 2'!$P$15</xm:f>
            <x14:dxf>
              <font>
                <color rgb="FFFF0000"/>
              </font>
            </x14:dxf>
          </x14:cfRule>
          <xm:sqref>P6:P12</xm:sqref>
        </x14:conditionalFormatting>
        <x14:conditionalFormatting xmlns:xm="http://schemas.microsoft.com/office/excel/2006/main">
          <x14:cfRule type="cellIs" priority="4" operator="greaterThan" id="{B5A2917F-9587-4C44-ABE2-0E7B8146FAE3}">
            <xm:f>'CUADRO 1'!$P$15</xm:f>
            <x14:dxf>
              <font>
                <color rgb="FFFF0000"/>
              </font>
            </x14:dxf>
          </x14:cfRule>
          <xm:sqref>P13</xm:sqref>
        </x14:conditionalFormatting>
        <x14:conditionalFormatting xmlns:xm="http://schemas.microsoft.com/office/excel/2006/main">
          <x14:cfRule type="cellIs" priority="24" operator="greaterThan" id="{2D0A95A1-673C-4620-92E3-C3CE66DAD103}">
            <xm:f>'CUADRO 2'!$Q$15</xm:f>
            <x14:dxf>
              <font>
                <color rgb="FFFF0000"/>
              </font>
            </x14:dxf>
          </x14:cfRule>
          <xm:sqref>Q6:Q12</xm:sqref>
        </x14:conditionalFormatting>
        <x14:conditionalFormatting xmlns:xm="http://schemas.microsoft.com/office/excel/2006/main">
          <x14:cfRule type="cellIs" priority="3" operator="greaterThan" id="{1CE14EC1-4518-4019-A603-E5229B66593B}">
            <xm:f>'CUADRO 1'!$Q$15</xm:f>
            <x14:dxf>
              <font>
                <color rgb="FFFF0000"/>
              </font>
            </x14:dxf>
          </x14:cfRule>
          <xm:sqref>Q13</xm:sqref>
        </x14:conditionalFormatting>
        <x14:conditionalFormatting xmlns:xm="http://schemas.microsoft.com/office/excel/2006/main">
          <x14:cfRule type="cellIs" priority="17" operator="greaterThan" id="{5BB7A55D-DDF8-4032-AE3C-C5DEA8471166}">
            <xm:f>'CUADRO 2'!$S$15</xm:f>
            <x14:dxf>
              <font>
                <color rgb="FFFF0000"/>
              </font>
            </x14:dxf>
          </x14:cfRule>
          <xm:sqref>S6:S12</xm:sqref>
        </x14:conditionalFormatting>
        <x14:conditionalFormatting xmlns:xm="http://schemas.microsoft.com/office/excel/2006/main">
          <x14:cfRule type="cellIs" priority="2" operator="greaterThan" id="{02C8A0E1-B83E-45F1-B6E3-3DEB6BB59B24}">
            <xm:f>'CUADRO 1'!$S$15</xm:f>
            <x14:dxf>
              <font>
                <color rgb="FFFF0000"/>
              </font>
            </x14:dxf>
          </x14:cfRule>
          <xm:sqref>S13</xm:sqref>
        </x14:conditionalFormatting>
        <x14:conditionalFormatting xmlns:xm="http://schemas.microsoft.com/office/excel/2006/main">
          <x14:cfRule type="cellIs" priority="16" operator="greaterThan" id="{6C899528-EC4D-4A6C-A3E1-47B0C97D186B}">
            <xm:f>'CUADRO 2'!$T$15</xm:f>
            <x14:dxf>
              <font>
                <color rgb="FFFF0000"/>
              </font>
            </x14:dxf>
          </x14:cfRule>
          <xm:sqref>T6:T12</xm:sqref>
        </x14:conditionalFormatting>
        <x14:conditionalFormatting xmlns:xm="http://schemas.microsoft.com/office/excel/2006/main">
          <x14:cfRule type="cellIs" priority="1" operator="greaterThan" id="{69CC1E8C-3B12-42C0-BDD5-52F7B352DA61}">
            <xm:f>'CUADRO 1'!$T$15</xm:f>
            <x14:dxf>
              <font>
                <color rgb="FFFF0000"/>
              </font>
            </x14:dxf>
          </x14:cfRule>
          <xm:sqref>T13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B1:T21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8.21875" style="1" customWidth="1"/>
    <col min="2" max="2" width="39.77734375" style="1" customWidth="1"/>
    <col min="3" max="5" width="6.5546875" style="1" customWidth="1"/>
    <col min="6" max="20" width="6.21875" style="1" customWidth="1"/>
    <col min="21" max="16384" width="11.44140625" style="1"/>
  </cols>
  <sheetData>
    <row r="1" spans="2:20" ht="18" customHeight="1" x14ac:dyDescent="0.3">
      <c r="B1" s="264" t="s">
        <v>600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20" ht="24.6" x14ac:dyDescent="0.4">
      <c r="B2" s="265" t="s">
        <v>695</v>
      </c>
      <c r="C2" s="123"/>
      <c r="D2" s="123"/>
      <c r="E2" s="123"/>
      <c r="F2" s="123"/>
      <c r="G2" s="123"/>
      <c r="H2" s="123"/>
      <c r="I2" s="123"/>
      <c r="J2" s="123"/>
      <c r="K2" s="123"/>
      <c r="L2" s="185"/>
      <c r="M2" s="185"/>
      <c r="N2" s="185"/>
      <c r="O2" s="185"/>
      <c r="P2" s="185"/>
      <c r="Q2" s="185"/>
      <c r="R2" s="185"/>
      <c r="S2" s="185"/>
    </row>
    <row r="3" spans="2:20" ht="18" customHeight="1" thickBot="1" x14ac:dyDescent="0.35">
      <c r="B3" s="266" t="s">
        <v>1261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2:20" ht="19.5" customHeight="1" thickTop="1" x14ac:dyDescent="0.25">
      <c r="B4" s="392" t="s">
        <v>19</v>
      </c>
      <c r="C4" s="339" t="s">
        <v>0</v>
      </c>
      <c r="D4" s="340"/>
      <c r="E4" s="394"/>
      <c r="F4" s="341" t="s">
        <v>582</v>
      </c>
      <c r="G4" s="342"/>
      <c r="H4" s="343"/>
      <c r="I4" s="341" t="s">
        <v>583</v>
      </c>
      <c r="J4" s="342"/>
      <c r="K4" s="343"/>
      <c r="L4" s="342" t="s">
        <v>584</v>
      </c>
      <c r="M4" s="342"/>
      <c r="N4" s="342"/>
      <c r="O4" s="341" t="s">
        <v>585</v>
      </c>
      <c r="P4" s="342"/>
      <c r="Q4" s="343"/>
      <c r="R4" s="341" t="s">
        <v>586</v>
      </c>
      <c r="S4" s="342"/>
      <c r="T4" s="342"/>
    </row>
    <row r="5" spans="2:20" ht="30" customHeight="1" thickBot="1" x14ac:dyDescent="0.3">
      <c r="B5" s="393"/>
      <c r="C5" s="31" t="s">
        <v>0</v>
      </c>
      <c r="D5" s="32" t="s">
        <v>25</v>
      </c>
      <c r="E5" s="33" t="s">
        <v>24</v>
      </c>
      <c r="F5" s="34" t="s">
        <v>0</v>
      </c>
      <c r="G5" s="32" t="s">
        <v>25</v>
      </c>
      <c r="H5" s="33" t="s">
        <v>24</v>
      </c>
      <c r="I5" s="34" t="s">
        <v>0</v>
      </c>
      <c r="J5" s="32" t="s">
        <v>25</v>
      </c>
      <c r="K5" s="33" t="s">
        <v>24</v>
      </c>
      <c r="L5" s="34" t="s">
        <v>0</v>
      </c>
      <c r="M5" s="32" t="s">
        <v>25</v>
      </c>
      <c r="N5" s="35" t="s">
        <v>24</v>
      </c>
      <c r="O5" s="34" t="s">
        <v>0</v>
      </c>
      <c r="P5" s="32" t="s">
        <v>25</v>
      </c>
      <c r="Q5" s="33" t="s">
        <v>24</v>
      </c>
      <c r="R5" s="34" t="s">
        <v>0</v>
      </c>
      <c r="S5" s="32" t="s">
        <v>25</v>
      </c>
      <c r="T5" s="33" t="s">
        <v>24</v>
      </c>
    </row>
    <row r="6" spans="2:20" ht="23.25" customHeight="1" thickTop="1" x14ac:dyDescent="0.25">
      <c r="B6" s="105" t="s">
        <v>20</v>
      </c>
      <c r="C6" s="90">
        <f t="shared" ref="C6" si="0">D6+E6</f>
        <v>0</v>
      </c>
      <c r="D6" s="91">
        <f t="shared" ref="D6:D13" si="1">G6+J6+M6+P6+S6</f>
        <v>0</v>
      </c>
      <c r="E6" s="92">
        <f t="shared" ref="E6:E13" si="2">+H6+K6+N6+Q6+T6</f>
        <v>0</v>
      </c>
      <c r="F6" s="93">
        <f t="shared" ref="F6:F13" si="3">+G6+H6</f>
        <v>0</v>
      </c>
      <c r="G6" s="59"/>
      <c r="H6" s="59"/>
      <c r="I6" s="93">
        <f t="shared" ref="I6:I13" si="4">+J6+K6</f>
        <v>0</v>
      </c>
      <c r="J6" s="59"/>
      <c r="K6" s="59"/>
      <c r="L6" s="93">
        <f t="shared" ref="L6:L13" si="5">+M6+N6</f>
        <v>0</v>
      </c>
      <c r="M6" s="59"/>
      <c r="N6" s="59"/>
      <c r="O6" s="93">
        <f t="shared" ref="O6:O13" si="6">+P6+Q6</f>
        <v>0</v>
      </c>
      <c r="P6" s="59"/>
      <c r="Q6" s="59"/>
      <c r="R6" s="93">
        <f t="shared" ref="R6:R13" si="7">+S6+T6</f>
        <v>0</v>
      </c>
      <c r="S6" s="59"/>
      <c r="T6" s="94"/>
    </row>
    <row r="7" spans="2:20" ht="23.25" customHeight="1" x14ac:dyDescent="0.25">
      <c r="B7" s="107" t="s">
        <v>21</v>
      </c>
      <c r="C7" s="62">
        <f>D7+E7</f>
        <v>0</v>
      </c>
      <c r="D7" s="63">
        <f t="shared" si="1"/>
        <v>0</v>
      </c>
      <c r="E7" s="95">
        <f t="shared" si="2"/>
        <v>0</v>
      </c>
      <c r="F7" s="65">
        <f t="shared" si="3"/>
        <v>0</v>
      </c>
      <c r="G7" s="66"/>
      <c r="H7" s="66"/>
      <c r="I7" s="65">
        <f t="shared" si="4"/>
        <v>0</v>
      </c>
      <c r="J7" s="66"/>
      <c r="K7" s="66"/>
      <c r="L7" s="65">
        <f t="shared" si="5"/>
        <v>0</v>
      </c>
      <c r="M7" s="66"/>
      <c r="N7" s="66"/>
      <c r="O7" s="65">
        <f t="shared" si="6"/>
        <v>0</v>
      </c>
      <c r="P7" s="66"/>
      <c r="Q7" s="66"/>
      <c r="R7" s="65">
        <f t="shared" si="7"/>
        <v>0</v>
      </c>
      <c r="S7" s="66"/>
      <c r="T7" s="96"/>
    </row>
    <row r="8" spans="2:20" ht="23.25" customHeight="1" x14ac:dyDescent="0.25">
      <c r="B8" s="97" t="s">
        <v>23</v>
      </c>
      <c r="C8" s="62">
        <f t="shared" ref="C8:C13" si="8">D8+E8</f>
        <v>0</v>
      </c>
      <c r="D8" s="63">
        <f t="shared" si="1"/>
        <v>0</v>
      </c>
      <c r="E8" s="95">
        <f t="shared" si="2"/>
        <v>0</v>
      </c>
      <c r="F8" s="65">
        <f t="shared" ref="F8:F9" si="9">+G8+H8</f>
        <v>0</v>
      </c>
      <c r="G8" s="66"/>
      <c r="H8" s="66"/>
      <c r="I8" s="65">
        <f t="shared" ref="I8:I9" si="10">+J8+K8</f>
        <v>0</v>
      </c>
      <c r="J8" s="66"/>
      <c r="K8" s="66"/>
      <c r="L8" s="65">
        <f t="shared" ref="L8:L9" si="11">+M8+N8</f>
        <v>0</v>
      </c>
      <c r="M8" s="66"/>
      <c r="N8" s="66"/>
      <c r="O8" s="65">
        <f t="shared" ref="O8:O12" si="12">+P8+Q8</f>
        <v>0</v>
      </c>
      <c r="P8" s="66"/>
      <c r="Q8" s="66"/>
      <c r="R8" s="65">
        <f t="shared" ref="R8:R12" si="13">+S8+T8</f>
        <v>0</v>
      </c>
      <c r="S8" s="66"/>
      <c r="T8" s="96"/>
    </row>
    <row r="9" spans="2:20" ht="23.25" customHeight="1" x14ac:dyDescent="0.25">
      <c r="B9" s="97" t="s">
        <v>22</v>
      </c>
      <c r="C9" s="62">
        <f t="shared" si="8"/>
        <v>0</v>
      </c>
      <c r="D9" s="63">
        <f t="shared" si="1"/>
        <v>0</v>
      </c>
      <c r="E9" s="95">
        <f t="shared" si="2"/>
        <v>0</v>
      </c>
      <c r="F9" s="65">
        <f t="shared" si="9"/>
        <v>0</v>
      </c>
      <c r="G9" s="66"/>
      <c r="H9" s="66"/>
      <c r="I9" s="65">
        <f t="shared" si="10"/>
        <v>0</v>
      </c>
      <c r="J9" s="66"/>
      <c r="K9" s="66"/>
      <c r="L9" s="65">
        <f t="shared" si="11"/>
        <v>0</v>
      </c>
      <c r="M9" s="66"/>
      <c r="N9" s="66"/>
      <c r="O9" s="65">
        <f t="shared" ref="O9:O10" si="14">+P9+Q9</f>
        <v>0</v>
      </c>
      <c r="P9" s="66"/>
      <c r="Q9" s="66"/>
      <c r="R9" s="65">
        <f t="shared" ref="R9:R10" si="15">+S9+T9</f>
        <v>0</v>
      </c>
      <c r="S9" s="66"/>
      <c r="T9" s="96"/>
    </row>
    <row r="10" spans="2:20" ht="23.25" customHeight="1" x14ac:dyDescent="0.25">
      <c r="B10" s="97" t="s">
        <v>578</v>
      </c>
      <c r="C10" s="62">
        <f t="shared" si="8"/>
        <v>0</v>
      </c>
      <c r="D10" s="63">
        <f t="shared" si="1"/>
        <v>0</v>
      </c>
      <c r="E10" s="95">
        <f t="shared" si="2"/>
        <v>0</v>
      </c>
      <c r="F10" s="65">
        <f t="shared" ref="F10:F12" si="16">+G10+H10</f>
        <v>0</v>
      </c>
      <c r="G10" s="66"/>
      <c r="H10" s="66"/>
      <c r="I10" s="65">
        <f t="shared" ref="I10:I12" si="17">+J10+K10</f>
        <v>0</v>
      </c>
      <c r="J10" s="66"/>
      <c r="K10" s="66"/>
      <c r="L10" s="65">
        <f t="shared" ref="L10:L12" si="18">+M10+N10</f>
        <v>0</v>
      </c>
      <c r="M10" s="66"/>
      <c r="N10" s="66"/>
      <c r="O10" s="65">
        <f t="shared" si="14"/>
        <v>0</v>
      </c>
      <c r="P10" s="66"/>
      <c r="Q10" s="66"/>
      <c r="R10" s="65">
        <f t="shared" si="15"/>
        <v>0</v>
      </c>
      <c r="S10" s="66"/>
      <c r="T10" s="96"/>
    </row>
    <row r="11" spans="2:20" ht="23.25" customHeight="1" x14ac:dyDescent="0.25">
      <c r="B11" s="97" t="s">
        <v>579</v>
      </c>
      <c r="C11" s="62">
        <f t="shared" si="8"/>
        <v>0</v>
      </c>
      <c r="D11" s="63">
        <f t="shared" si="1"/>
        <v>0</v>
      </c>
      <c r="E11" s="95">
        <f t="shared" si="2"/>
        <v>0</v>
      </c>
      <c r="F11" s="65">
        <f t="shared" si="16"/>
        <v>0</v>
      </c>
      <c r="G11" s="66"/>
      <c r="H11" s="66"/>
      <c r="I11" s="65">
        <f t="shared" si="17"/>
        <v>0</v>
      </c>
      <c r="J11" s="66"/>
      <c r="K11" s="66"/>
      <c r="L11" s="65">
        <f t="shared" si="18"/>
        <v>0</v>
      </c>
      <c r="M11" s="66"/>
      <c r="N11" s="66"/>
      <c r="O11" s="65">
        <f t="shared" si="12"/>
        <v>0</v>
      </c>
      <c r="P11" s="66"/>
      <c r="Q11" s="66"/>
      <c r="R11" s="65">
        <f t="shared" si="13"/>
        <v>0</v>
      </c>
      <c r="S11" s="66"/>
      <c r="T11" s="96"/>
    </row>
    <row r="12" spans="2:20" ht="23.25" customHeight="1" x14ac:dyDescent="0.25">
      <c r="B12" s="97" t="s">
        <v>580</v>
      </c>
      <c r="C12" s="62">
        <f t="shared" si="8"/>
        <v>0</v>
      </c>
      <c r="D12" s="63">
        <f t="shared" si="1"/>
        <v>0</v>
      </c>
      <c r="E12" s="95">
        <f t="shared" si="2"/>
        <v>0</v>
      </c>
      <c r="F12" s="65">
        <f t="shared" si="16"/>
        <v>0</v>
      </c>
      <c r="G12" s="66"/>
      <c r="H12" s="66"/>
      <c r="I12" s="65">
        <f t="shared" si="17"/>
        <v>0</v>
      </c>
      <c r="J12" s="66"/>
      <c r="K12" s="66"/>
      <c r="L12" s="65">
        <f t="shared" si="18"/>
        <v>0</v>
      </c>
      <c r="M12" s="66"/>
      <c r="N12" s="66"/>
      <c r="O12" s="65">
        <f t="shared" si="12"/>
        <v>0</v>
      </c>
      <c r="P12" s="66"/>
      <c r="Q12" s="66"/>
      <c r="R12" s="65">
        <f t="shared" si="13"/>
        <v>0</v>
      </c>
      <c r="S12" s="66"/>
      <c r="T12" s="96"/>
    </row>
    <row r="13" spans="2:20" ht="23.25" customHeight="1" thickBot="1" x14ac:dyDescent="0.3">
      <c r="B13" s="117" t="s">
        <v>581</v>
      </c>
      <c r="C13" s="70">
        <f t="shared" si="8"/>
        <v>0</v>
      </c>
      <c r="D13" s="71">
        <f t="shared" si="1"/>
        <v>0</v>
      </c>
      <c r="E13" s="98">
        <f t="shared" si="2"/>
        <v>0</v>
      </c>
      <c r="F13" s="73">
        <f t="shared" si="3"/>
        <v>0</v>
      </c>
      <c r="G13" s="74"/>
      <c r="H13" s="74"/>
      <c r="I13" s="73">
        <f t="shared" si="4"/>
        <v>0</v>
      </c>
      <c r="J13" s="74"/>
      <c r="K13" s="74"/>
      <c r="L13" s="73">
        <f t="shared" si="5"/>
        <v>0</v>
      </c>
      <c r="M13" s="74"/>
      <c r="N13" s="74"/>
      <c r="O13" s="73">
        <f t="shared" si="6"/>
        <v>0</v>
      </c>
      <c r="P13" s="74"/>
      <c r="Q13" s="74"/>
      <c r="R13" s="73">
        <f t="shared" si="7"/>
        <v>0</v>
      </c>
      <c r="S13" s="74"/>
      <c r="T13" s="99"/>
    </row>
    <row r="14" spans="2:20" ht="14.4" thickTop="1" x14ac:dyDescent="0.25">
      <c r="B14" s="100"/>
      <c r="C14" s="30"/>
      <c r="D14" s="30"/>
      <c r="E14" s="30"/>
      <c r="F14" s="101"/>
      <c r="G14" s="102" t="str">
        <f>IF(OR(G6&gt;'CUADRO 3'!G6,G7&gt;'CUADRO 3'!G7,G8&gt;'CUADRO 3'!G8,G9&gt;'CUADRO 3'!G9,G10&gt;'CUADRO 3'!G10,G11&gt;'CUADRO 3'!G11,G12&gt;'CUADRO 3'!G12,G13&gt;'CUADRO 3'!G13),"XX","")</f>
        <v/>
      </c>
      <c r="H14" s="102" t="str">
        <f>IF(OR(H6&gt;'CUADRO 3'!H6,H7&gt;'CUADRO 3'!H7,H8&gt;'CUADRO 3'!H8,H9&gt;'CUADRO 3'!H9,H10&gt;'CUADRO 3'!H10,H11&gt;'CUADRO 3'!H11,H12&gt;'CUADRO 3'!H12,H13&gt;'CUADRO 3'!H13),"XX","")</f>
        <v/>
      </c>
      <c r="I14" s="102"/>
      <c r="J14" s="102" t="str">
        <f>IF(OR(J6&gt;'CUADRO 3'!J6,J7&gt;'CUADRO 3'!J7,J8&gt;'CUADRO 3'!J8,J9&gt;'CUADRO 3'!J9,J10&gt;'CUADRO 3'!J10,J11&gt;'CUADRO 3'!J11,J12&gt;'CUADRO 3'!J12,J13&gt;'CUADRO 3'!J13),"XX","")</f>
        <v/>
      </c>
      <c r="K14" s="102" t="str">
        <f>IF(OR(K6&gt;'CUADRO 3'!K6,K7&gt;'CUADRO 3'!K7,K8&gt;'CUADRO 3'!K8,K9&gt;'CUADRO 3'!K9,K10&gt;'CUADRO 3'!K10,K11&gt;'CUADRO 3'!K11,K12&gt;'CUADRO 3'!K12,K13&gt;'CUADRO 3'!K13),"XX","")</f>
        <v/>
      </c>
      <c r="L14" s="102"/>
      <c r="M14" s="102" t="str">
        <f>IF(OR(M6&gt;'CUADRO 3'!M6,M7&gt;'CUADRO 3'!M7,M8&gt;'CUADRO 3'!M8,M9&gt;'CUADRO 3'!M9,M10&gt;'CUADRO 3'!M10,M11&gt;'CUADRO 3'!M11,M12&gt;'CUADRO 3'!M12,M13&gt;'CUADRO 3'!M13),"XX","")</f>
        <v/>
      </c>
      <c r="N14" s="102" t="str">
        <f>IF(OR(N6&gt;'CUADRO 3'!N6,N7&gt;'CUADRO 3'!N7,N8&gt;'CUADRO 3'!N8,N9&gt;'CUADRO 3'!N9,N10&gt;'CUADRO 3'!N10,N11&gt;'CUADRO 3'!N11,N12&gt;'CUADRO 3'!N12,N13&gt;'CUADRO 3'!N13),"XX","")</f>
        <v/>
      </c>
      <c r="O14" s="102"/>
      <c r="P14" s="102" t="str">
        <f>IF(OR(P6&gt;'CUADRO 3'!P6,P7&gt;'CUADRO 3'!P7,P8&gt;'CUADRO 3'!P8,P9&gt;'CUADRO 3'!P9,P10&gt;'CUADRO 3'!P10,P11&gt;'CUADRO 3'!P11,P12&gt;'CUADRO 3'!P12,P13&gt;'CUADRO 3'!P13),"XX","")</f>
        <v/>
      </c>
      <c r="Q14" s="102" t="str">
        <f>IF(OR(Q6&gt;'CUADRO 3'!Q6,Q7&gt;'CUADRO 3'!Q7,Q8&gt;'CUADRO 3'!Q8,Q9&gt;'CUADRO 3'!Q9,Q10&gt;'CUADRO 3'!Q10,Q11&gt;'CUADRO 3'!Q11,Q12&gt;'CUADRO 3'!Q12,Q13&gt;'CUADRO 3'!Q13),"XX","")</f>
        <v/>
      </c>
      <c r="R14" s="102"/>
      <c r="S14" s="102" t="str">
        <f>IF(OR(S6&gt;'CUADRO 3'!S6,S7&gt;'CUADRO 3'!S7,S8&gt;'CUADRO 3'!S8,S9&gt;'CUADRO 3'!S9,S10&gt;'CUADRO 3'!S10,S11&gt;'CUADRO 3'!S11,S12&gt;'CUADRO 3'!S12,S13&gt;'CUADRO 3'!S13),"XX","")</f>
        <v/>
      </c>
      <c r="T14" s="102" t="str">
        <f>IF(OR(T6&gt;'CUADRO 3'!T6,T7&gt;'CUADRO 3'!T7,T8&gt;'CUADRO 3'!T8,T9&gt;'CUADRO 3'!T9,T10&gt;'CUADRO 3'!T10,T11&gt;'CUADRO 3'!T11,T12&gt;'CUADRO 3'!T12,T13&gt;'CUADRO 3'!T13),"XX","")</f>
        <v/>
      </c>
    </row>
    <row r="15" spans="2:20" ht="49.5" customHeight="1" x14ac:dyDescent="0.25">
      <c r="B15" s="100"/>
      <c r="C15" s="30"/>
      <c r="D15" s="30"/>
      <c r="E15" s="391" t="str">
        <f>IF(OR(G14="XX",H14="XX",J14="XX",K14="XX",M14="XX",N14="XX",P14="XX",Q14="XX",S14="XX",T14="XX"),"¡VERIFICAR!, la cifra digitada en alguna de las asignaturas, es mayor a la reportada en el Cuadro 3.","")</f>
        <v/>
      </c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</row>
    <row r="16" spans="2:20" ht="15" customHeight="1" x14ac:dyDescent="0.25">
      <c r="B16" s="55" t="s">
        <v>558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2:20" ht="21.75" customHeight="1" x14ac:dyDescent="0.25">
      <c r="B17" s="372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4"/>
    </row>
    <row r="18" spans="2:20" ht="21.75" customHeight="1" x14ac:dyDescent="0.25"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7"/>
    </row>
    <row r="19" spans="2:20" ht="21.75" customHeight="1" x14ac:dyDescent="0.25">
      <c r="B19" s="375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7"/>
    </row>
    <row r="20" spans="2:20" ht="21.75" customHeight="1" x14ac:dyDescent="0.25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7"/>
    </row>
    <row r="21" spans="2:20" ht="21.75" customHeight="1" x14ac:dyDescent="0.25">
      <c r="B21" s="378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80"/>
    </row>
  </sheetData>
  <sheetProtection algorithmName="SHA-512" hashValue="ECWmkaoTfot5/LB4vl5ygPGsBS72I2KpY9GfHAAENzozWFMrk02yFBmJc0P9NSi/j7ny4AWE5fqKVtbn3hP2Rg==" saltValue="TrFc/L4bQrlml2rtZZ7mVw==" spinCount="100000" sheet="1" objects="1" scenarios="1"/>
  <mergeCells count="9">
    <mergeCell ref="B17:T21"/>
    <mergeCell ref="B4:B5"/>
    <mergeCell ref="C4:E4"/>
    <mergeCell ref="F4:H4"/>
    <mergeCell ref="I4:K4"/>
    <mergeCell ref="L4:N4"/>
    <mergeCell ref="O4:Q4"/>
    <mergeCell ref="R4:T4"/>
    <mergeCell ref="E15:T15"/>
  </mergeCells>
  <conditionalFormatting sqref="C6:F13 I6:I13 L6:L13 O6:O13 R6:R13">
    <cfRule type="cellIs" dxfId="29" priority="40" operator="equal">
      <formula>0</formula>
    </cfRule>
  </conditionalFormatting>
  <conditionalFormatting sqref="E15">
    <cfRule type="containsText" dxfId="28" priority="183" operator="containsText" text="¡VERIFICAR!">
      <formula>NOT(ISERROR(SEARCH("¡VERIFICAR!",E15)))</formula>
    </cfRule>
  </conditionalFormatting>
  <conditionalFormatting sqref="G14:H14">
    <cfRule type="containsText" dxfId="27" priority="37" operator="containsText" text="XX">
      <formula>NOT(ISERROR(SEARCH("XX",G14)))</formula>
    </cfRule>
  </conditionalFormatting>
  <conditionalFormatting sqref="J14:K14">
    <cfRule type="containsText" dxfId="26" priority="4" operator="containsText" text="XX">
      <formula>NOT(ISERROR(SEARCH("XX",J14)))</formula>
    </cfRule>
  </conditionalFormatting>
  <conditionalFormatting sqref="M14:N14">
    <cfRule type="containsText" dxfId="25" priority="3" operator="containsText" text="XX">
      <formula>NOT(ISERROR(SEARCH("XX",M14)))</formula>
    </cfRule>
  </conditionalFormatting>
  <conditionalFormatting sqref="P14:Q14">
    <cfRule type="containsText" dxfId="24" priority="2" operator="containsText" text="XX">
      <formula>NOT(ISERROR(SEARCH("XX",P14)))</formula>
    </cfRule>
  </conditionalFormatting>
  <conditionalFormatting sqref="S14:T14">
    <cfRule type="containsText" dxfId="23" priority="1" operator="containsText" text="XX">
      <formula>NOT(ISERROR(SEARCH("XX",S14)))</formula>
    </cfRule>
  </conditionalFormatting>
  <printOptions horizontalCentered="1"/>
  <pageMargins left="0.19685039370078741" right="0.19685039370078741" top="0.59055118110236227" bottom="0.23622047244094491" header="0.31496062992125984" footer="0.19685039370078741"/>
  <pageSetup scale="87" orientation="landscape" r:id="rId1"/>
  <headerFooter>
    <oddFooter>&amp;R&amp;"+,Negrita Cursiva"CONED,&amp;"+,Cursiva"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>
    <pageSetUpPr fitToPage="1"/>
  </sheetPr>
  <dimension ref="B1:T21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8.21875" style="1" customWidth="1"/>
    <col min="2" max="2" width="39.77734375" style="1" customWidth="1"/>
    <col min="3" max="5" width="6.5546875" style="1" customWidth="1"/>
    <col min="6" max="20" width="6.21875" style="1" customWidth="1"/>
    <col min="21" max="16384" width="11.44140625" style="1"/>
  </cols>
  <sheetData>
    <row r="1" spans="2:20" ht="18" customHeight="1" x14ac:dyDescent="0.3">
      <c r="B1" s="264" t="s">
        <v>697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20" ht="24.6" x14ac:dyDescent="0.4">
      <c r="B2" s="265" t="s">
        <v>696</v>
      </c>
      <c r="C2" s="123"/>
      <c r="D2" s="123"/>
      <c r="E2" s="123"/>
      <c r="F2" s="123"/>
      <c r="G2" s="123"/>
      <c r="H2" s="123"/>
      <c r="I2" s="123"/>
      <c r="J2" s="123"/>
      <c r="K2" s="123"/>
      <c r="L2" s="185"/>
      <c r="M2" s="185"/>
      <c r="N2" s="185"/>
      <c r="O2" s="185"/>
      <c r="P2" s="185"/>
      <c r="Q2" s="185"/>
      <c r="R2" s="185"/>
      <c r="S2" s="185"/>
    </row>
    <row r="3" spans="2:20" ht="18" customHeight="1" thickBot="1" x14ac:dyDescent="0.35">
      <c r="B3" s="266" t="s">
        <v>1261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2:20" ht="19.5" customHeight="1" thickTop="1" x14ac:dyDescent="0.25">
      <c r="B4" s="392" t="s">
        <v>19</v>
      </c>
      <c r="C4" s="339" t="s">
        <v>0</v>
      </c>
      <c r="D4" s="340"/>
      <c r="E4" s="394"/>
      <c r="F4" s="341" t="s">
        <v>582</v>
      </c>
      <c r="G4" s="342"/>
      <c r="H4" s="343"/>
      <c r="I4" s="341" t="s">
        <v>583</v>
      </c>
      <c r="J4" s="342"/>
      <c r="K4" s="343"/>
      <c r="L4" s="342" t="s">
        <v>584</v>
      </c>
      <c r="M4" s="342"/>
      <c r="N4" s="342"/>
      <c r="O4" s="341" t="s">
        <v>585</v>
      </c>
      <c r="P4" s="342"/>
      <c r="Q4" s="343"/>
      <c r="R4" s="341" t="s">
        <v>586</v>
      </c>
      <c r="S4" s="342"/>
      <c r="T4" s="342"/>
    </row>
    <row r="5" spans="2:20" ht="30" customHeight="1" thickBot="1" x14ac:dyDescent="0.3">
      <c r="B5" s="393"/>
      <c r="C5" s="31" t="s">
        <v>0</v>
      </c>
      <c r="D5" s="32" t="s">
        <v>25</v>
      </c>
      <c r="E5" s="33" t="s">
        <v>24</v>
      </c>
      <c r="F5" s="34" t="s">
        <v>0</v>
      </c>
      <c r="G5" s="32" t="s">
        <v>25</v>
      </c>
      <c r="H5" s="33" t="s">
        <v>24</v>
      </c>
      <c r="I5" s="34" t="s">
        <v>0</v>
      </c>
      <c r="J5" s="32" t="s">
        <v>25</v>
      </c>
      <c r="K5" s="33" t="s">
        <v>24</v>
      </c>
      <c r="L5" s="34" t="s">
        <v>0</v>
      </c>
      <c r="M5" s="32" t="s">
        <v>25</v>
      </c>
      <c r="N5" s="35" t="s">
        <v>24</v>
      </c>
      <c r="O5" s="34" t="s">
        <v>0</v>
      </c>
      <c r="P5" s="32" t="s">
        <v>25</v>
      </c>
      <c r="Q5" s="33" t="s">
        <v>24</v>
      </c>
      <c r="R5" s="34" t="s">
        <v>0</v>
      </c>
      <c r="S5" s="32" t="s">
        <v>25</v>
      </c>
      <c r="T5" s="33" t="s">
        <v>24</v>
      </c>
    </row>
    <row r="6" spans="2:20" ht="23.25" customHeight="1" thickTop="1" x14ac:dyDescent="0.25">
      <c r="B6" s="105" t="s">
        <v>20</v>
      </c>
      <c r="C6" s="90">
        <f t="shared" ref="C6" si="0">D6+E6</f>
        <v>0</v>
      </c>
      <c r="D6" s="91">
        <f t="shared" ref="D6:D13" si="1">G6+J6+M6+P6+S6</f>
        <v>0</v>
      </c>
      <c r="E6" s="92">
        <f t="shared" ref="E6:E13" si="2">+H6+K6+N6+Q6+T6</f>
        <v>0</v>
      </c>
      <c r="F6" s="93">
        <f t="shared" ref="F6:F13" si="3">+G6+H6</f>
        <v>0</v>
      </c>
      <c r="G6" s="59"/>
      <c r="H6" s="59"/>
      <c r="I6" s="93">
        <f t="shared" ref="I6:I13" si="4">+J6+K6</f>
        <v>0</v>
      </c>
      <c r="J6" s="59"/>
      <c r="K6" s="59"/>
      <c r="L6" s="93">
        <f t="shared" ref="L6:L13" si="5">+M6+N6</f>
        <v>0</v>
      </c>
      <c r="M6" s="59"/>
      <c r="N6" s="59"/>
      <c r="O6" s="93">
        <f t="shared" ref="O6:O13" si="6">+P6+Q6</f>
        <v>0</v>
      </c>
      <c r="P6" s="59"/>
      <c r="Q6" s="59"/>
      <c r="R6" s="93">
        <f t="shared" ref="R6:R13" si="7">+S6+T6</f>
        <v>0</v>
      </c>
      <c r="S6" s="59"/>
      <c r="T6" s="94"/>
    </row>
    <row r="7" spans="2:20" ht="23.25" customHeight="1" x14ac:dyDescent="0.25">
      <c r="B7" s="107" t="s">
        <v>21</v>
      </c>
      <c r="C7" s="62">
        <f>D7+E7</f>
        <v>0</v>
      </c>
      <c r="D7" s="63">
        <f t="shared" si="1"/>
        <v>0</v>
      </c>
      <c r="E7" s="95">
        <f t="shared" si="2"/>
        <v>0</v>
      </c>
      <c r="F7" s="65">
        <f t="shared" si="3"/>
        <v>0</v>
      </c>
      <c r="G7" s="66"/>
      <c r="H7" s="66"/>
      <c r="I7" s="65">
        <f t="shared" si="4"/>
        <v>0</v>
      </c>
      <c r="J7" s="66"/>
      <c r="K7" s="66"/>
      <c r="L7" s="65">
        <f t="shared" si="5"/>
        <v>0</v>
      </c>
      <c r="M7" s="66"/>
      <c r="N7" s="66"/>
      <c r="O7" s="65">
        <f t="shared" si="6"/>
        <v>0</v>
      </c>
      <c r="P7" s="66"/>
      <c r="Q7" s="66"/>
      <c r="R7" s="65">
        <f t="shared" si="7"/>
        <v>0</v>
      </c>
      <c r="S7" s="66"/>
      <c r="T7" s="96"/>
    </row>
    <row r="8" spans="2:20" ht="23.25" customHeight="1" x14ac:dyDescent="0.25">
      <c r="B8" s="97" t="s">
        <v>23</v>
      </c>
      <c r="C8" s="62">
        <f t="shared" ref="C8:C13" si="8">D8+E8</f>
        <v>0</v>
      </c>
      <c r="D8" s="63">
        <f t="shared" si="1"/>
        <v>0</v>
      </c>
      <c r="E8" s="95">
        <f t="shared" si="2"/>
        <v>0</v>
      </c>
      <c r="F8" s="65">
        <f t="shared" si="3"/>
        <v>0</v>
      </c>
      <c r="G8" s="66"/>
      <c r="H8" s="66"/>
      <c r="I8" s="65">
        <f t="shared" si="4"/>
        <v>0</v>
      </c>
      <c r="J8" s="66"/>
      <c r="K8" s="66"/>
      <c r="L8" s="65">
        <f t="shared" si="5"/>
        <v>0</v>
      </c>
      <c r="M8" s="66"/>
      <c r="N8" s="66"/>
      <c r="O8" s="65">
        <f t="shared" si="6"/>
        <v>0</v>
      </c>
      <c r="P8" s="66"/>
      <c r="Q8" s="66"/>
      <c r="R8" s="65">
        <f t="shared" si="7"/>
        <v>0</v>
      </c>
      <c r="S8" s="66"/>
      <c r="T8" s="96"/>
    </row>
    <row r="9" spans="2:20" ht="23.25" customHeight="1" x14ac:dyDescent="0.25">
      <c r="B9" s="97" t="s">
        <v>22</v>
      </c>
      <c r="C9" s="62">
        <f t="shared" si="8"/>
        <v>0</v>
      </c>
      <c r="D9" s="63">
        <f t="shared" si="1"/>
        <v>0</v>
      </c>
      <c r="E9" s="95">
        <f t="shared" si="2"/>
        <v>0</v>
      </c>
      <c r="F9" s="65">
        <f t="shared" si="3"/>
        <v>0</v>
      </c>
      <c r="G9" s="66"/>
      <c r="H9" s="66"/>
      <c r="I9" s="65">
        <f t="shared" si="4"/>
        <v>0</v>
      </c>
      <c r="J9" s="66"/>
      <c r="K9" s="66"/>
      <c r="L9" s="65">
        <f t="shared" si="5"/>
        <v>0</v>
      </c>
      <c r="M9" s="66"/>
      <c r="N9" s="66"/>
      <c r="O9" s="65">
        <f t="shared" si="6"/>
        <v>0</v>
      </c>
      <c r="P9" s="66"/>
      <c r="Q9" s="66"/>
      <c r="R9" s="65">
        <f t="shared" si="7"/>
        <v>0</v>
      </c>
      <c r="S9" s="66"/>
      <c r="T9" s="96"/>
    </row>
    <row r="10" spans="2:20" ht="23.25" customHeight="1" x14ac:dyDescent="0.25">
      <c r="B10" s="97" t="s">
        <v>578</v>
      </c>
      <c r="C10" s="62">
        <f t="shared" si="8"/>
        <v>0</v>
      </c>
      <c r="D10" s="63">
        <f t="shared" si="1"/>
        <v>0</v>
      </c>
      <c r="E10" s="95">
        <f t="shared" si="2"/>
        <v>0</v>
      </c>
      <c r="F10" s="65">
        <f t="shared" si="3"/>
        <v>0</v>
      </c>
      <c r="G10" s="66"/>
      <c r="H10" s="66"/>
      <c r="I10" s="65">
        <f t="shared" si="4"/>
        <v>0</v>
      </c>
      <c r="J10" s="66"/>
      <c r="K10" s="66"/>
      <c r="L10" s="65">
        <f t="shared" si="5"/>
        <v>0</v>
      </c>
      <c r="M10" s="66"/>
      <c r="N10" s="66"/>
      <c r="O10" s="65">
        <f t="shared" si="6"/>
        <v>0</v>
      </c>
      <c r="P10" s="66"/>
      <c r="Q10" s="66"/>
      <c r="R10" s="65">
        <f t="shared" si="7"/>
        <v>0</v>
      </c>
      <c r="S10" s="66"/>
      <c r="T10" s="96"/>
    </row>
    <row r="11" spans="2:20" ht="23.25" customHeight="1" x14ac:dyDescent="0.25">
      <c r="B11" s="97" t="s">
        <v>579</v>
      </c>
      <c r="C11" s="62">
        <f t="shared" si="8"/>
        <v>0</v>
      </c>
      <c r="D11" s="63">
        <f t="shared" si="1"/>
        <v>0</v>
      </c>
      <c r="E11" s="95">
        <f t="shared" si="2"/>
        <v>0</v>
      </c>
      <c r="F11" s="65">
        <f t="shared" si="3"/>
        <v>0</v>
      </c>
      <c r="G11" s="66"/>
      <c r="H11" s="66"/>
      <c r="I11" s="65">
        <f t="shared" si="4"/>
        <v>0</v>
      </c>
      <c r="J11" s="66"/>
      <c r="K11" s="66"/>
      <c r="L11" s="65">
        <f t="shared" si="5"/>
        <v>0</v>
      </c>
      <c r="M11" s="66"/>
      <c r="N11" s="66"/>
      <c r="O11" s="65">
        <f t="shared" si="6"/>
        <v>0</v>
      </c>
      <c r="P11" s="66"/>
      <c r="Q11" s="66"/>
      <c r="R11" s="65">
        <f t="shared" si="7"/>
        <v>0</v>
      </c>
      <c r="S11" s="66"/>
      <c r="T11" s="96"/>
    </row>
    <row r="12" spans="2:20" ht="23.25" customHeight="1" x14ac:dyDescent="0.25">
      <c r="B12" s="97" t="s">
        <v>580</v>
      </c>
      <c r="C12" s="62">
        <f t="shared" si="8"/>
        <v>0</v>
      </c>
      <c r="D12" s="63">
        <f t="shared" si="1"/>
        <v>0</v>
      </c>
      <c r="E12" s="95">
        <f t="shared" si="2"/>
        <v>0</v>
      </c>
      <c r="F12" s="65">
        <f t="shared" si="3"/>
        <v>0</v>
      </c>
      <c r="G12" s="66"/>
      <c r="H12" s="66"/>
      <c r="I12" s="65">
        <f t="shared" si="4"/>
        <v>0</v>
      </c>
      <c r="J12" s="66"/>
      <c r="K12" s="66"/>
      <c r="L12" s="65">
        <f t="shared" si="5"/>
        <v>0</v>
      </c>
      <c r="M12" s="66"/>
      <c r="N12" s="66"/>
      <c r="O12" s="65">
        <f t="shared" si="6"/>
        <v>0</v>
      </c>
      <c r="P12" s="66"/>
      <c r="Q12" s="66"/>
      <c r="R12" s="65">
        <f t="shared" si="7"/>
        <v>0</v>
      </c>
      <c r="S12" s="66"/>
      <c r="T12" s="96"/>
    </row>
    <row r="13" spans="2:20" ht="23.25" customHeight="1" thickBot="1" x14ac:dyDescent="0.3">
      <c r="B13" s="117" t="s">
        <v>581</v>
      </c>
      <c r="C13" s="70">
        <f t="shared" si="8"/>
        <v>0</v>
      </c>
      <c r="D13" s="71">
        <f t="shared" si="1"/>
        <v>0</v>
      </c>
      <c r="E13" s="98">
        <f t="shared" si="2"/>
        <v>0</v>
      </c>
      <c r="F13" s="73">
        <f t="shared" si="3"/>
        <v>0</v>
      </c>
      <c r="G13" s="74"/>
      <c r="H13" s="74"/>
      <c r="I13" s="73">
        <f t="shared" si="4"/>
        <v>0</v>
      </c>
      <c r="J13" s="74"/>
      <c r="K13" s="74"/>
      <c r="L13" s="73">
        <f t="shared" si="5"/>
        <v>0</v>
      </c>
      <c r="M13" s="74"/>
      <c r="N13" s="74"/>
      <c r="O13" s="73">
        <f t="shared" si="6"/>
        <v>0</v>
      </c>
      <c r="P13" s="74"/>
      <c r="Q13" s="74"/>
      <c r="R13" s="73">
        <f t="shared" si="7"/>
        <v>0</v>
      </c>
      <c r="S13" s="74"/>
      <c r="T13" s="99"/>
    </row>
    <row r="14" spans="2:20" ht="14.4" thickTop="1" x14ac:dyDescent="0.25">
      <c r="B14" s="100"/>
      <c r="C14" s="30"/>
      <c r="D14" s="30"/>
      <c r="E14" s="30"/>
      <c r="F14" s="101"/>
      <c r="G14" s="102" t="str">
        <f>IF(OR(G6&gt;'CUADRO 4'!G6,G7&gt;'CUADRO 4'!G7,G8&gt;'CUADRO 4'!G8,G9&gt;'CUADRO 4'!G9,G10&gt;'CUADRO 4'!G10,G11&gt;'CUADRO 4'!G11,G12&gt;'CUADRO 4'!G12,G13&gt;'CUADRO 4'!G13),"XX","")</f>
        <v/>
      </c>
      <c r="H14" s="102" t="str">
        <f>IF(OR(H6&gt;'CUADRO 4'!H6,H7&gt;'CUADRO 4'!H7,H8&gt;'CUADRO 4'!H8,H9&gt;'CUADRO 4'!H9,H10&gt;'CUADRO 4'!H10,H11&gt;'CUADRO 4'!H11,H12&gt;'CUADRO 4'!H12,H13&gt;'CUADRO 4'!H13),"XX","")</f>
        <v/>
      </c>
      <c r="I14" s="102"/>
      <c r="J14" s="102" t="str">
        <f>IF(OR(J6&gt;'CUADRO 4'!J6,J7&gt;'CUADRO 4'!J7,J8&gt;'CUADRO 4'!J8,J9&gt;'CUADRO 4'!J9,J10&gt;'CUADRO 4'!J10,J11&gt;'CUADRO 4'!J11,J12&gt;'CUADRO 4'!J12,J13&gt;'CUADRO 4'!J13),"XX","")</f>
        <v/>
      </c>
      <c r="K14" s="102" t="str">
        <f>IF(OR(K6&gt;'CUADRO 4'!K6,K7&gt;'CUADRO 4'!K7,K8&gt;'CUADRO 4'!K8,K9&gt;'CUADRO 4'!K9,K10&gt;'CUADRO 4'!K10,K11&gt;'CUADRO 4'!K11,K12&gt;'CUADRO 4'!K12,K13&gt;'CUADRO 4'!K13),"XX","")</f>
        <v/>
      </c>
      <c r="L14" s="102"/>
      <c r="M14" s="102" t="str">
        <f>IF(OR(M6&gt;'CUADRO 4'!M6,M7&gt;'CUADRO 4'!M7,M8&gt;'CUADRO 4'!M8,M9&gt;'CUADRO 4'!M9,M10&gt;'CUADRO 4'!M10,M11&gt;'CUADRO 4'!M11,M12&gt;'CUADRO 4'!M12,M13&gt;'CUADRO 4'!M13),"XX","")</f>
        <v/>
      </c>
      <c r="N14" s="102" t="str">
        <f>IF(OR(N6&gt;'CUADRO 4'!N6,N7&gt;'CUADRO 4'!N7,N8&gt;'CUADRO 4'!N8,N9&gt;'CUADRO 4'!N9,N10&gt;'CUADRO 4'!N10,N11&gt;'CUADRO 4'!N11,N12&gt;'CUADRO 4'!N12,N13&gt;'CUADRO 4'!N13),"XX","")</f>
        <v/>
      </c>
      <c r="O14" s="102"/>
      <c r="P14" s="102" t="str">
        <f>IF(OR(P6&gt;'CUADRO 4'!P6,P7&gt;'CUADRO 4'!P7,P8&gt;'CUADRO 4'!P8,P9&gt;'CUADRO 4'!P9,P10&gt;'CUADRO 4'!P10,P11&gt;'CUADRO 4'!P11,P12&gt;'CUADRO 4'!P12,P13&gt;'CUADRO 4'!P13),"XX","")</f>
        <v/>
      </c>
      <c r="Q14" s="102" t="str">
        <f>IF(OR(Q6&gt;'CUADRO 4'!Q6,Q7&gt;'CUADRO 4'!Q7,Q8&gt;'CUADRO 4'!Q8,Q9&gt;'CUADRO 4'!Q9,Q10&gt;'CUADRO 4'!Q10,Q11&gt;'CUADRO 4'!Q11,Q12&gt;'CUADRO 4'!Q12,Q13&gt;'CUADRO 4'!Q13),"XX","")</f>
        <v/>
      </c>
      <c r="R14" s="102"/>
      <c r="S14" s="102" t="str">
        <f>IF(OR(S6&gt;'CUADRO 4'!S6,S7&gt;'CUADRO 4'!S7,S8&gt;'CUADRO 4'!S8,S9&gt;'CUADRO 4'!S9,S10&gt;'CUADRO 4'!S10,S11&gt;'CUADRO 4'!S11,S12&gt;'CUADRO 4'!S12,S13&gt;'CUADRO 4'!S13),"XX","")</f>
        <v/>
      </c>
      <c r="T14" s="102" t="str">
        <f>IF(OR(T6&gt;'CUADRO 4'!T6,T7&gt;'CUADRO 4'!T7,T8&gt;'CUADRO 4'!T8,T9&gt;'CUADRO 4'!T9,T10&gt;'CUADRO 4'!T10,T11&gt;'CUADRO 4'!T11,T12&gt;'CUADRO 4'!T12,T13&gt;'CUADRO 4'!T13),"XX","")</f>
        <v/>
      </c>
    </row>
    <row r="15" spans="2:20" ht="49.5" customHeight="1" x14ac:dyDescent="0.25">
      <c r="B15" s="100"/>
      <c r="C15" s="30"/>
      <c r="D15" s="30"/>
      <c r="E15" s="391" t="str">
        <f>IF(OR(G14="XX",H14="XX",J14="XX",K14="XX",M14="XX",N14="XX",P14="XX",Q14="XX",S14="XX",T14="XX"),"¡VERIFICAR!, la cifra digitada en alguna de las asignaturas, es mayor a la reportada en el Cuadro 4.","")</f>
        <v/>
      </c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</row>
    <row r="16" spans="2:20" ht="15" customHeight="1" x14ac:dyDescent="0.25">
      <c r="B16" s="55" t="s">
        <v>558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2:20" ht="21.75" customHeight="1" x14ac:dyDescent="0.25">
      <c r="B17" s="372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4"/>
    </row>
    <row r="18" spans="2:20" ht="21.75" customHeight="1" x14ac:dyDescent="0.25"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7"/>
    </row>
    <row r="19" spans="2:20" ht="21.75" customHeight="1" x14ac:dyDescent="0.25">
      <c r="B19" s="375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7"/>
    </row>
    <row r="20" spans="2:20" ht="21.75" customHeight="1" x14ac:dyDescent="0.25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7"/>
    </row>
    <row r="21" spans="2:20" ht="21.75" customHeight="1" x14ac:dyDescent="0.25">
      <c r="B21" s="378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80"/>
    </row>
  </sheetData>
  <sheetProtection algorithmName="SHA-512" hashValue="jPsg3r2/3+vtHeo/MOeIaLGqGa8K8m0eoJOn9LuUEw7FS6THYQ1F2K8xUEJrDER39V/7ZMgW+rvz3Sz/y1c3CQ==" saltValue="pSM6Ud2mwPHG70B87pAcIA==" spinCount="100000" sheet="1" objects="1" scenarios="1"/>
  <mergeCells count="9">
    <mergeCell ref="E15:T15"/>
    <mergeCell ref="B17:T21"/>
    <mergeCell ref="B4:B5"/>
    <mergeCell ref="C4:E4"/>
    <mergeCell ref="F4:H4"/>
    <mergeCell ref="I4:K4"/>
    <mergeCell ref="L4:N4"/>
    <mergeCell ref="O4:Q4"/>
    <mergeCell ref="R4:T4"/>
  </mergeCells>
  <conditionalFormatting sqref="C6:F13 I6:I13 L6:L13 O6:O13 R6:R13">
    <cfRule type="cellIs" dxfId="22" priority="10" operator="equal">
      <formula>0</formula>
    </cfRule>
  </conditionalFormatting>
  <conditionalFormatting sqref="E15">
    <cfRule type="containsText" dxfId="21" priority="11" operator="containsText" text="¡VERIFICAR!">
      <formula>NOT(ISERROR(SEARCH("¡VERIFICAR!",E15)))</formula>
    </cfRule>
  </conditionalFormatting>
  <conditionalFormatting sqref="G14:H14">
    <cfRule type="containsText" dxfId="20" priority="9" operator="containsText" text="XX">
      <formula>NOT(ISERROR(SEARCH("XX",G14)))</formula>
    </cfRule>
  </conditionalFormatting>
  <conditionalFormatting sqref="J14:K14">
    <cfRule type="containsText" dxfId="19" priority="4" operator="containsText" text="XX">
      <formula>NOT(ISERROR(SEARCH("XX",J14)))</formula>
    </cfRule>
  </conditionalFormatting>
  <conditionalFormatting sqref="M14:N14">
    <cfRule type="containsText" dxfId="18" priority="3" operator="containsText" text="XX">
      <formula>NOT(ISERROR(SEARCH("XX",M14)))</formula>
    </cfRule>
  </conditionalFormatting>
  <conditionalFormatting sqref="P14:Q14">
    <cfRule type="containsText" dxfId="17" priority="2" operator="containsText" text="XX">
      <formula>NOT(ISERROR(SEARCH("XX",P14)))</formula>
    </cfRule>
  </conditionalFormatting>
  <conditionalFormatting sqref="S14:T14">
    <cfRule type="containsText" dxfId="16" priority="1" operator="containsText" text="XX">
      <formula>NOT(ISERROR(SEARCH("XX",S14)))</formula>
    </cfRule>
  </conditionalFormatting>
  <printOptions horizontalCentered="1"/>
  <pageMargins left="0.19685039370078741" right="0.19685039370078741" top="0.59055118110236227" bottom="0.43307086614173229" header="0.31496062992125984" footer="0.19685039370078741"/>
  <pageSetup scale="87" orientation="landscape" r:id="rId1"/>
  <headerFooter>
    <oddFooter>&amp;R&amp;"+,Negrita Cursiva"CONED,&amp;"+,Cursiva" página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17</vt:i4>
      </vt:variant>
    </vt:vector>
  </HeadingPairs>
  <TitlesOfParts>
    <vt:vector size="31" baseType="lpstr">
      <vt:lpstr>ubicacion (2)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9-1</vt:lpstr>
      <vt:lpstr>CUADRO 9-2</vt:lpstr>
      <vt:lpstr>CUADRO 9-3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9-1'!Área_de_impresión</vt:lpstr>
      <vt:lpstr>'CUADRO 9-2'!Área_de_impresión</vt:lpstr>
      <vt:lpstr>'CUADRO 9-3'!Área_de_impresión</vt:lpstr>
      <vt:lpstr>Portada!Área_de_impresión</vt:lpstr>
      <vt:lpstr>datos</vt:lpstr>
      <vt:lpstr>'CUADRO 8'!OLE_LINK2</vt:lpstr>
      <vt:lpstr>prov</vt:lpstr>
      <vt:lpstr>prov1</vt:lpstr>
      <vt:lpstr>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2021-12-08T14:54:19Z</cp:lastPrinted>
  <dcterms:created xsi:type="dcterms:W3CDTF">2011-05-27T17:11:21Z</dcterms:created>
  <dcterms:modified xsi:type="dcterms:W3CDTF">2023-11-27T18:48:13Z</dcterms:modified>
</cp:coreProperties>
</file>