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workbookProtection workbookPassword="C70F" lockStructure="1"/>
  <bookViews>
    <workbookView xWindow="150" yWindow="-165" windowWidth="10095" windowHeight="8085" tabRatio="792" firstSheet="3" activeTab="3"/>
  </bookViews>
  <sheets>
    <sheet name="Códigos" sheetId="13" state="hidden" r:id="rId1"/>
    <sheet name="colegios-sin codig" sheetId="61" state="hidden" r:id="rId2"/>
    <sheet name="Códigos Portada" sheetId="27" state="hidden" r:id="rId3"/>
    <sheet name="Portada 1-con Código Presup." sheetId="12" r:id="rId4"/>
    <sheet name="Portada 2-sin Código Presup." sheetId="60" r:id="rId5"/>
    <sheet name="CUADRO 1" sheetId="72" r:id="rId6"/>
    <sheet name="CUADRO 2" sheetId="73" r:id="rId7"/>
    <sheet name="CUADRO 3" sheetId="75" r:id="rId8"/>
    <sheet name="CUADRO 4" sheetId="76" r:id="rId9"/>
  </sheets>
  <definedNames>
    <definedName name="_xlnm._FilterDatabase" localSheetId="2" hidden="1">'Códigos Portada'!$A$2:$N$747</definedName>
    <definedName name="_xlnm._FilterDatabase" localSheetId="1" hidden="1">'colegios-sin codig'!$A$2:$M$2</definedName>
    <definedName name="_xlnm.Print_Area" localSheetId="5">'CUADRO 1'!$A$1:$V$32</definedName>
    <definedName name="_xlnm.Print_Area" localSheetId="8">'CUADRO 4'!$A$1:$F$31</definedName>
    <definedName name="_xlnm.Print_Area" localSheetId="3">'Portada 1-con Código Presup.'!$B$2:$M$40</definedName>
    <definedName name="_xlnm.Print_Area" localSheetId="4">'Portada 2-sin Código Presup.'!$B$2:$M$38</definedName>
    <definedName name="_xlnm.Database" localSheetId="1">'colegios-sin codig'!$A$2:$C$241</definedName>
    <definedName name="codigos">'Códigos Portada'!$A$3:$D$747</definedName>
    <definedName name="datos">'Códigos Portada'!$F$3:$N$747</definedName>
    <definedName name="Dependencia">Códigos!#REF!</definedName>
    <definedName name="HORARIO">Códigos!$A$1:$A$5</definedName>
    <definedName name="lista">'colegios-sin codig'!$B$3:$B$241</definedName>
    <definedName name="OLE_LINK2" localSheetId="5">'CUADRO 1'!$A$4</definedName>
    <definedName name="privadas">'colegios-sin codig'!$E$3:$L$241</definedName>
    <definedName name="secuenc">'colegios-sin codig'!$B$3:$C$241</definedName>
    <definedName name="sino">Códigos!#REF!</definedName>
    <definedName name="ubic">#REF!</definedName>
    <definedName name="ubicac">#REF!</definedName>
  </definedNames>
  <calcPr calcId="145621"/>
</workbook>
</file>

<file path=xl/calcChain.xml><?xml version="1.0" encoding="utf-8"?>
<calcChain xmlns="http://schemas.openxmlformats.org/spreadsheetml/2006/main">
  <c r="C21" i="76" l="1"/>
  <c r="C20" i="76"/>
  <c r="C19" i="76"/>
  <c r="C18" i="76"/>
  <c r="C17" i="76"/>
  <c r="C16" i="76"/>
  <c r="C15" i="76"/>
  <c r="C14" i="76"/>
  <c r="C13" i="76"/>
  <c r="C12" i="76"/>
  <c r="C11" i="76"/>
  <c r="C10" i="76"/>
  <c r="C9" i="76"/>
  <c r="C8" i="76"/>
  <c r="C7" i="76"/>
  <c r="A25" i="76" l="1"/>
  <c r="A201" i="27" l="1"/>
  <c r="A49" i="27"/>
  <c r="A733" i="27" l="1"/>
  <c r="A675" i="27"/>
  <c r="A251" i="27"/>
  <c r="A738" i="27"/>
  <c r="A637" i="27"/>
  <c r="A345" i="27"/>
  <c r="A372" i="27"/>
  <c r="A7" i="27"/>
  <c r="A9" i="27"/>
  <c r="A146" i="27"/>
  <c r="A17" i="27"/>
  <c r="A363" i="27"/>
  <c r="A184" i="27"/>
  <c r="A111" i="27"/>
  <c r="A30" i="27"/>
  <c r="A18" i="27"/>
  <c r="A3" i="27"/>
  <c r="A132" i="27"/>
  <c r="A54" i="27"/>
  <c r="A128" i="27"/>
  <c r="A344" i="27"/>
  <c r="A330" i="27"/>
  <c r="A12" i="27"/>
  <c r="A205" i="27"/>
  <c r="A185" i="27"/>
  <c r="A43" i="27"/>
  <c r="A204" i="27"/>
  <c r="A53" i="27"/>
  <c r="A32" i="27"/>
  <c r="A103" i="27"/>
  <c r="A160" i="27"/>
  <c r="A153" i="27"/>
  <c r="A5" i="27"/>
  <c r="A28" i="27"/>
  <c r="A42" i="27"/>
  <c r="A107" i="27"/>
  <c r="A8" i="27"/>
  <c r="A161" i="27"/>
  <c r="A424" i="27"/>
  <c r="A172" i="27"/>
  <c r="A23" i="27"/>
  <c r="A11" i="27"/>
  <c r="A21" i="27"/>
  <c r="A396" i="27"/>
  <c r="A209" i="27"/>
  <c r="A26" i="27"/>
  <c r="A334" i="27"/>
  <c r="A218" i="27"/>
  <c r="A15" i="27"/>
  <c r="A117" i="27"/>
  <c r="A47" i="27"/>
  <c r="A441" i="27"/>
  <c r="A427" i="27"/>
  <c r="A213" i="27"/>
  <c r="A29" i="27"/>
  <c r="A80" i="27"/>
  <c r="A380" i="27"/>
  <c r="A440" i="27"/>
  <c r="A401" i="27"/>
  <c r="A370" i="27"/>
  <c r="A227" i="27"/>
  <c r="A298" i="27"/>
  <c r="A91" i="27"/>
  <c r="A105" i="27"/>
  <c r="A41" i="27"/>
  <c r="A350" i="27"/>
  <c r="A234" i="27"/>
  <c r="A241" i="27"/>
  <c r="A238" i="27"/>
  <c r="A349" i="27"/>
  <c r="A361" i="27"/>
  <c r="A354" i="27"/>
  <c r="A180" i="27"/>
  <c r="A166" i="27"/>
  <c r="A232" i="27"/>
  <c r="A89" i="27"/>
  <c r="A148" i="27"/>
  <c r="A353" i="27"/>
  <c r="A316" i="27"/>
  <c r="A35" i="27"/>
  <c r="A87" i="27"/>
  <c r="A417" i="27"/>
  <c r="A147" i="27"/>
  <c r="A312" i="27"/>
  <c r="A256" i="27"/>
  <c r="A420" i="27"/>
  <c r="A50" i="27"/>
  <c r="A374" i="27"/>
  <c r="A375" i="27"/>
  <c r="A437" i="27"/>
  <c r="A364" i="27"/>
  <c r="A378" i="27"/>
  <c r="A526" i="27"/>
  <c r="A57" i="27"/>
  <c r="A321" i="27"/>
  <c r="A121" i="27"/>
  <c r="A280" i="27"/>
  <c r="A140" i="27"/>
  <c r="A136" i="27"/>
  <c r="A376" i="27"/>
  <c r="A59" i="27"/>
  <c r="A398" i="27"/>
  <c r="A51" i="27"/>
  <c r="A486" i="27"/>
  <c r="A278" i="27"/>
  <c r="A271" i="27"/>
  <c r="A305" i="27"/>
  <c r="A34" i="27"/>
  <c r="A159" i="27"/>
  <c r="A192" i="27"/>
  <c r="A649" i="27"/>
  <c r="A38" i="27"/>
  <c r="A66" i="27"/>
  <c r="A193" i="27"/>
  <c r="A293" i="27"/>
  <c r="A243" i="27"/>
  <c r="A71" i="27"/>
  <c r="A355" i="27"/>
  <c r="A61" i="27"/>
  <c r="A101" i="27"/>
  <c r="A155" i="27"/>
  <c r="A116" i="27"/>
  <c r="A70" i="27"/>
  <c r="A292" i="27"/>
  <c r="A295" i="27"/>
  <c r="A169" i="27"/>
  <c r="A236" i="27"/>
  <c r="A25" i="27"/>
  <c r="A85" i="27"/>
  <c r="A181" i="27"/>
  <c r="A141" i="27"/>
  <c r="A347" i="27"/>
  <c r="A223" i="27"/>
  <c r="A183" i="27"/>
  <c r="A560" i="27"/>
  <c r="A78" i="27"/>
  <c r="A109" i="27"/>
  <c r="A384" i="27"/>
  <c r="A300" i="27"/>
  <c r="A177" i="27"/>
  <c r="A112" i="27"/>
  <c r="A130" i="27"/>
  <c r="A99" i="27"/>
  <c r="A386" i="27"/>
  <c r="A126" i="27"/>
  <c r="A200" i="27"/>
  <c r="A98" i="27"/>
  <c r="A20" i="27"/>
  <c r="A317" i="27"/>
  <c r="A406" i="27"/>
  <c r="A314" i="27"/>
  <c r="A76" i="27"/>
  <c r="A94" i="27"/>
  <c r="A134" i="27"/>
  <c r="A16" i="27"/>
  <c r="A394" i="27"/>
  <c r="A258" i="27"/>
  <c r="A373" i="27"/>
  <c r="A139" i="27"/>
  <c r="A621" i="27"/>
  <c r="A460" i="27"/>
  <c r="A466" i="27"/>
  <c r="A482" i="27"/>
  <c r="A143" i="27"/>
  <c r="A485" i="27"/>
  <c r="A365" i="27"/>
  <c r="A58" i="27"/>
  <c r="A428" i="27"/>
  <c r="A447" i="27"/>
  <c r="A464" i="27"/>
  <c r="A443" i="27"/>
  <c r="A239" i="27"/>
  <c r="A60" i="27"/>
  <c r="A444" i="27"/>
  <c r="A454" i="27"/>
  <c r="A455" i="27"/>
  <c r="A362" i="27"/>
  <c r="A435" i="27"/>
  <c r="A503" i="27"/>
  <c r="A187" i="27"/>
  <c r="A335" i="27"/>
  <c r="A37" i="27"/>
  <c r="A452" i="27"/>
  <c r="A164" i="27"/>
  <c r="A100" i="27"/>
  <c r="A327" i="27"/>
  <c r="A83" i="27"/>
  <c r="A197" i="27"/>
  <c r="A337" i="27"/>
  <c r="A64" i="27"/>
  <c r="A341" i="27"/>
  <c r="A104" i="27"/>
  <c r="A31" i="27"/>
  <c r="A228" i="27"/>
  <c r="A156" i="27"/>
  <c r="A195" i="27"/>
  <c r="A309" i="27"/>
  <c r="A217" i="27"/>
  <c r="A315" i="27"/>
  <c r="A45" i="27"/>
  <c r="A414" i="27"/>
  <c r="A433" i="27"/>
  <c r="A170" i="27"/>
  <c r="A290" i="27"/>
  <c r="A393" i="27"/>
  <c r="A284" i="27"/>
  <c r="A264" i="27"/>
  <c r="A322" i="27"/>
  <c r="A410" i="27"/>
  <c r="A403" i="27"/>
  <c r="A33" i="27"/>
  <c r="A233" i="27"/>
  <c r="A495" i="27"/>
  <c r="A211" i="27"/>
  <c r="A249" i="27"/>
  <c r="A462" i="27"/>
  <c r="A351" i="27"/>
  <c r="A487" i="27"/>
  <c r="A421" i="27"/>
  <c r="A457" i="27"/>
  <c r="A483" i="27"/>
  <c r="A450" i="27"/>
  <c r="A453" i="27"/>
  <c r="A120" i="27"/>
  <c r="A492" i="27"/>
  <c r="A523" i="27"/>
  <c r="A124" i="27"/>
  <c r="A24" i="27"/>
  <c r="A451" i="27"/>
  <c r="A497" i="27"/>
  <c r="A456" i="27"/>
  <c r="A302" i="27"/>
  <c r="A499" i="27"/>
  <c r="A470" i="27"/>
  <c r="A474" i="27"/>
  <c r="A382" i="27"/>
  <c r="A369" i="27"/>
  <c r="A388" i="27"/>
  <c r="A215" i="27"/>
  <c r="A449" i="27"/>
  <c r="A65" i="27"/>
  <c r="A371" i="27"/>
  <c r="A4" i="27"/>
  <c r="A266" i="27"/>
  <c r="A418" i="27"/>
  <c r="A496" i="27"/>
  <c r="A422" i="27"/>
  <c r="A286" i="27"/>
  <c r="A196" i="27"/>
  <c r="A171" i="27"/>
  <c r="A14" i="27"/>
  <c r="A75" i="27"/>
  <c r="A480" i="27"/>
  <c r="A348" i="27"/>
  <c r="A127" i="27"/>
  <c r="A333" i="27"/>
  <c r="A412" i="27"/>
  <c r="A154" i="27"/>
  <c r="A137" i="27"/>
  <c r="A225" i="27"/>
  <c r="A149" i="27"/>
  <c r="A119" i="27"/>
  <c r="A250" i="27"/>
  <c r="A73" i="27"/>
  <c r="A82" i="27"/>
  <c r="A324" i="27"/>
  <c r="A48" i="27"/>
  <c r="A123" i="27"/>
  <c r="A207" i="27"/>
  <c r="A208" i="27"/>
  <c r="A46" i="27"/>
  <c r="A150" i="27"/>
  <c r="A274" i="27"/>
  <c r="A404" i="27"/>
  <c r="A135" i="27"/>
  <c r="A191" i="27"/>
  <c r="A152" i="27"/>
  <c r="A36" i="27"/>
  <c r="A106" i="27"/>
  <c r="A245" i="27"/>
  <c r="A88" i="27"/>
  <c r="A229" i="27"/>
  <c r="A391" i="27"/>
  <c r="A198" i="27"/>
  <c r="A484" i="27"/>
  <c r="A162" i="27"/>
  <c r="A175" i="27"/>
  <c r="A176" i="27"/>
  <c r="A44" i="27"/>
  <c r="A379" i="27"/>
  <c r="A230" i="27"/>
  <c r="A307" i="27"/>
  <c r="A432" i="27"/>
  <c r="A413" i="27"/>
  <c r="A311" i="27"/>
  <c r="A343" i="27"/>
  <c r="A356" i="27"/>
  <c r="A68" i="27"/>
  <c r="A273" i="27"/>
  <c r="A96" i="27"/>
  <c r="A509" i="27"/>
  <c r="A534" i="27"/>
  <c r="A517" i="27"/>
  <c r="A524" i="27"/>
  <c r="A276" i="27"/>
  <c r="A498" i="27"/>
  <c r="A469" i="27"/>
  <c r="A489" i="27"/>
  <c r="A395" i="27"/>
  <c r="A527" i="27"/>
  <c r="A288" i="27"/>
  <c r="A511" i="27"/>
  <c r="A438" i="27"/>
  <c r="A553" i="27"/>
  <c r="A618" i="27"/>
  <c r="A507" i="27"/>
  <c r="A467" i="27"/>
  <c r="A521" i="27"/>
  <c r="A532" i="27"/>
  <c r="A515" i="27"/>
  <c r="A522" i="27"/>
  <c r="A133" i="27"/>
  <c r="A541" i="27"/>
  <c r="A221" i="27"/>
  <c r="A219" i="27"/>
  <c r="A473" i="27"/>
  <c r="A518" i="27"/>
  <c r="A613" i="27"/>
  <c r="A530" i="27"/>
  <c r="A475" i="27"/>
  <c r="A502" i="27"/>
  <c r="A358" i="27"/>
  <c r="A423" i="27"/>
  <c r="A381" i="27"/>
  <c r="A562" i="27"/>
  <c r="A157" i="27"/>
  <c r="A529" i="27"/>
  <c r="A545" i="27"/>
  <c r="A476" i="27"/>
  <c r="A411" i="27"/>
  <c r="A477" i="27"/>
  <c r="A459" i="27"/>
  <c r="A254" i="27"/>
  <c r="A52" i="27"/>
  <c r="A543" i="27"/>
  <c r="A599" i="27"/>
  <c r="A490" i="27"/>
  <c r="A186" i="27"/>
  <c r="A13" i="27"/>
  <c r="A575" i="27"/>
  <c r="A540" i="27"/>
  <c r="A304" i="27"/>
  <c r="A520" i="27"/>
  <c r="A189" i="27"/>
  <c r="A539" i="27"/>
  <c r="A488" i="27"/>
  <c r="A500" i="27"/>
  <c r="A514" i="27"/>
  <c r="A62" i="27"/>
  <c r="A458" i="27"/>
  <c r="A516" i="27"/>
  <c r="A494" i="27"/>
  <c r="A471" i="27"/>
  <c r="A122" i="27"/>
  <c r="A63" i="27"/>
  <c r="A547" i="27"/>
  <c r="A542" i="27"/>
  <c r="A537" i="27"/>
  <c r="A548" i="27"/>
  <c r="A282" i="27"/>
  <c r="A74" i="27"/>
  <c r="A508" i="27"/>
  <c r="A389" i="27"/>
  <c r="A390" i="27"/>
  <c r="A468" i="27"/>
  <c r="A479" i="27"/>
  <c r="A419" i="27"/>
  <c r="A513" i="27"/>
  <c r="A506" i="27"/>
  <c r="A528" i="27"/>
  <c r="A533" i="27"/>
  <c r="A202" i="27"/>
  <c r="A465" i="27"/>
  <c r="A431" i="27"/>
  <c r="A151" i="27"/>
  <c r="A478" i="27"/>
  <c r="A448" i="27"/>
  <c r="A463" i="27"/>
  <c r="A592" i="27"/>
  <c r="A550" i="27"/>
  <c r="A472" i="27"/>
  <c r="A326" i="27"/>
  <c r="A584" i="27"/>
  <c r="A510" i="27"/>
  <c r="A531" i="27"/>
  <c r="A519" i="27"/>
  <c r="A564" i="27"/>
  <c r="A574" i="27"/>
  <c r="A505" i="27"/>
  <c r="A559" i="27"/>
  <c r="A582" i="27"/>
  <c r="A535" i="27"/>
  <c r="A536" i="27"/>
  <c r="A594" i="27"/>
  <c r="A538" i="27"/>
  <c r="A565" i="27"/>
  <c r="A607" i="27"/>
  <c r="A682" i="27"/>
  <c r="A552" i="27"/>
  <c r="A576" i="27"/>
  <c r="A546" i="27"/>
  <c r="A549" i="27"/>
  <c r="A580" i="27"/>
  <c r="A583" i="27"/>
  <c r="A606" i="27"/>
  <c r="A571" i="27"/>
  <c r="A525" i="27"/>
  <c r="A595" i="27"/>
  <c r="A641" i="27"/>
  <c r="A585" i="27"/>
  <c r="A577" i="27"/>
  <c r="A609" i="27"/>
  <c r="A579" i="27"/>
  <c r="A611" i="27"/>
  <c r="A567" i="27"/>
  <c r="A581" i="27"/>
  <c r="A644" i="27"/>
  <c r="A573" i="27"/>
  <c r="A566" i="27"/>
  <c r="A614" i="27"/>
  <c r="A589" i="27"/>
  <c r="A558" i="27"/>
  <c r="A590" i="27"/>
  <c r="A568" i="27"/>
  <c r="A612" i="27"/>
  <c r="A605" i="27"/>
  <c r="A555" i="27"/>
  <c r="A572" i="27"/>
  <c r="A597" i="27"/>
  <c r="A596" i="27"/>
  <c r="A557" i="27"/>
  <c r="A625" i="27"/>
  <c r="A591" i="27"/>
  <c r="A554" i="27"/>
  <c r="A587" i="27"/>
  <c r="A602" i="27"/>
  <c r="A617" i="27"/>
  <c r="A593" i="27"/>
  <c r="A570" i="27"/>
  <c r="A655" i="27"/>
  <c r="A220" i="27"/>
  <c r="A556" i="27"/>
  <c r="A712" i="27"/>
  <c r="A664" i="27"/>
  <c r="A647" i="27"/>
  <c r="A643" i="27"/>
  <c r="A642" i="27"/>
  <c r="A629" i="27"/>
  <c r="A635" i="27"/>
  <c r="A633" i="27"/>
  <c r="A253" i="27"/>
  <c r="A610" i="27"/>
  <c r="A639" i="27"/>
  <c r="A654" i="27"/>
  <c r="A628" i="27"/>
  <c r="A626" i="27"/>
  <c r="A640" i="27"/>
  <c r="A563" i="27"/>
  <c r="A645" i="27"/>
  <c r="A291" i="27"/>
  <c r="A265" i="27"/>
  <c r="A620" i="27"/>
  <c r="A608" i="27"/>
  <c r="A323" i="27"/>
  <c r="A665" i="27"/>
  <c r="A619" i="27"/>
  <c r="A652" i="27"/>
  <c r="A659" i="27"/>
  <c r="A306" i="27"/>
  <c r="A294" i="27"/>
  <c r="A638" i="27"/>
  <c r="A632" i="27"/>
  <c r="A648" i="27"/>
  <c r="A691" i="27"/>
  <c r="A651" i="27"/>
  <c r="A603" i="27"/>
  <c r="A601" i="27"/>
  <c r="A624" i="27"/>
  <c r="A604" i="27"/>
  <c r="A663" i="27"/>
  <c r="A622" i="27"/>
  <c r="A627" i="27"/>
  <c r="A586" i="27"/>
  <c r="A616" i="27"/>
  <c r="A650" i="27"/>
  <c r="A301" i="27"/>
  <c r="A203" i="27"/>
  <c r="A367" i="27"/>
  <c r="A670" i="27"/>
  <c r="A578" i="27"/>
  <c r="A623" i="27"/>
  <c r="A674" i="27"/>
  <c r="A636" i="27"/>
  <c r="A676" i="27"/>
  <c r="A673" i="27"/>
  <c r="A598" i="27"/>
  <c r="A263" i="27"/>
  <c r="A653" i="27"/>
  <c r="A231" i="27"/>
  <c r="A224" i="27"/>
  <c r="A666" i="27"/>
  <c r="A55" i="27"/>
  <c r="A684" i="27"/>
  <c r="A222" i="27"/>
  <c r="A661" i="27"/>
  <c r="A281" i="27"/>
  <c r="A313" i="27"/>
  <c r="A656" i="27"/>
  <c r="A318" i="27"/>
  <c r="A657" i="27"/>
  <c r="A685" i="27"/>
  <c r="A240" i="27"/>
  <c r="A668" i="27"/>
  <c r="A206" i="27"/>
  <c r="A283" i="27"/>
  <c r="A678" i="27"/>
  <c r="A299" i="27"/>
  <c r="A689" i="27"/>
  <c r="A244" i="27"/>
  <c r="A325" i="27"/>
  <c r="A303" i="27"/>
  <c r="A235" i="27"/>
  <c r="A272" i="27"/>
  <c r="A701" i="27"/>
  <c r="A248" i="27"/>
  <c r="A40" i="27"/>
  <c r="A174" i="27"/>
  <c r="A706" i="27"/>
  <c r="A445" i="27"/>
  <c r="A697" i="27"/>
  <c r="A357" i="27"/>
  <c r="A392" i="27"/>
  <c r="A700" i="27"/>
  <c r="A692" i="27"/>
  <c r="A544" i="27"/>
  <c r="A694" i="27"/>
  <c r="A328" i="27"/>
  <c r="A329" i="27"/>
  <c r="A680" i="27"/>
  <c r="A434" i="27"/>
  <c r="A114" i="27"/>
  <c r="A92" i="27"/>
  <c r="A277" i="27"/>
  <c r="A287" i="27"/>
  <c r="A340" i="27"/>
  <c r="A346" i="27"/>
  <c r="A704" i="27"/>
  <c r="A210" i="27"/>
  <c r="A67" i="27"/>
  <c r="A297" i="27"/>
  <c r="A163" i="27"/>
  <c r="A588" i="27"/>
  <c r="A688" i="27"/>
  <c r="A246" i="27"/>
  <c r="A242" i="27"/>
  <c r="A69" i="27"/>
  <c r="A699" i="27"/>
  <c r="A686" i="27"/>
  <c r="A115" i="27"/>
  <c r="A687" i="27"/>
  <c r="A113" i="27"/>
  <c r="A216" i="27"/>
  <c r="A95" i="27"/>
  <c r="A125" i="27"/>
  <c r="A615" i="27"/>
  <c r="A402" i="27"/>
  <c r="A279" i="27"/>
  <c r="A237" i="27"/>
  <c r="A504" i="27"/>
  <c r="A342" i="27"/>
  <c r="A338" i="27"/>
  <c r="A387" i="27"/>
  <c r="A705" i="27"/>
  <c r="A178" i="27"/>
  <c r="A360" i="27"/>
  <c r="A77" i="27"/>
  <c r="A698" i="27"/>
  <c r="A352" i="27"/>
  <c r="A409" i="27"/>
  <c r="A194" i="27"/>
  <c r="A190" i="27"/>
  <c r="A703" i="27"/>
  <c r="A259" i="27"/>
  <c r="A142" i="27"/>
  <c r="A715" i="27"/>
  <c r="A86" i="27"/>
  <c r="A179" i="27"/>
  <c r="A729" i="27"/>
  <c r="A385" i="27"/>
  <c r="A145" i="27"/>
  <c r="A10" i="27"/>
  <c r="A308" i="27"/>
  <c r="A430" i="27"/>
  <c r="A551" i="27"/>
  <c r="A261" i="27"/>
  <c r="A262" i="27"/>
  <c r="A426" i="27"/>
  <c r="A461" i="27"/>
  <c r="A425" i="27"/>
  <c r="A269" i="27"/>
  <c r="A415" i="27"/>
  <c r="A275" i="27"/>
  <c r="A727" i="27"/>
  <c r="A681" i="27"/>
  <c r="A719" i="27"/>
  <c r="A714" i="27"/>
  <c r="A707" i="27"/>
  <c r="A723" i="27"/>
  <c r="A716" i="27"/>
  <c r="A709" i="27"/>
  <c r="A331" i="27"/>
  <c r="A658" i="27"/>
  <c r="A199" i="27"/>
  <c r="A56" i="27"/>
  <c r="A182" i="27"/>
  <c r="A366" i="27"/>
  <c r="A108" i="27"/>
  <c r="A173" i="27"/>
  <c r="A561" i="27"/>
  <c r="A79" i="27"/>
  <c r="A129" i="27"/>
  <c r="A72" i="27"/>
  <c r="A408" i="27"/>
  <c r="A320" i="27"/>
  <c r="A165" i="27"/>
  <c r="A377" i="27"/>
  <c r="A255" i="27"/>
  <c r="A158" i="27"/>
  <c r="A646" i="27"/>
  <c r="A131" i="27"/>
  <c r="A407" i="27"/>
  <c r="A416" i="27"/>
  <c r="A336" i="27"/>
  <c r="A726" i="27"/>
  <c r="A267" i="27"/>
  <c r="A144" i="27"/>
  <c r="A368" i="27"/>
  <c r="A446" i="27"/>
  <c r="A400" i="27"/>
  <c r="A84" i="27"/>
  <c r="A118" i="27"/>
  <c r="A722" i="27"/>
  <c r="A439" i="27"/>
  <c r="A405" i="27"/>
  <c r="A168" i="27"/>
  <c r="A660" i="27"/>
  <c r="A332" i="27"/>
  <c r="A310" i="27"/>
  <c r="A662" i="27"/>
  <c r="A669" i="27"/>
  <c r="A736" i="27"/>
  <c r="A731" i="27"/>
  <c r="A735" i="27"/>
  <c r="A690" i="27"/>
  <c r="A679" i="27"/>
  <c r="A721" i="27"/>
  <c r="A671" i="27"/>
  <c r="A718" i="27"/>
  <c r="A501" i="27"/>
  <c r="A138" i="27"/>
  <c r="A81" i="27"/>
  <c r="A90" i="27"/>
  <c r="A359" i="27"/>
  <c r="A667" i="27"/>
  <c r="A319" i="27"/>
  <c r="A397" i="27"/>
  <c r="A102" i="27"/>
  <c r="A247" i="27"/>
  <c r="A39" i="27"/>
  <c r="A27" i="27"/>
  <c r="A481" i="27"/>
  <c r="A442" i="27"/>
  <c r="A212" i="27"/>
  <c r="A93" i="27"/>
  <c r="A436" i="27"/>
  <c r="A339" i="27"/>
  <c r="A289" i="27"/>
  <c r="A268" i="27"/>
  <c r="A110" i="27"/>
  <c r="A631" i="27"/>
  <c r="A491" i="27"/>
  <c r="A512" i="27"/>
  <c r="A711" i="27"/>
  <c r="A188" i="27"/>
  <c r="A260" i="27"/>
  <c r="A734" i="27"/>
  <c r="A569" i="27"/>
  <c r="A720" i="27"/>
  <c r="A730" i="27"/>
  <c r="A717" i="27"/>
  <c r="A677" i="27"/>
  <c r="A732" i="27"/>
  <c r="A743" i="27"/>
  <c r="A742" i="27"/>
  <c r="A741" i="27"/>
  <c r="A285" i="27"/>
  <c r="A710" i="27"/>
  <c r="A739" i="27"/>
  <c r="A737" i="27"/>
  <c r="A429" i="27"/>
  <c r="A695" i="27"/>
  <c r="A257" i="27"/>
  <c r="A167" i="27"/>
  <c r="A724" i="27"/>
  <c r="A693" i="27"/>
  <c r="A708" i="27"/>
  <c r="A630" i="27"/>
  <c r="A214" i="27"/>
  <c r="A399" i="27"/>
  <c r="A296" i="27"/>
  <c r="A713" i="27"/>
  <c r="A383" i="27"/>
  <c r="A702" i="27"/>
  <c r="A683" i="27"/>
  <c r="A696" i="27"/>
  <c r="A740" i="27"/>
  <c r="A728" i="27"/>
  <c r="A226" i="27"/>
  <c r="A600" i="27"/>
  <c r="A97" i="27"/>
  <c r="A634" i="27"/>
  <c r="A725" i="27"/>
  <c r="A270" i="27"/>
  <c r="A744" i="27"/>
  <c r="A672" i="27"/>
  <c r="A746" i="27"/>
  <c r="A747" i="27"/>
  <c r="A745" i="27"/>
  <c r="K10" i="12"/>
  <c r="M10" i="12" s="1"/>
  <c r="A252" i="27"/>
  <c r="A22" i="27"/>
  <c r="A6" i="27"/>
  <c r="A493" i="27"/>
  <c r="A19" i="27"/>
  <c r="K2" i="12" l="1"/>
  <c r="C12" i="12" s="1"/>
  <c r="F14" i="12" l="1"/>
  <c r="C14" i="12"/>
  <c r="C16" i="12"/>
  <c r="H16" i="12"/>
  <c r="T9" i="75"/>
  <c r="Q9" i="75"/>
  <c r="N9" i="75"/>
  <c r="K9" i="75"/>
  <c r="H9" i="75"/>
  <c r="E9" i="75"/>
  <c r="D9" i="75"/>
  <c r="C9" i="75"/>
  <c r="T8" i="75"/>
  <c r="Q8" i="75"/>
  <c r="N8" i="75"/>
  <c r="K8" i="75"/>
  <c r="H8" i="75"/>
  <c r="E8" i="75"/>
  <c r="D8" i="75"/>
  <c r="C8" i="75"/>
  <c r="H7" i="75"/>
  <c r="E7" i="75"/>
  <c r="D7" i="75"/>
  <c r="C7" i="75"/>
  <c r="B7" i="75" s="1"/>
  <c r="V6" i="75"/>
  <c r="U6" i="75"/>
  <c r="S6" i="75"/>
  <c r="R6" i="75"/>
  <c r="Q6" i="75" s="1"/>
  <c r="P6" i="75"/>
  <c r="O6" i="75"/>
  <c r="M6" i="75"/>
  <c r="L6" i="75"/>
  <c r="J6" i="75"/>
  <c r="I6" i="75"/>
  <c r="G6" i="75"/>
  <c r="F6" i="75"/>
  <c r="C7" i="73"/>
  <c r="T9" i="73"/>
  <c r="T8" i="73"/>
  <c r="Q9" i="73"/>
  <c r="Q8" i="73"/>
  <c r="N9" i="73"/>
  <c r="N8" i="73"/>
  <c r="K9" i="73"/>
  <c r="K8" i="73"/>
  <c r="N6" i="75" l="1"/>
  <c r="C6" i="75"/>
  <c r="D6" i="75"/>
  <c r="B9" i="75"/>
  <c r="K6" i="75"/>
  <c r="E6" i="75"/>
  <c r="B8" i="75"/>
  <c r="T6" i="75"/>
  <c r="H6" i="75"/>
  <c r="H9" i="73"/>
  <c r="E9" i="73"/>
  <c r="D9" i="73"/>
  <c r="C9" i="73"/>
  <c r="H8" i="73"/>
  <c r="E8" i="73"/>
  <c r="D8" i="73"/>
  <c r="C8" i="73"/>
  <c r="H7" i="73"/>
  <c r="E7" i="73"/>
  <c r="D7" i="73"/>
  <c r="V6" i="73"/>
  <c r="V10" i="73" s="1"/>
  <c r="U6" i="73"/>
  <c r="U10" i="73" s="1"/>
  <c r="S6" i="73"/>
  <c r="S10" i="73" s="1"/>
  <c r="R6" i="73"/>
  <c r="R10" i="73" s="1"/>
  <c r="P6" i="73"/>
  <c r="P10" i="73" s="1"/>
  <c r="O6" i="73"/>
  <c r="O10" i="73" s="1"/>
  <c r="M6" i="73"/>
  <c r="M10" i="73" s="1"/>
  <c r="L6" i="73"/>
  <c r="L10" i="73" s="1"/>
  <c r="J6" i="73"/>
  <c r="J10" i="73" s="1"/>
  <c r="I6" i="73"/>
  <c r="I10" i="73" s="1"/>
  <c r="G6" i="73"/>
  <c r="G10" i="73" s="1"/>
  <c r="F6" i="73"/>
  <c r="F10" i="73" s="1"/>
  <c r="B15" i="76" l="1"/>
  <c r="B13" i="76"/>
  <c r="B7" i="76"/>
  <c r="B10" i="76"/>
  <c r="B14" i="76"/>
  <c r="B17" i="76"/>
  <c r="B21" i="76"/>
  <c r="B9" i="76"/>
  <c r="B20" i="76"/>
  <c r="B8" i="76"/>
  <c r="B16" i="76"/>
  <c r="B12" i="76"/>
  <c r="B11" i="76"/>
  <c r="B18" i="76"/>
  <c r="B19" i="76"/>
  <c r="B6" i="75"/>
  <c r="H6" i="73"/>
  <c r="K6" i="73"/>
  <c r="B7" i="73"/>
  <c r="N6" i="73"/>
  <c r="B8" i="73"/>
  <c r="D6" i="73"/>
  <c r="Q6" i="73"/>
  <c r="B9" i="73"/>
  <c r="T6" i="73"/>
  <c r="C6" i="73"/>
  <c r="E6" i="73"/>
  <c r="G21" i="76"/>
  <c r="D21" i="76"/>
  <c r="G20" i="76"/>
  <c r="D20" i="76"/>
  <c r="D19" i="76"/>
  <c r="D18" i="76"/>
  <c r="D17" i="76"/>
  <c r="D16" i="76"/>
  <c r="D15" i="76"/>
  <c r="D14" i="76"/>
  <c r="D13" i="76"/>
  <c r="D12" i="76"/>
  <c r="D11" i="76"/>
  <c r="D10" i="76"/>
  <c r="D9" i="76"/>
  <c r="D8" i="76"/>
  <c r="D7" i="76"/>
  <c r="A22" i="76" l="1"/>
  <c r="E22" i="76" s="1"/>
  <c r="A23" i="76"/>
  <c r="F22" i="76" s="1"/>
  <c r="B6" i="73"/>
  <c r="H11" i="73"/>
  <c r="D23" i="76" l="1"/>
  <c r="F17" i="72"/>
  <c r="F10" i="75" s="1"/>
  <c r="O17" i="72"/>
  <c r="O10" i="75" s="1"/>
  <c r="R17" i="72"/>
  <c r="R10" i="75" s="1"/>
  <c r="V17" i="72"/>
  <c r="V10" i="75" s="1"/>
  <c r="P17" i="72"/>
  <c r="P10" i="75" s="1"/>
  <c r="S17" i="72"/>
  <c r="U17" i="72"/>
  <c r="G17" i="72"/>
  <c r="G10" i="75" s="1"/>
  <c r="I17" i="72"/>
  <c r="I10" i="75" s="1"/>
  <c r="J17" i="72"/>
  <c r="J10" i="75" s="1"/>
  <c r="L17" i="72"/>
  <c r="L10" i="75" s="1"/>
  <c r="M17" i="72"/>
  <c r="M10" i="75" s="1"/>
  <c r="Q15" i="72"/>
  <c r="N15" i="72"/>
  <c r="T15" i="72"/>
  <c r="E15" i="72"/>
  <c r="H15" i="72"/>
  <c r="K15" i="72"/>
  <c r="K2" i="60"/>
  <c r="D16" i="72"/>
  <c r="C16" i="72"/>
  <c r="B16" i="72" s="1"/>
  <c r="D15" i="72"/>
  <c r="C15" i="72"/>
  <c r="D14" i="72"/>
  <c r="C14" i="72"/>
  <c r="D13" i="72"/>
  <c r="C13" i="72"/>
  <c r="D12" i="72"/>
  <c r="C12" i="72"/>
  <c r="B12" i="72" s="1"/>
  <c r="D11" i="72"/>
  <c r="C11" i="72"/>
  <c r="B11" i="72" s="1"/>
  <c r="D10" i="72"/>
  <c r="C10" i="72"/>
  <c r="B10" i="72" s="1"/>
  <c r="D9" i="72"/>
  <c r="C9" i="72"/>
  <c r="C6" i="72"/>
  <c r="C7" i="72"/>
  <c r="D8" i="72"/>
  <c r="C8" i="72"/>
  <c r="B8" i="72" s="1"/>
  <c r="D7" i="72"/>
  <c r="D6" i="72"/>
  <c r="K16" i="72"/>
  <c r="K14" i="72"/>
  <c r="K13" i="72"/>
  <c r="K12" i="72"/>
  <c r="K11" i="72"/>
  <c r="K10" i="72"/>
  <c r="K9" i="72"/>
  <c r="K8" i="72"/>
  <c r="K7" i="72"/>
  <c r="K6" i="72"/>
  <c r="N16" i="72"/>
  <c r="N14" i="72"/>
  <c r="N13" i="72"/>
  <c r="N12" i="72"/>
  <c r="N11" i="72"/>
  <c r="N10" i="72"/>
  <c r="N9" i="72"/>
  <c r="N8" i="72"/>
  <c r="N7" i="72"/>
  <c r="N6" i="72"/>
  <c r="T16" i="72"/>
  <c r="Q16" i="72"/>
  <c r="H16" i="72"/>
  <c r="E16" i="72"/>
  <c r="T14" i="72"/>
  <c r="Q14" i="72"/>
  <c r="H14" i="72"/>
  <c r="E14" i="72"/>
  <c r="T13" i="72"/>
  <c r="Q13" i="72"/>
  <c r="H13" i="72"/>
  <c r="E13" i="72"/>
  <c r="T12" i="72"/>
  <c r="Q12" i="72"/>
  <c r="H12" i="72"/>
  <c r="E12" i="72"/>
  <c r="T11" i="72"/>
  <c r="Q11" i="72"/>
  <c r="H11" i="72"/>
  <c r="E11" i="72"/>
  <c r="T10" i="72"/>
  <c r="Q10" i="72"/>
  <c r="H10" i="72"/>
  <c r="E10" i="72"/>
  <c r="T9" i="72"/>
  <c r="Q9" i="72"/>
  <c r="H9" i="72"/>
  <c r="E9" i="72"/>
  <c r="T8" i="72"/>
  <c r="Q8" i="72"/>
  <c r="H8" i="72"/>
  <c r="E8" i="72"/>
  <c r="T7" i="72"/>
  <c r="Q7" i="72"/>
  <c r="H7" i="72"/>
  <c r="E7" i="72"/>
  <c r="T6" i="72"/>
  <c r="Q6" i="72"/>
  <c r="H6" i="72"/>
  <c r="E6" i="72"/>
  <c r="T17" i="72" l="1"/>
  <c r="U10" i="75"/>
  <c r="Q17" i="72"/>
  <c r="S10" i="75"/>
  <c r="I11" i="75"/>
  <c r="K12" i="60"/>
  <c r="C12" i="60"/>
  <c r="C17" i="60"/>
  <c r="F12" i="60"/>
  <c r="B7" i="72"/>
  <c r="B14" i="72"/>
  <c r="B6" i="72"/>
  <c r="N17" i="72"/>
  <c r="B9" i="72"/>
  <c r="B13" i="72"/>
  <c r="K17" i="72"/>
  <c r="T1" i="72"/>
  <c r="C19" i="12"/>
  <c r="K14" i="12"/>
  <c r="T2" i="72"/>
  <c r="E17" i="72"/>
  <c r="H14" i="60"/>
  <c r="C14" i="60"/>
  <c r="D17" i="72"/>
  <c r="H17" i="72"/>
  <c r="B15" i="72"/>
  <c r="C17" i="72"/>
  <c r="E18" i="72" l="1"/>
  <c r="B17" i="72"/>
  <c r="A24" i="76" l="1"/>
</calcChain>
</file>

<file path=xl/sharedStrings.xml><?xml version="1.0" encoding="utf-8"?>
<sst xmlns="http://schemas.openxmlformats.org/spreadsheetml/2006/main" count="9095" uniqueCount="3679">
  <si>
    <t>Total</t>
  </si>
  <si>
    <t>Código Secuencial:</t>
  </si>
  <si>
    <t>(Para uso de Oficina)</t>
  </si>
  <si>
    <t>01</t>
  </si>
  <si>
    <t>02</t>
  </si>
  <si>
    <t>03</t>
  </si>
  <si>
    <t>04</t>
  </si>
  <si>
    <t>05</t>
  </si>
  <si>
    <t>Fax:</t>
  </si>
  <si>
    <t>06</t>
  </si>
  <si>
    <t>07</t>
  </si>
  <si>
    <t>Dependencia:</t>
  </si>
  <si>
    <t>08</t>
  </si>
  <si>
    <t>09</t>
  </si>
  <si>
    <t>10</t>
  </si>
  <si>
    <t>Firma:</t>
  </si>
  <si>
    <t>Institución:</t>
  </si>
  <si>
    <t>11</t>
  </si>
  <si>
    <t>12</t>
  </si>
  <si>
    <t>13</t>
  </si>
  <si>
    <t>CODINS</t>
  </si>
  <si>
    <t>CODIGO</t>
  </si>
  <si>
    <t>NOMBRE</t>
  </si>
  <si>
    <t>REGION</t>
  </si>
  <si>
    <t>CIRES</t>
  </si>
  <si>
    <t>SECTOR</t>
  </si>
  <si>
    <t>DIRECTOR</t>
  </si>
  <si>
    <t>TELEFONO</t>
  </si>
  <si>
    <t>FAX</t>
  </si>
  <si>
    <t>00008</t>
  </si>
  <si>
    <t>00006</t>
  </si>
  <si>
    <t>00214</t>
  </si>
  <si>
    <t>00007</t>
  </si>
  <si>
    <t>DESAMPARADOS</t>
  </si>
  <si>
    <t>00928</t>
  </si>
  <si>
    <t>00343</t>
  </si>
  <si>
    <t>00355</t>
  </si>
  <si>
    <t>00010</t>
  </si>
  <si>
    <t>00093</t>
  </si>
  <si>
    <t>00209</t>
  </si>
  <si>
    <t>00424</t>
  </si>
  <si>
    <t>00019</t>
  </si>
  <si>
    <t>LOS ANGELES</t>
  </si>
  <si>
    <t>00020</t>
  </si>
  <si>
    <t>00022</t>
  </si>
  <si>
    <t>00023</t>
  </si>
  <si>
    <t>00946</t>
  </si>
  <si>
    <t>OCCIDENTE</t>
  </si>
  <si>
    <t>ALAJUELA</t>
  </si>
  <si>
    <t>SAN JORGE</t>
  </si>
  <si>
    <t>00030</t>
  </si>
  <si>
    <t>00045</t>
  </si>
  <si>
    <t>00345</t>
  </si>
  <si>
    <t>00049</t>
  </si>
  <si>
    <t>00265</t>
  </si>
  <si>
    <t>00041</t>
  </si>
  <si>
    <t>00052</t>
  </si>
  <si>
    <t>00042</t>
  </si>
  <si>
    <t>COTO</t>
  </si>
  <si>
    <t>PUNTARENAS</t>
  </si>
  <si>
    <t>00046</t>
  </si>
  <si>
    <t>00047</t>
  </si>
  <si>
    <t>00070</t>
  </si>
  <si>
    <t>00342</t>
  </si>
  <si>
    <t>00050</t>
  </si>
  <si>
    <t>00071</t>
  </si>
  <si>
    <t>00379</t>
  </si>
  <si>
    <t>00073</t>
  </si>
  <si>
    <t>00805</t>
  </si>
  <si>
    <t>00068</t>
  </si>
  <si>
    <t>00276</t>
  </si>
  <si>
    <t>00067</t>
  </si>
  <si>
    <t>00074</t>
  </si>
  <si>
    <t>00418</t>
  </si>
  <si>
    <t>00807</t>
  </si>
  <si>
    <t>00842</t>
  </si>
  <si>
    <t>ZONA NORTE-NORTE</t>
  </si>
  <si>
    <t>00065</t>
  </si>
  <si>
    <t>HEREDIA</t>
  </si>
  <si>
    <t>00069</t>
  </si>
  <si>
    <t>SAN CARLOS</t>
  </si>
  <si>
    <t>14</t>
  </si>
  <si>
    <t>00072</t>
  </si>
  <si>
    <t>00095</t>
  </si>
  <si>
    <t>00275</t>
  </si>
  <si>
    <t>00075</t>
  </si>
  <si>
    <t>SANTA CRUZ</t>
  </si>
  <si>
    <t>00744</t>
  </si>
  <si>
    <t>00076</t>
  </si>
  <si>
    <t>CARTAGO</t>
  </si>
  <si>
    <t>01006</t>
  </si>
  <si>
    <t>00107</t>
  </si>
  <si>
    <t>00116</t>
  </si>
  <si>
    <t>00104</t>
  </si>
  <si>
    <t>00370</t>
  </si>
  <si>
    <t>00105</t>
  </si>
  <si>
    <t>00286</t>
  </si>
  <si>
    <t>00109</t>
  </si>
  <si>
    <t>00112</t>
  </si>
  <si>
    <t>00380</t>
  </si>
  <si>
    <t>00464</t>
  </si>
  <si>
    <t>00535</t>
  </si>
  <si>
    <t>00463</t>
  </si>
  <si>
    <t>00092</t>
  </si>
  <si>
    <t>00114</t>
  </si>
  <si>
    <t>00948</t>
  </si>
  <si>
    <t>00094</t>
  </si>
  <si>
    <t>00133</t>
  </si>
  <si>
    <t>00125</t>
  </si>
  <si>
    <t>00096</t>
  </si>
  <si>
    <t>00122</t>
  </si>
  <si>
    <t>00267</t>
  </si>
  <si>
    <t>00124</t>
  </si>
  <si>
    <t>00126</t>
  </si>
  <si>
    <t>00100</t>
  </si>
  <si>
    <t>00273</t>
  </si>
  <si>
    <t>00103</t>
  </si>
  <si>
    <t>00106</t>
  </si>
  <si>
    <t>SANTA ANA</t>
  </si>
  <si>
    <t>00931</t>
  </si>
  <si>
    <t>00108</t>
  </si>
  <si>
    <t>00845</t>
  </si>
  <si>
    <t>00150</t>
  </si>
  <si>
    <t>00110</t>
  </si>
  <si>
    <t>00111</t>
  </si>
  <si>
    <t>PURISCAL</t>
  </si>
  <si>
    <t>00113</t>
  </si>
  <si>
    <t>00148</t>
  </si>
  <si>
    <t>00442</t>
  </si>
  <si>
    <t>00151</t>
  </si>
  <si>
    <t>00237</t>
  </si>
  <si>
    <t>00159</t>
  </si>
  <si>
    <t>00149</t>
  </si>
  <si>
    <t>00814</t>
  </si>
  <si>
    <t>00157</t>
  </si>
  <si>
    <t>00154</t>
  </si>
  <si>
    <t>00156</t>
  </si>
  <si>
    <t>00381</t>
  </si>
  <si>
    <t>00158</t>
  </si>
  <si>
    <t>00153</t>
  </si>
  <si>
    <t>00123</t>
  </si>
  <si>
    <t>00155</t>
  </si>
  <si>
    <t>00152</t>
  </si>
  <si>
    <t>00127</t>
  </si>
  <si>
    <t>00130</t>
  </si>
  <si>
    <t>00168</t>
  </si>
  <si>
    <t>00131</t>
  </si>
  <si>
    <t>00132</t>
  </si>
  <si>
    <t>00169</t>
  </si>
  <si>
    <t>00176</t>
  </si>
  <si>
    <t>00174</t>
  </si>
  <si>
    <t>00171</t>
  </si>
  <si>
    <t>00170</t>
  </si>
  <si>
    <t>00172</t>
  </si>
  <si>
    <t>00173</t>
  </si>
  <si>
    <t>00175</t>
  </si>
  <si>
    <t>00988</t>
  </si>
  <si>
    <t>00180</t>
  </si>
  <si>
    <t>00356</t>
  </si>
  <si>
    <t>00147</t>
  </si>
  <si>
    <t>00181</t>
  </si>
  <si>
    <t>00188</t>
  </si>
  <si>
    <t>00987</t>
  </si>
  <si>
    <t>00177</t>
  </si>
  <si>
    <t>00178</t>
  </si>
  <si>
    <t>00182</t>
  </si>
  <si>
    <t>00244</t>
  </si>
  <si>
    <t>00167</t>
  </si>
  <si>
    <t>00849</t>
  </si>
  <si>
    <t>00185</t>
  </si>
  <si>
    <t>00311</t>
  </si>
  <si>
    <t>LOS SANTOS</t>
  </si>
  <si>
    <t>00187</t>
  </si>
  <si>
    <t>00186</t>
  </si>
  <si>
    <t>00184</t>
  </si>
  <si>
    <t>00183</t>
  </si>
  <si>
    <t>00190</t>
  </si>
  <si>
    <t>00378</t>
  </si>
  <si>
    <t>00189</t>
  </si>
  <si>
    <t>00296</t>
  </si>
  <si>
    <t>MADRE DEL DIVINO PASTOR</t>
  </si>
  <si>
    <t>00207</t>
  </si>
  <si>
    <t>00199</t>
  </si>
  <si>
    <t>00210</t>
  </si>
  <si>
    <t>00216</t>
  </si>
  <si>
    <t>00220</t>
  </si>
  <si>
    <t>00202</t>
  </si>
  <si>
    <t>00208</t>
  </si>
  <si>
    <t>00204</t>
  </si>
  <si>
    <t>00441</t>
  </si>
  <si>
    <t>00536</t>
  </si>
  <si>
    <t>00213</t>
  </si>
  <si>
    <t>00215</t>
  </si>
  <si>
    <t>00371</t>
  </si>
  <si>
    <t>00949</t>
  </si>
  <si>
    <t>00238</t>
  </si>
  <si>
    <t>01038</t>
  </si>
  <si>
    <t>00951</t>
  </si>
  <si>
    <t>MARIA INMACULADA</t>
  </si>
  <si>
    <t>00230</t>
  </si>
  <si>
    <t>00234</t>
  </si>
  <si>
    <t>00231</t>
  </si>
  <si>
    <t>00236</t>
  </si>
  <si>
    <t>00235</t>
  </si>
  <si>
    <t>00305</t>
  </si>
  <si>
    <t>00750</t>
  </si>
  <si>
    <t>00761</t>
  </si>
  <si>
    <t>00759</t>
  </si>
  <si>
    <t>00240</t>
  </si>
  <si>
    <t>00757</t>
  </si>
  <si>
    <t>00241</t>
  </si>
  <si>
    <t>00755</t>
  </si>
  <si>
    <t>00243</t>
  </si>
  <si>
    <t>00754</t>
  </si>
  <si>
    <t>00758</t>
  </si>
  <si>
    <t>00762</t>
  </si>
  <si>
    <t>00763</t>
  </si>
  <si>
    <t>00752</t>
  </si>
  <si>
    <t>00770</t>
  </si>
  <si>
    <t>00592</t>
  </si>
  <si>
    <t>00768</t>
  </si>
  <si>
    <t>00767</t>
  </si>
  <si>
    <t>00259</t>
  </si>
  <si>
    <t>00260</t>
  </si>
  <si>
    <t>00971</t>
  </si>
  <si>
    <t>00261</t>
  </si>
  <si>
    <t>00595</t>
  </si>
  <si>
    <t>00262</t>
  </si>
  <si>
    <t>00263</t>
  </si>
  <si>
    <t>00264</t>
  </si>
  <si>
    <t>00269</t>
  </si>
  <si>
    <t>00270</t>
  </si>
  <si>
    <t>00766</t>
  </si>
  <si>
    <t>00594</t>
  </si>
  <si>
    <t>00769</t>
  </si>
  <si>
    <t>00279</t>
  </si>
  <si>
    <t>00281</t>
  </si>
  <si>
    <t>00282</t>
  </si>
  <si>
    <t>00283</t>
  </si>
  <si>
    <t>00465</t>
  </si>
  <si>
    <t>00284</t>
  </si>
  <si>
    <t>00411</t>
  </si>
  <si>
    <t>00285</t>
  </si>
  <si>
    <t>00288</t>
  </si>
  <si>
    <t>00811</t>
  </si>
  <si>
    <t>00289</t>
  </si>
  <si>
    <t>00817</t>
  </si>
  <si>
    <t>00291</t>
  </si>
  <si>
    <t>00422</t>
  </si>
  <si>
    <t>00292</t>
  </si>
  <si>
    <t>00993</t>
  </si>
  <si>
    <t>00294</t>
  </si>
  <si>
    <t>00994</t>
  </si>
  <si>
    <t>00475</t>
  </si>
  <si>
    <t>00297</t>
  </si>
  <si>
    <t>00299</t>
  </si>
  <si>
    <t>00300</t>
  </si>
  <si>
    <t>LIBERIA</t>
  </si>
  <si>
    <t>00303</t>
  </si>
  <si>
    <t>00997</t>
  </si>
  <si>
    <t>00995</t>
  </si>
  <si>
    <t>00306</t>
  </si>
  <si>
    <t>00889</t>
  </si>
  <si>
    <t>00395</t>
  </si>
  <si>
    <t>01041</t>
  </si>
  <si>
    <t>00308</t>
  </si>
  <si>
    <t>00802</t>
  </si>
  <si>
    <t>00310</t>
  </si>
  <si>
    <t>00312</t>
  </si>
  <si>
    <t>01051</t>
  </si>
  <si>
    <t>00314</t>
  </si>
  <si>
    <t>01050</t>
  </si>
  <si>
    <t>01049</t>
  </si>
  <si>
    <t>00317</t>
  </si>
  <si>
    <t>00319</t>
  </si>
  <si>
    <t>00320</t>
  </si>
  <si>
    <t>01053</t>
  </si>
  <si>
    <t>00322</t>
  </si>
  <si>
    <t>01054</t>
  </si>
  <si>
    <t>00542</t>
  </si>
  <si>
    <t>00543</t>
  </si>
  <si>
    <t>00325</t>
  </si>
  <si>
    <t>00326</t>
  </si>
  <si>
    <t>00721</t>
  </si>
  <si>
    <t>00509</t>
  </si>
  <si>
    <t>00327</t>
  </si>
  <si>
    <t>00328</t>
  </si>
  <si>
    <t>00732</t>
  </si>
  <si>
    <t>00329</t>
  </si>
  <si>
    <t>00330</t>
  </si>
  <si>
    <t>01059</t>
  </si>
  <si>
    <t>00332</t>
  </si>
  <si>
    <t>00333</t>
  </si>
  <si>
    <t>00334</t>
  </si>
  <si>
    <t>00335</t>
  </si>
  <si>
    <t>00336</t>
  </si>
  <si>
    <t>00337</t>
  </si>
  <si>
    <t>00339</t>
  </si>
  <si>
    <t>00340</t>
  </si>
  <si>
    <t>01057</t>
  </si>
  <si>
    <t>00341</t>
  </si>
  <si>
    <t>00874</t>
  </si>
  <si>
    <t>00890</t>
  </si>
  <si>
    <t>00455</t>
  </si>
  <si>
    <t>00894</t>
  </si>
  <si>
    <t>00344</t>
  </si>
  <si>
    <t>00440</t>
  </si>
  <si>
    <t>00346</t>
  </si>
  <si>
    <t>00724</t>
  </si>
  <si>
    <t>00347</t>
  </si>
  <si>
    <t>00891</t>
  </si>
  <si>
    <t>00539</t>
  </si>
  <si>
    <t>00348</t>
  </si>
  <si>
    <t>01083</t>
  </si>
  <si>
    <t>00349</t>
  </si>
  <si>
    <t>00350</t>
  </si>
  <si>
    <t>00352</t>
  </si>
  <si>
    <t>00353</t>
  </si>
  <si>
    <t>00354</t>
  </si>
  <si>
    <t>01042</t>
  </si>
  <si>
    <t>00358</t>
  </si>
  <si>
    <t>00788</t>
  </si>
  <si>
    <t>01084</t>
  </si>
  <si>
    <t>00359</t>
  </si>
  <si>
    <t>00360</t>
  </si>
  <si>
    <t>00892</t>
  </si>
  <si>
    <t>00756</t>
  </si>
  <si>
    <t>00362</t>
  </si>
  <si>
    <t>00727</t>
  </si>
  <si>
    <t>00364</t>
  </si>
  <si>
    <t>00725</t>
  </si>
  <si>
    <t>00365</t>
  </si>
  <si>
    <t>01085</t>
  </si>
  <si>
    <t>00366</t>
  </si>
  <si>
    <t>00728</t>
  </si>
  <si>
    <t>00367</t>
  </si>
  <si>
    <t>00893</t>
  </si>
  <si>
    <t>00368</t>
  </si>
  <si>
    <t>00677</t>
  </si>
  <si>
    <t>00369</t>
  </si>
  <si>
    <t>00746</t>
  </si>
  <si>
    <t>00510</t>
  </si>
  <si>
    <t>00372</t>
  </si>
  <si>
    <t>00373</t>
  </si>
  <si>
    <t>00374</t>
  </si>
  <si>
    <t>00375</t>
  </si>
  <si>
    <t>00376</t>
  </si>
  <si>
    <t>00719</t>
  </si>
  <si>
    <t>00377</t>
  </si>
  <si>
    <t>00996</t>
  </si>
  <si>
    <t>01076</t>
  </si>
  <si>
    <t>01068</t>
  </si>
  <si>
    <t>00382</t>
  </si>
  <si>
    <t>00385</t>
  </si>
  <si>
    <t>01070</t>
  </si>
  <si>
    <t>00388</t>
  </si>
  <si>
    <t>01065</t>
  </si>
  <si>
    <t>00391</t>
  </si>
  <si>
    <t>01071</t>
  </si>
  <si>
    <t>00392</t>
  </si>
  <si>
    <t>01062</t>
  </si>
  <si>
    <t>00394</t>
  </si>
  <si>
    <t>01045</t>
  </si>
  <si>
    <t>01073</t>
  </si>
  <si>
    <t>00397</t>
  </si>
  <si>
    <t>01072</t>
  </si>
  <si>
    <t>00398</t>
  </si>
  <si>
    <t>01074</t>
  </si>
  <si>
    <t>01069</t>
  </si>
  <si>
    <t>00400</t>
  </si>
  <si>
    <t>00401</t>
  </si>
  <si>
    <t>00998</t>
  </si>
  <si>
    <t>00402</t>
  </si>
  <si>
    <t>00403</t>
  </si>
  <si>
    <t>01066</t>
  </si>
  <si>
    <t>00404</t>
  </si>
  <si>
    <t>01064</t>
  </si>
  <si>
    <t>00405</t>
  </si>
  <si>
    <t>00406</t>
  </si>
  <si>
    <t>00407</t>
  </si>
  <si>
    <t>00408</t>
  </si>
  <si>
    <t>00409</t>
  </si>
  <si>
    <t>01036</t>
  </si>
  <si>
    <t>00410</t>
  </si>
  <si>
    <t>00412</t>
  </si>
  <si>
    <t>00413</t>
  </si>
  <si>
    <t>00414</t>
  </si>
  <si>
    <t>00415</t>
  </si>
  <si>
    <t>00908</t>
  </si>
  <si>
    <t>00416</t>
  </si>
  <si>
    <t>00417</t>
  </si>
  <si>
    <t>00420</t>
  </si>
  <si>
    <t>00423</t>
  </si>
  <si>
    <t>00428</t>
  </si>
  <si>
    <t>00429</t>
  </si>
  <si>
    <t>00431</t>
  </si>
  <si>
    <t>00432</t>
  </si>
  <si>
    <t>00433</t>
  </si>
  <si>
    <t>00436</t>
  </si>
  <si>
    <t>00443</t>
  </si>
  <si>
    <t>00444</t>
  </si>
  <si>
    <t>00667</t>
  </si>
  <si>
    <t>00668</t>
  </si>
  <si>
    <t>00669</t>
  </si>
  <si>
    <t>00666</t>
  </si>
  <si>
    <t>00676</t>
  </si>
  <si>
    <t>00452</t>
  </si>
  <si>
    <t>00678</t>
  </si>
  <si>
    <t>00453</t>
  </si>
  <si>
    <t>00670</t>
  </si>
  <si>
    <t>00961</t>
  </si>
  <si>
    <t>00671</t>
  </si>
  <si>
    <t>00457</t>
  </si>
  <si>
    <t>00458</t>
  </si>
  <si>
    <t>00672</t>
  </si>
  <si>
    <t>00460</t>
  </si>
  <si>
    <t>00461</t>
  </si>
  <si>
    <t>00462</t>
  </si>
  <si>
    <t>00466</t>
  </si>
  <si>
    <t>00681</t>
  </si>
  <si>
    <t>00467</t>
  </si>
  <si>
    <t>00682</t>
  </si>
  <si>
    <t>00468</t>
  </si>
  <si>
    <t>00684</t>
  </si>
  <si>
    <t>00469</t>
  </si>
  <si>
    <t>00470</t>
  </si>
  <si>
    <t>00472</t>
  </si>
  <si>
    <t>00476</t>
  </si>
  <si>
    <t>00680</t>
  </si>
  <si>
    <t>00477</t>
  </si>
  <si>
    <t>AGUIRRE</t>
  </si>
  <si>
    <t>00478</t>
  </si>
  <si>
    <t>00479</t>
  </si>
  <si>
    <t>00481</t>
  </si>
  <si>
    <t>00482</t>
  </si>
  <si>
    <t>00483</t>
  </si>
  <si>
    <t>00484</t>
  </si>
  <si>
    <t>00485</t>
  </si>
  <si>
    <t>00486</t>
  </si>
  <si>
    <t>SAN LORENZO</t>
  </si>
  <si>
    <t>00487</t>
  </si>
  <si>
    <t>00488</t>
  </si>
  <si>
    <t>00489</t>
  </si>
  <si>
    <t>00490</t>
  </si>
  <si>
    <t>00683</t>
  </si>
  <si>
    <t>00491</t>
  </si>
  <si>
    <t>00492</t>
  </si>
  <si>
    <t>00493</t>
  </si>
  <si>
    <t>00494</t>
  </si>
  <si>
    <t>00496</t>
  </si>
  <si>
    <t>00497</t>
  </si>
  <si>
    <t>00498</t>
  </si>
  <si>
    <t>00911</t>
  </si>
  <si>
    <t>00499</t>
  </si>
  <si>
    <t>00687</t>
  </si>
  <si>
    <t>00500</t>
  </si>
  <si>
    <t>00501</t>
  </si>
  <si>
    <t>00502</t>
  </si>
  <si>
    <t>00503</t>
  </si>
  <si>
    <t>00505</t>
  </si>
  <si>
    <t>01003</t>
  </si>
  <si>
    <t>00508</t>
  </si>
  <si>
    <t>SAN GERARDO</t>
  </si>
  <si>
    <t>00512</t>
  </si>
  <si>
    <t>00514</t>
  </si>
  <si>
    <t>00515</t>
  </si>
  <si>
    <t>00516</t>
  </si>
  <si>
    <t>00517</t>
  </si>
  <si>
    <t>00521</t>
  </si>
  <si>
    <t>00688</t>
  </si>
  <si>
    <t>00689</t>
  </si>
  <si>
    <t>00523</t>
  </si>
  <si>
    <t>00525</t>
  </si>
  <si>
    <t>00552</t>
  </si>
  <si>
    <t>00793</t>
  </si>
  <si>
    <t>00691</t>
  </si>
  <si>
    <t>00530</t>
  </si>
  <si>
    <t>00531</t>
  </si>
  <si>
    <t>MONTECARLO</t>
  </si>
  <si>
    <t>00533</t>
  </si>
  <si>
    <t>00534</t>
  </si>
  <si>
    <t>00538</t>
  </si>
  <si>
    <t>00548</t>
  </si>
  <si>
    <t>00550</t>
  </si>
  <si>
    <t>00554</t>
  </si>
  <si>
    <t>00695</t>
  </si>
  <si>
    <t>00694</t>
  </si>
  <si>
    <t>00560</t>
  </si>
  <si>
    <t>00561</t>
  </si>
  <si>
    <t>00562</t>
  </si>
  <si>
    <t>00564</t>
  </si>
  <si>
    <t>00565</t>
  </si>
  <si>
    <t>00697</t>
  </si>
  <si>
    <t>00566</t>
  </si>
  <si>
    <t>00567</t>
  </si>
  <si>
    <t>00568</t>
  </si>
  <si>
    <t>00573</t>
  </si>
  <si>
    <t>00574</t>
  </si>
  <si>
    <t>00575</t>
  </si>
  <si>
    <t>00576</t>
  </si>
  <si>
    <t>00577</t>
  </si>
  <si>
    <t>00578</t>
  </si>
  <si>
    <t>00579</t>
  </si>
  <si>
    <t>00580</t>
  </si>
  <si>
    <t>00581</t>
  </si>
  <si>
    <t>00583</t>
  </si>
  <si>
    <t>00584</t>
  </si>
  <si>
    <t>00585</t>
  </si>
  <si>
    <t>00593</t>
  </si>
  <si>
    <t>00596</t>
  </si>
  <si>
    <t>00597</t>
  </si>
  <si>
    <t>00598</t>
  </si>
  <si>
    <t>00599</t>
  </si>
  <si>
    <t>00600</t>
  </si>
  <si>
    <t>00601</t>
  </si>
  <si>
    <t>00602</t>
  </si>
  <si>
    <t>00603</t>
  </si>
  <si>
    <t>00914</t>
  </si>
  <si>
    <t>00604</t>
  </si>
  <si>
    <t>00607</t>
  </si>
  <si>
    <t>00614</t>
  </si>
  <si>
    <t>00615</t>
  </si>
  <si>
    <t>00616</t>
  </si>
  <si>
    <t>00617</t>
  </si>
  <si>
    <t>00618</t>
  </si>
  <si>
    <t>00620</t>
  </si>
  <si>
    <t>00621</t>
  </si>
  <si>
    <t>00622</t>
  </si>
  <si>
    <t>00623</t>
  </si>
  <si>
    <t>00624</t>
  </si>
  <si>
    <t>00915</t>
  </si>
  <si>
    <t>00626</t>
  </si>
  <si>
    <t>00627</t>
  </si>
  <si>
    <t>00628</t>
  </si>
  <si>
    <t>00630</t>
  </si>
  <si>
    <t>CAÑAS</t>
  </si>
  <si>
    <t>00916</t>
  </si>
  <si>
    <t>00637</t>
  </si>
  <si>
    <t>00918</t>
  </si>
  <si>
    <t>00638</t>
  </si>
  <si>
    <t>00639</t>
  </si>
  <si>
    <t>00640</t>
  </si>
  <si>
    <t>00917</t>
  </si>
  <si>
    <t>00641</t>
  </si>
  <si>
    <t>00642</t>
  </si>
  <si>
    <t>00643</t>
  </si>
  <si>
    <t>00919</t>
  </si>
  <si>
    <t>00644</t>
  </si>
  <si>
    <t>00645</t>
  </si>
  <si>
    <t>00646</t>
  </si>
  <si>
    <t>00647</t>
  </si>
  <si>
    <t>00650</t>
  </si>
  <si>
    <t>00651</t>
  </si>
  <si>
    <t>00652</t>
  </si>
  <si>
    <t>01039</t>
  </si>
  <si>
    <t>00653</t>
  </si>
  <si>
    <t>00654</t>
  </si>
  <si>
    <t>00656</t>
  </si>
  <si>
    <t>00657</t>
  </si>
  <si>
    <t>00659</t>
  </si>
  <si>
    <t>00660</t>
  </si>
  <si>
    <t>00661</t>
  </si>
  <si>
    <t>00923</t>
  </si>
  <si>
    <t>00662</t>
  </si>
  <si>
    <t>00663</t>
  </si>
  <si>
    <t>00665</t>
  </si>
  <si>
    <t>00693</t>
  </si>
  <si>
    <t>00924</t>
  </si>
  <si>
    <t>00692</t>
  </si>
  <si>
    <t>00698</t>
  </si>
  <si>
    <t>00699</t>
  </si>
  <si>
    <t>00702</t>
  </si>
  <si>
    <t>00703</t>
  </si>
  <si>
    <t>00704</t>
  </si>
  <si>
    <t>00705</t>
  </si>
  <si>
    <t>00925</t>
  </si>
  <si>
    <t>00706</t>
  </si>
  <si>
    <t>00707</t>
  </si>
  <si>
    <t>00708</t>
  </si>
  <si>
    <t>00709</t>
  </si>
  <si>
    <t>00710</t>
  </si>
  <si>
    <t>00711</t>
  </si>
  <si>
    <t>00712</t>
  </si>
  <si>
    <t>00713</t>
  </si>
  <si>
    <t>00714</t>
  </si>
  <si>
    <t>00717</t>
  </si>
  <si>
    <t>00876</t>
  </si>
  <si>
    <t>00955</t>
  </si>
  <si>
    <t>00733</t>
  </si>
  <si>
    <t>00735</t>
  </si>
  <si>
    <t>00736</t>
  </si>
  <si>
    <t>00737</t>
  </si>
  <si>
    <t>01040</t>
  </si>
  <si>
    <t>00739</t>
  </si>
  <si>
    <t>00741</t>
  </si>
  <si>
    <t>00742</t>
  </si>
  <si>
    <t>00743</t>
  </si>
  <si>
    <t>00956</t>
  </si>
  <si>
    <t>00771</t>
  </si>
  <si>
    <t>00772</t>
  </si>
  <si>
    <t>00773</t>
  </si>
  <si>
    <t>00775</t>
  </si>
  <si>
    <t>00776</t>
  </si>
  <si>
    <t>00777</t>
  </si>
  <si>
    <t>00778</t>
  </si>
  <si>
    <t>00780</t>
  </si>
  <si>
    <t>00781</t>
  </si>
  <si>
    <t>00782</t>
  </si>
  <si>
    <t>00783</t>
  </si>
  <si>
    <t>SANTA RITA</t>
  </si>
  <si>
    <t>00784</t>
  </si>
  <si>
    <t>00785</t>
  </si>
  <si>
    <t>00789</t>
  </si>
  <si>
    <t>00804</t>
  </si>
  <si>
    <t>00790</t>
  </si>
  <si>
    <t>00963</t>
  </si>
  <si>
    <t>00791</t>
  </si>
  <si>
    <t>00792</t>
  </si>
  <si>
    <t>00794</t>
  </si>
  <si>
    <t>00795</t>
  </si>
  <si>
    <t>00800</t>
  </si>
  <si>
    <t>00803</t>
  </si>
  <si>
    <t>00960</t>
  </si>
  <si>
    <t>00808</t>
  </si>
  <si>
    <t>00867</t>
  </si>
  <si>
    <t>00810</t>
  </si>
  <si>
    <t>01044</t>
  </si>
  <si>
    <t>00813</t>
  </si>
  <si>
    <t>00860</t>
  </si>
  <si>
    <t>00818</t>
  </si>
  <si>
    <t>00819</t>
  </si>
  <si>
    <t>00820</t>
  </si>
  <si>
    <t>00837</t>
  </si>
  <si>
    <t>00824</t>
  </si>
  <si>
    <t>00958</t>
  </si>
  <si>
    <t>00826</t>
  </si>
  <si>
    <t>00912</t>
  </si>
  <si>
    <t>00962</t>
  </si>
  <si>
    <t>00834</t>
  </si>
  <si>
    <t>00835</t>
  </si>
  <si>
    <t>00836</t>
  </si>
  <si>
    <t>00838</t>
  </si>
  <si>
    <t>00843</t>
  </si>
  <si>
    <t>00844</t>
  </si>
  <si>
    <t>00847</t>
  </si>
  <si>
    <t>00862</t>
  </si>
  <si>
    <t>00868</t>
  </si>
  <si>
    <t>00871</t>
  </si>
  <si>
    <t>00877</t>
  </si>
  <si>
    <t>00878</t>
  </si>
  <si>
    <t>00879</t>
  </si>
  <si>
    <t>00880</t>
  </si>
  <si>
    <t>00999</t>
  </si>
  <si>
    <t>00881</t>
  </si>
  <si>
    <t>00969</t>
  </si>
  <si>
    <t>00885</t>
  </si>
  <si>
    <t>00887</t>
  </si>
  <si>
    <t>00888</t>
  </si>
  <si>
    <t>VALLE AZUL</t>
  </si>
  <si>
    <t>00896</t>
  </si>
  <si>
    <t>00897</t>
  </si>
  <si>
    <t>00898</t>
  </si>
  <si>
    <t>00902</t>
  </si>
  <si>
    <t>00903</t>
  </si>
  <si>
    <t>00904</t>
  </si>
  <si>
    <t>00905</t>
  </si>
  <si>
    <t>00906</t>
  </si>
  <si>
    <t>00907</t>
  </si>
  <si>
    <t>01082</t>
  </si>
  <si>
    <t>00929</t>
  </si>
  <si>
    <t>00934</t>
  </si>
  <si>
    <t>00957</t>
  </si>
  <si>
    <t>00938</t>
  </si>
  <si>
    <t>00939</t>
  </si>
  <si>
    <t>00940</t>
  </si>
  <si>
    <t>00942</t>
  </si>
  <si>
    <t>00945</t>
  </si>
  <si>
    <t>01012</t>
  </si>
  <si>
    <t>00947</t>
  </si>
  <si>
    <t>00950</t>
  </si>
  <si>
    <t>00952</t>
  </si>
  <si>
    <t>00953</t>
  </si>
  <si>
    <t>01033</t>
  </si>
  <si>
    <t>00954</t>
  </si>
  <si>
    <t>01001</t>
  </si>
  <si>
    <t>00964</t>
  </si>
  <si>
    <t>00965</t>
  </si>
  <si>
    <t>00966</t>
  </si>
  <si>
    <t>01010</t>
  </si>
  <si>
    <t>00967</t>
  </si>
  <si>
    <t>01007</t>
  </si>
  <si>
    <t>00970</t>
  </si>
  <si>
    <t>01002</t>
  </si>
  <si>
    <t>00973</t>
  </si>
  <si>
    <t>01009</t>
  </si>
  <si>
    <t>00974</t>
  </si>
  <si>
    <t>01008</t>
  </si>
  <si>
    <t>00975</t>
  </si>
  <si>
    <t>00976</t>
  </si>
  <si>
    <t>00977</t>
  </si>
  <si>
    <t>00978</t>
  </si>
  <si>
    <t>00979</t>
  </si>
  <si>
    <t>00980</t>
  </si>
  <si>
    <t>00982</t>
  </si>
  <si>
    <t>00983</t>
  </si>
  <si>
    <t>00984</t>
  </si>
  <si>
    <t>00985</t>
  </si>
  <si>
    <t>00986</t>
  </si>
  <si>
    <t>00990</t>
  </si>
  <si>
    <t>00991</t>
  </si>
  <si>
    <t>01005</t>
  </si>
  <si>
    <t>01011</t>
  </si>
  <si>
    <t>01014</t>
  </si>
  <si>
    <t>01016</t>
  </si>
  <si>
    <t>01017</t>
  </si>
  <si>
    <t>01018</t>
  </si>
  <si>
    <t>01019</t>
  </si>
  <si>
    <t>01020</t>
  </si>
  <si>
    <t>01021</t>
  </si>
  <si>
    <t>01022</t>
  </si>
  <si>
    <t>01024</t>
  </si>
  <si>
    <t>01025</t>
  </si>
  <si>
    <t>01026</t>
  </si>
  <si>
    <t>01027</t>
  </si>
  <si>
    <t>01028</t>
  </si>
  <si>
    <t>01029</t>
  </si>
  <si>
    <t>01030</t>
  </si>
  <si>
    <t>01031</t>
  </si>
  <si>
    <t>01032</t>
  </si>
  <si>
    <t>01034</t>
  </si>
  <si>
    <t>01035</t>
  </si>
  <si>
    <t>01052</t>
  </si>
  <si>
    <t>01055</t>
  </si>
  <si>
    <t>01056</t>
  </si>
  <si>
    <t>01060</t>
  </si>
  <si>
    <t>01063</t>
  </si>
  <si>
    <t>01077</t>
  </si>
  <si>
    <t>01078</t>
  </si>
  <si>
    <t>01079</t>
  </si>
  <si>
    <t>01080</t>
  </si>
  <si>
    <t>01081</t>
  </si>
  <si>
    <t>SAN DIEGO</t>
  </si>
  <si>
    <t>MARCIA AGUILAR VALVERDE</t>
  </si>
  <si>
    <t>TURRIALBA</t>
  </si>
  <si>
    <t>NICOYA</t>
  </si>
  <si>
    <t>PENINSULAR</t>
  </si>
  <si>
    <t>YORKIN</t>
  </si>
  <si>
    <t>AZARIAS JIMENEZ ZAMORA</t>
  </si>
  <si>
    <t>CARMEN ESTRADA CESPEDES</t>
  </si>
  <si>
    <t>SAN JOSE DE LA MONTAÑA</t>
  </si>
  <si>
    <t>IVONNE WRIGHT RUSSELL</t>
  </si>
  <si>
    <t>Dirección Regional:</t>
  </si>
  <si>
    <t>Código Presupuestario:</t>
  </si>
  <si>
    <t>00004</t>
  </si>
  <si>
    <t>00128</t>
  </si>
  <si>
    <t>00129</t>
  </si>
  <si>
    <t>00134</t>
  </si>
  <si>
    <t>00194</t>
  </si>
  <si>
    <t>00211</t>
  </si>
  <si>
    <t>00212</t>
  </si>
  <si>
    <t>00232</t>
  </si>
  <si>
    <t>00278</t>
  </si>
  <si>
    <t>00287</t>
  </si>
  <si>
    <t>00290</t>
  </si>
  <si>
    <t>00474</t>
  </si>
  <si>
    <t>00480</t>
  </si>
  <si>
    <t>00612</t>
  </si>
  <si>
    <t>00716</t>
  </si>
  <si>
    <t>00751</t>
  </si>
  <si>
    <t>00764</t>
  </si>
  <si>
    <t>00061</t>
  </si>
  <si>
    <t>00062</t>
  </si>
  <si>
    <t>00164</t>
  </si>
  <si>
    <t>00193</t>
  </si>
  <si>
    <t>00246</t>
  </si>
  <si>
    <t>00253</t>
  </si>
  <si>
    <t>00255</t>
  </si>
  <si>
    <t>00258</t>
  </si>
  <si>
    <t>00307</t>
  </si>
  <si>
    <t>00316</t>
  </si>
  <si>
    <t>00324</t>
  </si>
  <si>
    <t>00449</t>
  </si>
  <si>
    <t>00454</t>
  </si>
  <si>
    <t>00527</t>
  </si>
  <si>
    <t>00528</t>
  </si>
  <si>
    <t>00532</t>
  </si>
  <si>
    <t>00544</t>
  </si>
  <si>
    <t>00546</t>
  </si>
  <si>
    <t>00557</t>
  </si>
  <si>
    <t>00559</t>
  </si>
  <si>
    <t>00569</t>
  </si>
  <si>
    <t>00587</t>
  </si>
  <si>
    <t>00632</t>
  </si>
  <si>
    <t>00635</t>
  </si>
  <si>
    <t>00649</t>
  </si>
  <si>
    <t>00701</t>
  </si>
  <si>
    <t>00726</t>
  </si>
  <si>
    <t>00740</t>
  </si>
  <si>
    <t>00797</t>
  </si>
  <si>
    <t>00827</t>
  </si>
  <si>
    <t>00833</t>
  </si>
  <si>
    <t>00848</t>
  </si>
  <si>
    <t>00851</t>
  </si>
  <si>
    <t>00856</t>
  </si>
  <si>
    <t>00858</t>
  </si>
  <si>
    <t>00859</t>
  </si>
  <si>
    <t>00866</t>
  </si>
  <si>
    <t>00870</t>
  </si>
  <si>
    <t>00873</t>
  </si>
  <si>
    <t>00900</t>
  </si>
  <si>
    <t>00922</t>
  </si>
  <si>
    <t>00936</t>
  </si>
  <si>
    <t>00943</t>
  </si>
  <si>
    <t>00944</t>
  </si>
  <si>
    <t>00981</t>
  </si>
  <si>
    <t>01043</t>
  </si>
  <si>
    <t>VICTOR HUGO CALDERON LOPEZ</t>
  </si>
  <si>
    <t>01046</t>
  </si>
  <si>
    <t>00786</t>
  </si>
  <si>
    <t>00747</t>
  </si>
  <si>
    <t>00831</t>
  </si>
  <si>
    <t>00941</t>
  </si>
  <si>
    <t>00933</t>
  </si>
  <si>
    <t>00722</t>
  </si>
  <si>
    <t>00828</t>
  </si>
  <si>
    <t>00143</t>
  </si>
  <si>
    <t>00968</t>
  </si>
  <si>
    <t>00507</t>
  </si>
  <si>
    <t>00738</t>
  </si>
  <si>
    <t>01000</t>
  </si>
  <si>
    <t>01047</t>
  </si>
  <si>
    <t>00901</t>
  </si>
  <si>
    <t>00033</t>
  </si>
  <si>
    <t>00057</t>
  </si>
  <si>
    <t>00815</t>
  </si>
  <si>
    <t>00144</t>
  </si>
  <si>
    <t>00989</t>
  </si>
  <si>
    <t>00451</t>
  </si>
  <si>
    <t>00031</t>
  </si>
  <si>
    <t>00218</t>
  </si>
  <si>
    <t>00959</t>
  </si>
  <si>
    <t>00555</t>
  </si>
  <si>
    <t>00321</t>
  </si>
  <si>
    <t>00254</t>
  </si>
  <si>
    <t>00162</t>
  </si>
  <si>
    <t>00165</t>
  </si>
  <si>
    <t>01075</t>
  </si>
  <si>
    <t>00247</t>
  </si>
  <si>
    <t>00079</t>
  </si>
  <si>
    <t>00078</t>
  </si>
  <si>
    <t>00570</t>
  </si>
  <si>
    <t>TOTAL</t>
  </si>
  <si>
    <t>00765</t>
  </si>
  <si>
    <t>01067</t>
  </si>
  <si>
    <t>00082</t>
  </si>
  <si>
    <t>00857</t>
  </si>
  <si>
    <t>00932</t>
  </si>
  <si>
    <t>00884</t>
  </si>
  <si>
    <t>00886</t>
  </si>
  <si>
    <t>00610</t>
  </si>
  <si>
    <t>00850</t>
  </si>
  <si>
    <t>00935</t>
  </si>
  <si>
    <t>00801</t>
  </si>
  <si>
    <t>00799</t>
  </si>
  <si>
    <t>00864</t>
  </si>
  <si>
    <t>00080</t>
  </si>
  <si>
    <t>00101</t>
  </si>
  <si>
    <t>00203</t>
  </si>
  <si>
    <t>00206</t>
  </si>
  <si>
    <t>00200</t>
  </si>
  <si>
    <t>00053</t>
  </si>
  <si>
    <t>00054</t>
  </si>
  <si>
    <t>00055</t>
  </si>
  <si>
    <t>00038</t>
  </si>
  <si>
    <t>00084</t>
  </si>
  <si>
    <t>00009</t>
  </si>
  <si>
    <t>00014</t>
  </si>
  <si>
    <t>00198</t>
  </si>
  <si>
    <t>00039</t>
  </si>
  <si>
    <t>00119</t>
  </si>
  <si>
    <t>00015</t>
  </si>
  <si>
    <t>00118</t>
  </si>
  <si>
    <t>00121</t>
  </si>
  <si>
    <t>00097</t>
  </si>
  <si>
    <t>00219</t>
  </si>
  <si>
    <t>00037</t>
  </si>
  <si>
    <t>00083</t>
  </si>
  <si>
    <t>00086</t>
  </si>
  <si>
    <t>00120</t>
  </si>
  <si>
    <t>00051</t>
  </si>
  <si>
    <t>00205</t>
  </si>
  <si>
    <t>00117</t>
  </si>
  <si>
    <t>00222</t>
  </si>
  <si>
    <t>00140</t>
  </si>
  <si>
    <t>00142</t>
  </si>
  <si>
    <t>00141</t>
  </si>
  <si>
    <t>00098</t>
  </si>
  <si>
    <t>00251</t>
  </si>
  <si>
    <t>00139</t>
  </si>
  <si>
    <t>00161</t>
  </si>
  <si>
    <t>00363</t>
  </si>
  <si>
    <t>00077</t>
  </si>
  <si>
    <t>00447</t>
  </si>
  <si>
    <t>00495</t>
  </si>
  <si>
    <t>00634</t>
  </si>
  <si>
    <t>00450</t>
  </si>
  <si>
    <t>00506</t>
  </si>
  <si>
    <t>00526</t>
  </si>
  <si>
    <t>00225</t>
  </si>
  <si>
    <t>00796</t>
  </si>
  <si>
    <t>00224</t>
  </si>
  <si>
    <t>00829</t>
  </si>
  <si>
    <t>00825</t>
  </si>
  <si>
    <t>00135</t>
  </si>
  <si>
    <t>00137</t>
  </si>
  <si>
    <t>00138</t>
  </si>
  <si>
    <t>00136</t>
  </si>
  <si>
    <t>00163</t>
  </si>
  <si>
    <t>00229</t>
  </si>
  <si>
    <t>00197</t>
  </si>
  <si>
    <t>00787</t>
  </si>
  <si>
    <t>00854</t>
  </si>
  <si>
    <t>01023</t>
  </si>
  <si>
    <t>DEPARTAMENTO DE ANÁLISIS ESTADÍSTICO</t>
  </si>
  <si>
    <t>Dirección de Planificación Institucional</t>
  </si>
  <si>
    <t>Ministerio de Educación Pública</t>
  </si>
  <si>
    <t>0000</t>
  </si>
  <si>
    <t>00001</t>
  </si>
  <si>
    <t>LAURA GRILLO ABDELNOUR</t>
  </si>
  <si>
    <t>EL CARMELO</t>
  </si>
  <si>
    <t>00003</t>
  </si>
  <si>
    <t>SEK DE COSTA RICA</t>
  </si>
  <si>
    <t>SAGRADO CORAZON</t>
  </si>
  <si>
    <t>00016</t>
  </si>
  <si>
    <t>00017</t>
  </si>
  <si>
    <t>00025</t>
  </si>
  <si>
    <t>00026</t>
  </si>
  <si>
    <t>00027</t>
  </si>
  <si>
    <t>00029</t>
  </si>
  <si>
    <t>00034</t>
  </si>
  <si>
    <t>00035</t>
  </si>
  <si>
    <t>00048</t>
  </si>
  <si>
    <t>00056</t>
  </si>
  <si>
    <t>00058</t>
  </si>
  <si>
    <t>00059</t>
  </si>
  <si>
    <t>ROMMEL PORRAS GONZALEZ</t>
  </si>
  <si>
    <t>00060</t>
  </si>
  <si>
    <t>00063</t>
  </si>
  <si>
    <t>HUMBOLDT</t>
  </si>
  <si>
    <t>DR. JAIM WEIZMAN</t>
  </si>
  <si>
    <t>00088</t>
  </si>
  <si>
    <t>00089</t>
  </si>
  <si>
    <t>LA SALLE</t>
  </si>
  <si>
    <t>00090</t>
  </si>
  <si>
    <t>00091</t>
  </si>
  <si>
    <t>INSTITUTO DE DESARROLLO DE INTELIGENCIA</t>
  </si>
  <si>
    <t>00099</t>
  </si>
  <si>
    <t>ADVENTISTA DE COSTA RICA</t>
  </si>
  <si>
    <t>00102</t>
  </si>
  <si>
    <t>GLORIA RITA CHINCHILLA MIRANDA</t>
  </si>
  <si>
    <t>00145</t>
  </si>
  <si>
    <t>NUESTRA SEÑORA DEL PILAR</t>
  </si>
  <si>
    <t>00166</t>
  </si>
  <si>
    <t>COLEGIO CRISTIANO ASAMBLEAS DE DIOS</t>
  </si>
  <si>
    <t>00195</t>
  </si>
  <si>
    <t>00221</t>
  </si>
  <si>
    <t>OASIS DE ESPERANZA</t>
  </si>
  <si>
    <t>00226</t>
  </si>
  <si>
    <t>00227</t>
  </si>
  <si>
    <t>WALTER LOAISIGA GONZALEZ</t>
  </si>
  <si>
    <t>00249</t>
  </si>
  <si>
    <t>SAINT GREGORY</t>
  </si>
  <si>
    <t>00252</t>
  </si>
  <si>
    <t>LIDDA CASCANTE ENRIQUEZ</t>
  </si>
  <si>
    <t>00257</t>
  </si>
  <si>
    <t>GREEN VALLEY</t>
  </si>
  <si>
    <t>00268</t>
  </si>
  <si>
    <t>JOSE LUIS CORRALES CORDERO</t>
  </si>
  <si>
    <t>PINDECO</t>
  </si>
  <si>
    <t>WILBERTH MEJIAS CRUZ</t>
  </si>
  <si>
    <t>00313</t>
  </si>
  <si>
    <t>LUIS DIEGO BARRANTES GONZALEZ</t>
  </si>
  <si>
    <t>SAINT JOHN BAPTIST</t>
  </si>
  <si>
    <t>00323</t>
  </si>
  <si>
    <t>MARLIN PEREZ RODRIGUEZ</t>
  </si>
  <si>
    <t>ANA ISABEL SABORIO JENKINS</t>
  </si>
  <si>
    <t>00331</t>
  </si>
  <si>
    <t>00338</t>
  </si>
  <si>
    <t>KATHRYN RODELL RAMIREZ</t>
  </si>
  <si>
    <t>00421</t>
  </si>
  <si>
    <t>00513</t>
  </si>
  <si>
    <t>JORGE DEBRAVO</t>
  </si>
  <si>
    <t>ESTEBAN CAMACHO HIDALGO</t>
  </si>
  <si>
    <t>00547</t>
  </si>
  <si>
    <t>00571</t>
  </si>
  <si>
    <t>00589</t>
  </si>
  <si>
    <t>JOSE LUIS SALAZAR GONZALEZ</t>
  </si>
  <si>
    <t>ACADEMIA TEOCALI</t>
  </si>
  <si>
    <t>00658</t>
  </si>
  <si>
    <t>00664</t>
  </si>
  <si>
    <t>00729</t>
  </si>
  <si>
    <t>00730</t>
  </si>
  <si>
    <t>00731</t>
  </si>
  <si>
    <t>WEST COLLEGE</t>
  </si>
  <si>
    <t>CYNTHIA DELGADO HIDALGO</t>
  </si>
  <si>
    <t>00809</t>
  </si>
  <si>
    <t>MARIA LUISA YEN PEÑA</t>
  </si>
  <si>
    <t>NUESTRA SEÑORA DE LOURDES</t>
  </si>
  <si>
    <t>00841</t>
  </si>
  <si>
    <t>00846</t>
  </si>
  <si>
    <t>00872</t>
  </si>
  <si>
    <t>DEL VALLE</t>
  </si>
  <si>
    <t>INTERNACIONAL CANADIENSE</t>
  </si>
  <si>
    <t>00913</t>
  </si>
  <si>
    <t>GREEN FOREST SCHOOL</t>
  </si>
  <si>
    <t>VIRGEN DE GUADALUPE</t>
  </si>
  <si>
    <t>00927</t>
  </si>
  <si>
    <t>CRISTIANO REFORMADO</t>
  </si>
  <si>
    <t>COLEGIO MONT BERKELEY INTERNACIONAL</t>
  </si>
  <si>
    <t>00937</t>
  </si>
  <si>
    <t>COMPLEMENTARIA CAHUITA</t>
  </si>
  <si>
    <t>LUIS GUILLERMO SEGURA COTO</t>
  </si>
  <si>
    <t>00992</t>
  </si>
  <si>
    <t>CATOLICO EULOGIO LOPEZ OBANDO</t>
  </si>
  <si>
    <t>LOURDES FERNANDEZ CABEZAS</t>
  </si>
  <si>
    <t>SALESIANO DON BOSCO</t>
  </si>
  <si>
    <t>CRISTIANA LIBERTAD</t>
  </si>
  <si>
    <t>THE SUMMIT SCHOOL</t>
  </si>
  <si>
    <t>ROSELYN CARVAJAL CARVAJAL</t>
  </si>
  <si>
    <t>SAGRADA REINA DE LOS ANGELES</t>
  </si>
  <si>
    <t>EDILBERTO MEJIA PINEDA</t>
  </si>
  <si>
    <t>EUROPEO</t>
  </si>
  <si>
    <t>ANNE ARONSON</t>
  </si>
  <si>
    <t>SONIA DIAZ RODRIGUEZ</t>
  </si>
  <si>
    <t>FANNY ALVAREZ GARBANZO</t>
  </si>
  <si>
    <t>BILINGÜE LA SABANA</t>
  </si>
  <si>
    <t>MIRTA BRITO DE LA CUESTA</t>
  </si>
  <si>
    <t>RUDY BARRANTES SALAS</t>
  </si>
  <si>
    <t>GUILLERMO CHANTO ARAYA</t>
  </si>
  <si>
    <t>COSTA RICA CHRISTIAN SCHOOL</t>
  </si>
  <si>
    <t>ANDREA BOLAÑOS CRUZ</t>
  </si>
  <si>
    <t>SANCTI SPIRITUS</t>
  </si>
  <si>
    <t>ROSEMARY MOYA LOBO</t>
  </si>
  <si>
    <t>CAFORE ANTONIO JOSE OBANDO CHAN</t>
  </si>
  <si>
    <t>NERY JUDITH OBANDO CHAN</t>
  </si>
  <si>
    <t>JUAN LUIS SAENZ RUIZ</t>
  </si>
  <si>
    <t>MOUNT VIEW SCHOOL</t>
  </si>
  <si>
    <t>COMUNIDAD EDUCATIVA CRECER</t>
  </si>
  <si>
    <t>AMERICANA SAN PATRICIO</t>
  </si>
  <si>
    <t>JAIRO JUAREZ RAMIREZ</t>
  </si>
  <si>
    <t>NEW WAY HIGH SCHOOL</t>
  </si>
  <si>
    <t>WESTLAND SCHOOL COLEGIO BILINGÜE</t>
  </si>
  <si>
    <t>BEATRIZ ARTAVIA CAVALLINI</t>
  </si>
  <si>
    <t>GENESIS CHRISTIAN SCHOOL</t>
  </si>
  <si>
    <t>COMPLEJO SAN BENEDICTO</t>
  </si>
  <si>
    <t>AMIGOS DE MONTEVERDE</t>
  </si>
  <si>
    <t>MARIAN BAKER SCHOOL</t>
  </si>
  <si>
    <t>JUANITA ALFARO RODRIGUEZ</t>
  </si>
  <si>
    <t>IRIS ARAYA UGALDE</t>
  </si>
  <si>
    <t>ATLANTIC COLLEGE</t>
  </si>
  <si>
    <t>GUADALUPE COREA CARAVACA</t>
  </si>
  <si>
    <t>LA PAZ COMMUNITY SCHOOL</t>
  </si>
  <si>
    <t>LAURA BARQUERO SANCHO</t>
  </si>
  <si>
    <t>HANNIA ARAYA ABARCA</t>
  </si>
  <si>
    <t>LAKESIDE INTERNATIONAL SCHOOL</t>
  </si>
  <si>
    <t>SAINT MARGARET SCHOOL</t>
  </si>
  <si>
    <t>DOLPHINS ACADEMY SCHOOL</t>
  </si>
  <si>
    <t>CONNELL ACADEMY</t>
  </si>
  <si>
    <t>Teléfono supervisión:</t>
  </si>
  <si>
    <t>CUADRO 1</t>
  </si>
  <si>
    <t>CUADRO 2</t>
  </si>
  <si>
    <t>00002</t>
  </si>
  <si>
    <t>00201</t>
  </si>
  <si>
    <t>SAN ANTONIO DE PADUA</t>
  </si>
  <si>
    <t>SAN MIGUEL ARCANGEL</t>
  </si>
  <si>
    <t>01004</t>
  </si>
  <si>
    <t>CUADRO 3</t>
  </si>
  <si>
    <t>Trabajo Infantil:</t>
  </si>
  <si>
    <t xml:space="preserve">MOVIMIENTOS DE MATRÍCULA </t>
  </si>
  <si>
    <t>Movimientos 
de Matrícula</t>
  </si>
  <si>
    <t>Más:</t>
  </si>
  <si>
    <t>Menos:</t>
  </si>
  <si>
    <t>Fallecidos</t>
  </si>
  <si>
    <t>Notas:</t>
  </si>
  <si>
    <t>CARLOS CORRALES HERRERA</t>
  </si>
  <si>
    <t>UNIDAD PEDAGOGICA BARRIO NUEVO</t>
  </si>
  <si>
    <t>ADVENTISTA DE LIMON</t>
  </si>
  <si>
    <t>ADVENTISTA PASO CANOAS</t>
  </si>
  <si>
    <t>CAMPESTRE</t>
  </si>
  <si>
    <t>CARIBBEAN SCHOOL</t>
  </si>
  <si>
    <t>CREATIVA</t>
  </si>
  <si>
    <t>EUPI</t>
  </si>
  <si>
    <t>LIGHTHOUSE INTERNATIONAL SCHOOL</t>
  </si>
  <si>
    <t>NUEVA GENERACION "EL COPEY"</t>
  </si>
  <si>
    <t>SAINT CLARE</t>
  </si>
  <si>
    <t>SEMILLAS</t>
  </si>
  <si>
    <t>UNIVERSITARIO PARA NIÑOS Y ADOLESCENTES</t>
  </si>
  <si>
    <t>VALLE DEL SOL</t>
  </si>
  <si>
    <t>DAVID JONATHON BERRIDGE</t>
  </si>
  <si>
    <t>DEIDAMIA JUAREZ ANGULO</t>
  </si>
  <si>
    <t>ANA TERESA SALAZAR QUIROS</t>
  </si>
  <si>
    <t>SONIA PASTRANA GALLARDO</t>
  </si>
  <si>
    <t>NAHIMA PIEDRA DELGADO</t>
  </si>
  <si>
    <t>Trabajo Adolescente:</t>
  </si>
  <si>
    <t>4/  Alumnos matriculados en el Centro Educativo que se trasladaron a otra Institución.</t>
  </si>
  <si>
    <t>00085</t>
  </si>
  <si>
    <t>00013</t>
  </si>
  <si>
    <t>00024</t>
  </si>
  <si>
    <t>00032</t>
  </si>
  <si>
    <t>00087</t>
  </si>
  <si>
    <t>00315</t>
  </si>
  <si>
    <t>00439</t>
  </si>
  <si>
    <t>00556</t>
  </si>
  <si>
    <t>00633</t>
  </si>
  <si>
    <t>00611</t>
  </si>
  <si>
    <t>00590</t>
  </si>
  <si>
    <t>00572</t>
  </si>
  <si>
    <t>00718</t>
  </si>
  <si>
    <t>00673</t>
  </si>
  <si>
    <t>00869</t>
  </si>
  <si>
    <t>00852</t>
  </si>
  <si>
    <t>00920</t>
  </si>
  <si>
    <t>00921</t>
  </si>
  <si>
    <t>00081</t>
  </si>
  <si>
    <t>01037</t>
  </si>
  <si>
    <t>00028</t>
  </si>
  <si>
    <t>MARIO VARGAS PEREZ</t>
  </si>
  <si>
    <t>HERIBERTO AGUILAR SANCHEZ</t>
  </si>
  <si>
    <t>LUIS ALBERTO MORALES CALDERON</t>
  </si>
  <si>
    <t>IVAN SOLANO LOPEZ</t>
  </si>
  <si>
    <t>LUIS CASCANTE FERNANDEZ</t>
  </si>
  <si>
    <t>CAMINANTES</t>
  </si>
  <si>
    <t>FORMATIVO NUEVO MILENIO</t>
  </si>
  <si>
    <t>FUTURO VERDE</t>
  </si>
  <si>
    <t>GRAYMAR SCHOOL</t>
  </si>
  <si>
    <t>INSTITUTO DE EDUCACION INTEGRAL</t>
  </si>
  <si>
    <t>IRIBO</t>
  </si>
  <si>
    <t>LOVE AT WORK INTERNATIONAL CHRISTIAN SCHOOL</t>
  </si>
  <si>
    <t>NUESTRA SEÑORA DE GUADALUPE</t>
  </si>
  <si>
    <t>WASHINGTON SCHOOL</t>
  </si>
  <si>
    <t>00040</t>
  </si>
  <si>
    <t>SILVIA CAMBRONERO MORAGA</t>
  </si>
  <si>
    <t>EDGARDO PIEDRA GARITA</t>
  </si>
  <si>
    <t>BERNARDITA SANCHEZ BOGANTES</t>
  </si>
  <si>
    <t>GERARDO MEJIAS BRENES</t>
  </si>
  <si>
    <t>ROWENA MCCOOK MCCOOK</t>
  </si>
  <si>
    <t>MARIA EUGENIA SALAZAR CASTRO</t>
  </si>
  <si>
    <t>MELISSA ELIZONDO AGUERO</t>
  </si>
  <si>
    <t>Hom-
bres</t>
  </si>
  <si>
    <t>Mu-
jeres</t>
  </si>
  <si>
    <t>Nota:</t>
  </si>
  <si>
    <t>5/  Alumnos que abandonaron el Centro Educativo.  Deben considerar a todos los estudiantes que abandonaron los estudios, sin importar el motivo por el que lo hicieron.</t>
  </si>
  <si>
    <t>OBSERVACIONES / COMENTARIOS:</t>
  </si>
  <si>
    <t>CUADRO 4</t>
  </si>
  <si>
    <t>Teléfono de la institución:</t>
  </si>
  <si>
    <r>
      <t xml:space="preserve">Nombre director: </t>
    </r>
    <r>
      <rPr>
        <u/>
        <sz val="12"/>
        <color theme="1"/>
        <rFont val="Cambria"/>
        <family val="1"/>
        <scheme val="major"/>
      </rPr>
      <t/>
    </r>
  </si>
  <si>
    <t>Nombre supervisor:</t>
  </si>
  <si>
    <t>Teléfono director:</t>
  </si>
  <si>
    <t>Sello institución</t>
  </si>
  <si>
    <t>Es aquel trabajo o actividad económica realizada por niños, niñas y adolescentes menores de 15 años, cualquiera que sea su condición laboral (trabajo asalariado, trabajo independiente, trabajo familiar no remunerado, trabajo doméstico en hogares de terceros, otros), impidiéndoles desarrollarse dignamente, restringiendo su participación y derecho a la educación, causándoles perjuicios en su salud física, moral y espiritual.  (Directriz 09-2008).  Este trabajo o actividad es totalmente prohibido según lo establece el artículo 92 (Prohibición Laboral) del Código de la Niñez y la Adolescencia (CNA, 1998).</t>
  </si>
  <si>
    <t>(NO INCLUIR ESTUDIANTES QUE ABANDONARON LOS ESTUDIOS -DESERTORES-)</t>
  </si>
  <si>
    <t>Circuito escolar:</t>
  </si>
  <si>
    <t>AMERICAN INTERNACIONAL SCHOOL</t>
  </si>
  <si>
    <t>SANTA INES</t>
  </si>
  <si>
    <t>C.E.I. SAN JORGE</t>
  </si>
  <si>
    <t>TALLER PEDAGOGICO MONTEBELLO</t>
  </si>
  <si>
    <t>SAN DANIEL COMBONI</t>
  </si>
  <si>
    <t>LILLIAM CAMACHO BENAVIDES</t>
  </si>
  <si>
    <t>ELSA BROWN MC FARLANE</t>
  </si>
  <si>
    <t>PATRICIA VILLANEA BREALEY</t>
  </si>
  <si>
    <t>JEHANINA FALLAS GONZALEZ</t>
  </si>
  <si>
    <t>LIONEL HERNANDEZ GAMBOA</t>
  </si>
  <si>
    <t>JEREMY BRAVO FLORES</t>
  </si>
  <si>
    <t>ORFILIA LEON QUESADA</t>
  </si>
  <si>
    <t>MINOR GERARDO VARELA ROJAS</t>
  </si>
  <si>
    <t>MARVIN ALEXIS OROZCO BARRANTES</t>
  </si>
  <si>
    <t>GILBERTH MORA GRANADOS</t>
  </si>
  <si>
    <t>MARTA ELIZABETH ROJAS RODRIGUE</t>
  </si>
  <si>
    <t>TERESITA SANCHEZ ELIZONDO</t>
  </si>
  <si>
    <t>Es la prestación personal de servicios que realizan personas adolescentes de 15 años o más y menores de 18 años de edad, quienes se encuentran protegidas por el Régimen de Protección Especial al Trabajador Adolescente (CNA, Capítulo VII, 1998), el cual les garantiza plena igualdad de oportunidades, de remuneración y de trato en materia de empleo y ocupación (Ley 8922, 2011).</t>
  </si>
  <si>
    <t>Menores de 12 años</t>
  </si>
  <si>
    <t>III Ciclo y Educación Diversificada, Diurna y Nocturna</t>
  </si>
  <si>
    <t>00018</t>
  </si>
  <si>
    <t>00021</t>
  </si>
  <si>
    <t>00064</t>
  </si>
  <si>
    <t>00245</t>
  </si>
  <si>
    <t>00248</t>
  </si>
  <si>
    <t>00274</t>
  </si>
  <si>
    <t>00277</t>
  </si>
  <si>
    <t>00389</t>
  </si>
  <si>
    <t>00685</t>
  </si>
  <si>
    <t>SEMINARIO</t>
  </si>
  <si>
    <t>COLEGIO LINCOLN SCHOOL</t>
  </si>
  <si>
    <t>COLEGIO SAINT FRANCIS</t>
  </si>
  <si>
    <t>COLEGIO CALASANZ</t>
  </si>
  <si>
    <t>COLEGIO METODISTA</t>
  </si>
  <si>
    <t>PROYECTO EDUCATIVO SURI</t>
  </si>
  <si>
    <t>COLEGIO MARISTA</t>
  </si>
  <si>
    <t>SAINT PAUL COLLEGE</t>
  </si>
  <si>
    <t>COLEGIO AGROPECUARIO DE SAN CARLOS</t>
  </si>
  <si>
    <t>COLEGIO MARIA AUXILIADORA</t>
  </si>
  <si>
    <t>COLEGIO MONSERRAT</t>
  </si>
  <si>
    <t>CIENTIFICO DE COSTA RICA DE PEREZ ZELEDON -UNA-</t>
  </si>
  <si>
    <t>LABORATORIO DEL C.U.P.</t>
  </si>
  <si>
    <t>EL ESPIRITU SANTO</t>
  </si>
  <si>
    <t>CIENTIFICO DE COSTA RICA DE CARTAGO -TEC-</t>
  </si>
  <si>
    <t>COLEGIO BILINGÜE SAN RAMON</t>
  </si>
  <si>
    <t>CIENTIFICO DE COSTA RICA DE SAN RAMON -UCR-</t>
  </si>
  <si>
    <t>ILPPAL</t>
  </si>
  <si>
    <t>COLEGIO LAS AMERICAS</t>
  </si>
  <si>
    <t>COLEGIO BILINGÜE SAN FRANCISCO DE ASÍS</t>
  </si>
  <si>
    <t>BILINGÜE DEL VALLE</t>
  </si>
  <si>
    <t>CIENTIFICO DE COSTA RICA DE GUANACASTE -UCR-</t>
  </si>
  <si>
    <t>COLEGIO ISAAC MARTIN</t>
  </si>
  <si>
    <t>COLEGIO SANTA TERESA</t>
  </si>
  <si>
    <t>BILINGÜE INTERNACIONAL</t>
  </si>
  <si>
    <t>NOCTURNO CALASANZ</t>
  </si>
  <si>
    <t>COLEGIO ENRIQUE MALAVASSI VARGAS</t>
  </si>
  <si>
    <t>CIENTIFICO DE COSTA RICA DE SAN CARLOS -TEC-</t>
  </si>
  <si>
    <t>COLEGIO ANGLOAMERICANO</t>
  </si>
  <si>
    <t>VILASECA</t>
  </si>
  <si>
    <t>SAINT GEORGE HIGH SCHOOL</t>
  </si>
  <si>
    <t>MIRAVALLE</t>
  </si>
  <si>
    <t>EAST SIDE HIGH SCHOOL</t>
  </si>
  <si>
    <t>BILINGÜE JORGE VOLIO JIMENEZ</t>
  </si>
  <si>
    <t>SAINT PETERS HIGH SCHOOL</t>
  </si>
  <si>
    <t>COLEGIO VICTORIA SCHOOL</t>
  </si>
  <si>
    <t>SANTA SOFÍA COLEGIO BILINGÜE</t>
  </si>
  <si>
    <t>CATOLICO SAN AMBROSIO</t>
  </si>
  <si>
    <t>ANGEL HIGH SCHOOL</t>
  </si>
  <si>
    <t>ROYAL</t>
  </si>
  <si>
    <t>COLEGIO BENJAMÍN FRANKLIN</t>
  </si>
  <si>
    <t>ACADEMIA DE LA TECNOLOGIA MODERNA</t>
  </si>
  <si>
    <t>COLEGIO SAN RAFAEL-ATENAS</t>
  </si>
  <si>
    <t>SAINT VINCENT</t>
  </si>
  <si>
    <t>FATHER´S HOME</t>
  </si>
  <si>
    <t>COLEGIO SAN ENRIQUE DE OSSO</t>
  </si>
  <si>
    <t>COLEGIO CEBITT INTERNACIONAL</t>
  </si>
  <si>
    <t>SAINT GABRIEL</t>
  </si>
  <si>
    <t>COLEGIO BILINGÜE NUEVA ESPERANZA</t>
  </si>
  <si>
    <t>COLEGIO DEL MUNDO UNIDO COSTA RICA</t>
  </si>
  <si>
    <t>NUEVO MUNDO</t>
  </si>
  <si>
    <t>ECOTURISTICO DEL  PACIFICO</t>
  </si>
  <si>
    <t>SAN EDUARDO BILINGÜE</t>
  </si>
  <si>
    <t>SAINT NICHOLAS OF FLÜE SCHOOL</t>
  </si>
  <si>
    <t>KAMUK SCHOOL</t>
  </si>
  <si>
    <t>SANTA ANA HIGH SCHOOL</t>
  </si>
  <si>
    <t>MI PATRIA</t>
  </si>
  <si>
    <t>VISTA ATENAS HIGH SCHOOL</t>
  </si>
  <si>
    <t>SAINT ANTHONY HIGH SCHOOL</t>
  </si>
  <si>
    <t>SAINT JOSSELIN DAY SCHOOL</t>
  </si>
  <si>
    <t>CIENTIFICO DE COSTA RICA DEL ATLANTICO -UNED-</t>
  </si>
  <si>
    <t>CIENTIFICO DE COSTA RICA DE PUNTARENAS -UCR-</t>
  </si>
  <si>
    <t>BILINGÜE BOCA DEL MONTE</t>
  </si>
  <si>
    <t>DEPORTIVO SANTO DOMINGO</t>
  </si>
  <si>
    <t>BILINGÜE SONNYSA CBC</t>
  </si>
  <si>
    <t>C.T.P.SAN AGUSTIN CIUDAD  DE LOS NIñOS</t>
  </si>
  <si>
    <t>SAINT JOSEPH`S</t>
  </si>
  <si>
    <t>VALLEY FORGE FUTURE</t>
  </si>
  <si>
    <t>CIENTIFICO DE COSTA RICA DE ALAJUELA -UNED-</t>
  </si>
  <si>
    <t>SANTA MARIA TECHNICAL SCHOOL</t>
  </si>
  <si>
    <t>EDUCATIONAL CENTER ABC</t>
  </si>
  <si>
    <t>JOHN F. KENNEDY HIGH SCHOOL-SAN VITO</t>
  </si>
  <si>
    <t>BILINGÜE VIRGEN DEL PILAR</t>
  </si>
  <si>
    <t>COLEGIO SAN CARLOS BORROMEO</t>
  </si>
  <si>
    <t>ISAAC PHILLIPE PRIMARY &amp; HIGH SCHOOL</t>
  </si>
  <si>
    <t>COLEGIO SAN RAFAEL-OROTINA</t>
  </si>
  <si>
    <t>LAS NUBES SCHOOL</t>
  </si>
  <si>
    <t>SUN VALLEY HIGH SCHOOL</t>
  </si>
  <si>
    <t>JOHN F. KENNEDY HIGH SCHOOL-CIUDAD NEILY</t>
  </si>
  <si>
    <t>PASOS DE JUVENTUD CENTRO EDUCATIVO</t>
  </si>
  <si>
    <t>CATOLICO SAN JOSE</t>
  </si>
  <si>
    <t>PROFESOR SAUL CARDENAS CUBILLO</t>
  </si>
  <si>
    <t>C.T.P. C.I.T.</t>
  </si>
  <si>
    <t>COSTA RICA INTERNATIONAL ACADEMY</t>
  </si>
  <si>
    <t>SISTEMA EDUCATIVO CENIT</t>
  </si>
  <si>
    <t>VALUES IN ACTION</t>
  </si>
  <si>
    <t>MONSEÑOR VITTORINO GIRARDI STELLIN</t>
  </si>
  <si>
    <t>SOR ANA ELENA RAMIREZ QUIROS</t>
  </si>
  <si>
    <t>EDUARDO SOLANO SIBAJA</t>
  </si>
  <si>
    <t>THOMAS HEINS</t>
  </si>
  <si>
    <t>MARALI RODRIGUEZ RAMIREZ</t>
  </si>
  <si>
    <t>MIGUEL ANGEL SIBAJA MIRANDA</t>
  </si>
  <si>
    <t>ROBERTO MORA SANCHEZ</t>
  </si>
  <si>
    <t>SONIA RAMIREZ ARIAS</t>
  </si>
  <si>
    <t>JUSTO OROZCO ALVAREZ</t>
  </si>
  <si>
    <t>MARICRUZ SOLIS VARGAS</t>
  </si>
  <si>
    <t>JUAN BAUTISTA CASTRO ELIZONDO</t>
  </si>
  <si>
    <t>EMILCE CASTILLO OBANDO</t>
  </si>
  <si>
    <t>GIOVANNI ARRIETA MURILLO</t>
  </si>
  <si>
    <t>JEANNETTE VARGAS CHAVES</t>
  </si>
  <si>
    <t>LEONARDO RIVERA ASTUA</t>
  </si>
  <si>
    <t>MARCELA  MARIA CHAVES ALVAREZ</t>
  </si>
  <si>
    <t>MARIA FELICIA CAMPOS MENDEZ</t>
  </si>
  <si>
    <t>JORGE FERNANDEZ SANDI</t>
  </si>
  <si>
    <t>NUMAN ALVARADO MOLINA</t>
  </si>
  <si>
    <t>ENNIO GONZALES MORALES</t>
  </si>
  <si>
    <t>ANA MARCELA RODRIGUEZ ALVAREZ</t>
  </si>
  <si>
    <t>ANA ISABEL LOPEZ VARGAS</t>
  </si>
  <si>
    <t>GEMMA NAVARRO FALLAS</t>
  </si>
  <si>
    <t>EUGENIA MARIA OVARES RODRIGUEZ</t>
  </si>
  <si>
    <t>JOSE JOAQUIN RIVERA CHACON</t>
  </si>
  <si>
    <t>LIGIA Mª AGUILAR GRANADOS</t>
  </si>
  <si>
    <t>FERNANDO GRAY ROGERS</t>
  </si>
  <si>
    <t>CARMEN IDA INFANTE MELENDEZ</t>
  </si>
  <si>
    <t>ALAIN CAMACHO CUADRA</t>
  </si>
  <si>
    <t>MARIA ANGELA SANCHEZ QUIROS</t>
  </si>
  <si>
    <t>JOHNNY MORA CAMPOS</t>
  </si>
  <si>
    <t>FRANCISCO QUESADA SOLANO</t>
  </si>
  <si>
    <t>MARCO VINICIO RODRIGUEZ</t>
  </si>
  <si>
    <t>SUSANA PENA RAWSON</t>
  </si>
  <si>
    <t>SALVADOR SALAS BENAVIDES</t>
  </si>
  <si>
    <t>JOSE CONTRERAS CARRILLO</t>
  </si>
  <si>
    <t>OLMAN GUTIERREZ HERNANDEZ</t>
  </si>
  <si>
    <t>RUTH ARCE CASTILLO</t>
  </si>
  <si>
    <t>MARIAMALIA HERRERA FLORES</t>
  </si>
  <si>
    <t>JESUS MARIA RAMOS LEZA</t>
  </si>
  <si>
    <t>ROSA MARIA SOTO PALADINO</t>
  </si>
  <si>
    <t>JOHANNA SALAZAR ARAYA</t>
  </si>
  <si>
    <t>JOHNNY ALBERTO SILES CUBILLO</t>
  </si>
  <si>
    <t>CARLOS VEGA VALVERDE</t>
  </si>
  <si>
    <t>ADRIANA SOTO CHAVARRIA</t>
  </si>
  <si>
    <t>ROCIO OROZCO CHAVARRIA</t>
  </si>
  <si>
    <t>LARISSA QUIROS AGUILAR</t>
  </si>
  <si>
    <t>LAURA VARGAS VIQUEZ</t>
  </si>
  <si>
    <t>JUAN JOSE JEREZ BRENES</t>
  </si>
  <si>
    <t>LIANA M. BARQUERO RESTREPO</t>
  </si>
  <si>
    <t>LOIS  MARE</t>
  </si>
  <si>
    <t>MARLEN SALAZAR SOLORZANO</t>
  </si>
  <si>
    <t>JUAN ANTONIO RODRIGUEZ LOBO</t>
  </si>
  <si>
    <t>ROBERTO JOSE MARTINEZ BONILLA</t>
  </si>
  <si>
    <t>3957</t>
  </si>
  <si>
    <t>3963</t>
  </si>
  <si>
    <t>3941</t>
  </si>
  <si>
    <t>3942</t>
  </si>
  <si>
    <t>4154</t>
  </si>
  <si>
    <t>3938</t>
  </si>
  <si>
    <t>3940</t>
  </si>
  <si>
    <t>3970</t>
  </si>
  <si>
    <t>3947</t>
  </si>
  <si>
    <t>3950</t>
  </si>
  <si>
    <t>3964</t>
  </si>
  <si>
    <t>4156</t>
  </si>
  <si>
    <t>3943</t>
  </si>
  <si>
    <t>3968</t>
  </si>
  <si>
    <t>3956</t>
  </si>
  <si>
    <t>3948</t>
  </si>
  <si>
    <t>4157</t>
  </si>
  <si>
    <t>3986</t>
  </si>
  <si>
    <t>3952</t>
  </si>
  <si>
    <t>5072</t>
  </si>
  <si>
    <t>3983</t>
  </si>
  <si>
    <t>3984</t>
  </si>
  <si>
    <t>3982</t>
  </si>
  <si>
    <t>4159</t>
  </si>
  <si>
    <t>3985</t>
  </si>
  <si>
    <t>3988</t>
  </si>
  <si>
    <t>4160</t>
  </si>
  <si>
    <t>3997</t>
  </si>
  <si>
    <t>4163</t>
  </si>
  <si>
    <t>4165</t>
  </si>
  <si>
    <t>4057</t>
  </si>
  <si>
    <t>3989</t>
  </si>
  <si>
    <t>3991</t>
  </si>
  <si>
    <t>3996</t>
  </si>
  <si>
    <t>3966</t>
  </si>
  <si>
    <t>3945</t>
  </si>
  <si>
    <t>4155</t>
  </si>
  <si>
    <t>3955</t>
  </si>
  <si>
    <t>3959</t>
  </si>
  <si>
    <t>3961</t>
  </si>
  <si>
    <t>3953</t>
  </si>
  <si>
    <t>3954</t>
  </si>
  <si>
    <t>4162</t>
  </si>
  <si>
    <t>3946</t>
  </si>
  <si>
    <t>3958</t>
  </si>
  <si>
    <t>3965</t>
  </si>
  <si>
    <t>3949</t>
  </si>
  <si>
    <t>3944</t>
  </si>
  <si>
    <t>3962</t>
  </si>
  <si>
    <t>3939</t>
  </si>
  <si>
    <t>4164</t>
  </si>
  <si>
    <t>4186</t>
  </si>
  <si>
    <t>3960</t>
  </si>
  <si>
    <t>3951</t>
  </si>
  <si>
    <t>4009</t>
  </si>
  <si>
    <t>4169</t>
  </si>
  <si>
    <t>4166</t>
  </si>
  <si>
    <t>4167</t>
  </si>
  <si>
    <t>4168</t>
  </si>
  <si>
    <t>4188</t>
  </si>
  <si>
    <t>4844</t>
  </si>
  <si>
    <t>4023</t>
  </si>
  <si>
    <t>4028</t>
  </si>
  <si>
    <t>4171</t>
  </si>
  <si>
    <t>4022</t>
  </si>
  <si>
    <t>4018</t>
  </si>
  <si>
    <t>4024</t>
  </si>
  <si>
    <t>4025</t>
  </si>
  <si>
    <t>4027</t>
  </si>
  <si>
    <t>4029</t>
  </si>
  <si>
    <t>4037</t>
  </si>
  <si>
    <t>4033</t>
  </si>
  <si>
    <t>4174</t>
  </si>
  <si>
    <t>4026</t>
  </si>
  <si>
    <t>4020</t>
  </si>
  <si>
    <t>4173</t>
  </si>
  <si>
    <t>4019</t>
  </si>
  <si>
    <t>4035</t>
  </si>
  <si>
    <t>4034</t>
  </si>
  <si>
    <t>4021</t>
  </si>
  <si>
    <t>4172</t>
  </si>
  <si>
    <t>4046</t>
  </si>
  <si>
    <t>4183</t>
  </si>
  <si>
    <t>4045</t>
  </si>
  <si>
    <t>4176</t>
  </si>
  <si>
    <t>4178</t>
  </si>
  <si>
    <t>4180</t>
  </si>
  <si>
    <t>4179</t>
  </si>
  <si>
    <t>4182</t>
  </si>
  <si>
    <t>4040</t>
  </si>
  <si>
    <t>4175</t>
  </si>
  <si>
    <t>4232</t>
  </si>
  <si>
    <t>4177</t>
  </si>
  <si>
    <t>4181</t>
  </si>
  <si>
    <t>4055</t>
  </si>
  <si>
    <t>4056</t>
  </si>
  <si>
    <t>4050</t>
  </si>
  <si>
    <t>4051</t>
  </si>
  <si>
    <t>4054</t>
  </si>
  <si>
    <t>4184</t>
  </si>
  <si>
    <t>4161</t>
  </si>
  <si>
    <t>4052</t>
  </si>
  <si>
    <t>5082</t>
  </si>
  <si>
    <t>4070</t>
  </si>
  <si>
    <t>4069</t>
  </si>
  <si>
    <t>4189</t>
  </si>
  <si>
    <t>4185</t>
  </si>
  <si>
    <t>4067</t>
  </si>
  <si>
    <t>4053</t>
  </si>
  <si>
    <t>4085</t>
  </si>
  <si>
    <t>4078</t>
  </si>
  <si>
    <t>4191</t>
  </si>
  <si>
    <t>4089</t>
  </si>
  <si>
    <t>4077</t>
  </si>
  <si>
    <t>4192</t>
  </si>
  <si>
    <t>4083</t>
  </si>
  <si>
    <t>5077</t>
  </si>
  <si>
    <t>4081</t>
  </si>
  <si>
    <t>4084</t>
  </si>
  <si>
    <t>4088</t>
  </si>
  <si>
    <t>4080</t>
  </si>
  <si>
    <t>4086</t>
  </si>
  <si>
    <t>4087</t>
  </si>
  <si>
    <t>4079</t>
  </si>
  <si>
    <t>4082</t>
  </si>
  <si>
    <t>4193</t>
  </si>
  <si>
    <t>4194</t>
  </si>
  <si>
    <t>4102</t>
  </si>
  <si>
    <t>4103</t>
  </si>
  <si>
    <t>4198</t>
  </si>
  <si>
    <t>4105</t>
  </si>
  <si>
    <t>4199</t>
  </si>
  <si>
    <t>4200</t>
  </si>
  <si>
    <t>4108</t>
  </si>
  <si>
    <t>4203</t>
  </si>
  <si>
    <t>4202</t>
  </si>
  <si>
    <t>4205</t>
  </si>
  <si>
    <t>4204</t>
  </si>
  <si>
    <t>4101</t>
  </si>
  <si>
    <t>4195</t>
  </si>
  <si>
    <t>4201</t>
  </si>
  <si>
    <t>4206</t>
  </si>
  <si>
    <t>4111</t>
  </si>
  <si>
    <t>4110</t>
  </si>
  <si>
    <t>4196</t>
  </si>
  <si>
    <t>4100</t>
  </si>
  <si>
    <t>4197</t>
  </si>
  <si>
    <t>4116</t>
  </si>
  <si>
    <t>4119</t>
  </si>
  <si>
    <t>4209</t>
  </si>
  <si>
    <t>4208</t>
  </si>
  <si>
    <t>4210</t>
  </si>
  <si>
    <t>4212</t>
  </si>
  <si>
    <t>4211</t>
  </si>
  <si>
    <t>4117</t>
  </si>
  <si>
    <t>4170</t>
  </si>
  <si>
    <t>4118</t>
  </si>
  <si>
    <t>4213</t>
  </si>
  <si>
    <t>5748</t>
  </si>
  <si>
    <t>4231</t>
  </si>
  <si>
    <t>4214</t>
  </si>
  <si>
    <t>4220</t>
  </si>
  <si>
    <t>4217</t>
  </si>
  <si>
    <t>4215</t>
  </si>
  <si>
    <t>4216</t>
  </si>
  <si>
    <t>4230</t>
  </si>
  <si>
    <t>4125</t>
  </si>
  <si>
    <t>4218</t>
  </si>
  <si>
    <t>4221</t>
  </si>
  <si>
    <t>4224</t>
  </si>
  <si>
    <t>4134</t>
  </si>
  <si>
    <t>4133</t>
  </si>
  <si>
    <t>4227</t>
  </si>
  <si>
    <t>4226</t>
  </si>
  <si>
    <t>4223</t>
  </si>
  <si>
    <t>4222</t>
  </si>
  <si>
    <t>4228</t>
  </si>
  <si>
    <t>4092</t>
  </si>
  <si>
    <t>4090</t>
  </si>
  <si>
    <t>4000</t>
  </si>
  <si>
    <t>4120</t>
  </si>
  <si>
    <t>4229</t>
  </si>
  <si>
    <t>3975</t>
  </si>
  <si>
    <t>4141</t>
  </si>
  <si>
    <t>4036</t>
  </si>
  <si>
    <t>4010</t>
  </si>
  <si>
    <t>4093</t>
  </si>
  <si>
    <t>4001</t>
  </si>
  <si>
    <t>4003</t>
  </si>
  <si>
    <t>4002</t>
  </si>
  <si>
    <t>4030</t>
  </si>
  <si>
    <t>4132</t>
  </si>
  <si>
    <t>4135</t>
  </si>
  <si>
    <t>4066</t>
  </si>
  <si>
    <t>4058</t>
  </si>
  <si>
    <t>4151</t>
  </si>
  <si>
    <t>3971</t>
  </si>
  <si>
    <t>4158</t>
  </si>
  <si>
    <t>3990</t>
  </si>
  <si>
    <t>4113</t>
  </si>
  <si>
    <t>4857</t>
  </si>
  <si>
    <t>4095</t>
  </si>
  <si>
    <t>4076</t>
  </si>
  <si>
    <t>4123</t>
  </si>
  <si>
    <t>4071</t>
  </si>
  <si>
    <t>4060</t>
  </si>
  <si>
    <t>4121</t>
  </si>
  <si>
    <t>4065</t>
  </si>
  <si>
    <t>4122</t>
  </si>
  <si>
    <t>3973</t>
  </si>
  <si>
    <t>4825</t>
  </si>
  <si>
    <t>4824</t>
  </si>
  <si>
    <t>4837</t>
  </si>
  <si>
    <t>4888</t>
  </si>
  <si>
    <t>4822</t>
  </si>
  <si>
    <t>4838</t>
  </si>
  <si>
    <t>4839</t>
  </si>
  <si>
    <t>4840</t>
  </si>
  <si>
    <t>4848</t>
  </si>
  <si>
    <t>4842</t>
  </si>
  <si>
    <t>4843</t>
  </si>
  <si>
    <t>4849</t>
  </si>
  <si>
    <t>4850</t>
  </si>
  <si>
    <t>4853</t>
  </si>
  <si>
    <t>4855</t>
  </si>
  <si>
    <t>4859</t>
  </si>
  <si>
    <t>4860</t>
  </si>
  <si>
    <t>4861</t>
  </si>
  <si>
    <t>4862</t>
  </si>
  <si>
    <t>4869</t>
  </si>
  <si>
    <t>4871</t>
  </si>
  <si>
    <t>4872</t>
  </si>
  <si>
    <t>4875</t>
  </si>
  <si>
    <t>4877</t>
  </si>
  <si>
    <t>4878</t>
  </si>
  <si>
    <t>4131</t>
  </si>
  <si>
    <t>4124</t>
  </si>
  <si>
    <t>3972</t>
  </si>
  <si>
    <t>4882</t>
  </si>
  <si>
    <t>4129</t>
  </si>
  <si>
    <t>4881</t>
  </si>
  <si>
    <t>4889</t>
  </si>
  <si>
    <t>4128</t>
  </si>
  <si>
    <t>4225</t>
  </si>
  <si>
    <t>4893</t>
  </si>
  <si>
    <t>4883</t>
  </si>
  <si>
    <t>4127</t>
  </si>
  <si>
    <t>4096</t>
  </si>
  <si>
    <t>4142</t>
  </si>
  <si>
    <t>4150</t>
  </si>
  <si>
    <t>4007</t>
  </si>
  <si>
    <t>4894</t>
  </si>
  <si>
    <t>4008</t>
  </si>
  <si>
    <t>4107</t>
  </si>
  <si>
    <t>3993</t>
  </si>
  <si>
    <t>4114</t>
  </si>
  <si>
    <t>4072</t>
  </si>
  <si>
    <t>4145</t>
  </si>
  <si>
    <t>4138</t>
  </si>
  <si>
    <t>4099</t>
  </si>
  <si>
    <t>4042</t>
  </si>
  <si>
    <t>4041</t>
  </si>
  <si>
    <t>4012</t>
  </si>
  <si>
    <t>3998</t>
  </si>
  <si>
    <t>4104</t>
  </si>
  <si>
    <t>4148</t>
  </si>
  <si>
    <t>4149</t>
  </si>
  <si>
    <t>4147</t>
  </si>
  <si>
    <t>3979</t>
  </si>
  <si>
    <t>3977</t>
  </si>
  <si>
    <t>4061</t>
  </si>
  <si>
    <t>4064</t>
  </si>
  <si>
    <t>4004</t>
  </si>
  <si>
    <t>4144</t>
  </si>
  <si>
    <t>4143</t>
  </si>
  <si>
    <t>4059</t>
  </si>
  <si>
    <t>4047</t>
  </si>
  <si>
    <t>4043</t>
  </si>
  <si>
    <t>4015</t>
  </si>
  <si>
    <t>4013</t>
  </si>
  <si>
    <t>4014</t>
  </si>
  <si>
    <t>4112</t>
  </si>
  <si>
    <t>6475</t>
  </si>
  <si>
    <t>5079</t>
  </si>
  <si>
    <t>4137</t>
  </si>
  <si>
    <t>4032</t>
  </si>
  <si>
    <t>4106</t>
  </si>
  <si>
    <t>3978</t>
  </si>
  <si>
    <t>4044</t>
  </si>
  <si>
    <t>4011</t>
  </si>
  <si>
    <t>4098</t>
  </si>
  <si>
    <t>4126</t>
  </si>
  <si>
    <t>4038</t>
  </si>
  <si>
    <t>4130</t>
  </si>
  <si>
    <t>3999</t>
  </si>
  <si>
    <t>4031</t>
  </si>
  <si>
    <t>4075</t>
  </si>
  <si>
    <t>4073</t>
  </si>
  <si>
    <t>4074</t>
  </si>
  <si>
    <t>5536</t>
  </si>
  <si>
    <t>5176</t>
  </si>
  <si>
    <t>5316</t>
  </si>
  <si>
    <t>5171</t>
  </si>
  <si>
    <t>5142</t>
  </si>
  <si>
    <t>5144</t>
  </si>
  <si>
    <t>5146</t>
  </si>
  <si>
    <t>5156</t>
  </si>
  <si>
    <t>5133</t>
  </si>
  <si>
    <t>5300</t>
  </si>
  <si>
    <t>5073</t>
  </si>
  <si>
    <t>5299</t>
  </si>
  <si>
    <t>5134</t>
  </si>
  <si>
    <t>5136</t>
  </si>
  <si>
    <t>5163</t>
  </si>
  <si>
    <t>5162</t>
  </si>
  <si>
    <t>5145</t>
  </si>
  <si>
    <t>5167</t>
  </si>
  <si>
    <t>5159</t>
  </si>
  <si>
    <t>5152</t>
  </si>
  <si>
    <t>5303</t>
  </si>
  <si>
    <t>4913</t>
  </si>
  <si>
    <t>5166</t>
  </si>
  <si>
    <t>4139</t>
  </si>
  <si>
    <t>4140</t>
  </si>
  <si>
    <t>5170</t>
  </si>
  <si>
    <t>5173</t>
  </si>
  <si>
    <t>5683</t>
  </si>
  <si>
    <t>5532</t>
  </si>
  <si>
    <t>5151</t>
  </si>
  <si>
    <t>5318</t>
  </si>
  <si>
    <t>4039</t>
  </si>
  <si>
    <t>4049</t>
  </si>
  <si>
    <t>5132</t>
  </si>
  <si>
    <t>5531</t>
  </si>
  <si>
    <t>5125</t>
  </si>
  <si>
    <t>5530</t>
  </si>
  <si>
    <t>5301</t>
  </si>
  <si>
    <t>5161</t>
  </si>
  <si>
    <t>4109</t>
  </si>
  <si>
    <t>5155</t>
  </si>
  <si>
    <t>5165</t>
  </si>
  <si>
    <t>4915</t>
  </si>
  <si>
    <t>5139</t>
  </si>
  <si>
    <t>5178</t>
  </si>
  <si>
    <t>5707</t>
  </si>
  <si>
    <t>5121</t>
  </si>
  <si>
    <t>4190</t>
  </si>
  <si>
    <t>3980</t>
  </si>
  <si>
    <t>5197</t>
  </si>
  <si>
    <t>5288</t>
  </si>
  <si>
    <t>4097</t>
  </si>
  <si>
    <t>5154</t>
  </si>
  <si>
    <t>4115</t>
  </si>
  <si>
    <t>5137</t>
  </si>
  <si>
    <t>5080</t>
  </si>
  <si>
    <t>5289</t>
  </si>
  <si>
    <t>5177</t>
  </si>
  <si>
    <t>5075</t>
  </si>
  <si>
    <t>5076</t>
  </si>
  <si>
    <t>5150</t>
  </si>
  <si>
    <t>5148</t>
  </si>
  <si>
    <t>5149</t>
  </si>
  <si>
    <t>4048</t>
  </si>
  <si>
    <t>3995</t>
  </si>
  <si>
    <t>5347</t>
  </si>
  <si>
    <t>5297</t>
  </si>
  <si>
    <t>5350</t>
  </si>
  <si>
    <t>5317</t>
  </si>
  <si>
    <t>4068</t>
  </si>
  <si>
    <t>4006</t>
  </si>
  <si>
    <t>5294</t>
  </si>
  <si>
    <t>5129</t>
  </si>
  <si>
    <t>5128</t>
  </si>
  <si>
    <t>4916</t>
  </si>
  <si>
    <t>5168</t>
  </si>
  <si>
    <t>5131</t>
  </si>
  <si>
    <t>5302</t>
  </si>
  <si>
    <t>5293</t>
  </si>
  <si>
    <t>5304</t>
  </si>
  <si>
    <t>5290</t>
  </si>
  <si>
    <t>4207</t>
  </si>
  <si>
    <t>4854</t>
  </si>
  <si>
    <t>4874</t>
  </si>
  <si>
    <t>4867</t>
  </si>
  <si>
    <t>4841</t>
  </si>
  <si>
    <t>4884</t>
  </si>
  <si>
    <t>4896</t>
  </si>
  <si>
    <t>5732</t>
  </si>
  <si>
    <t>5706</t>
  </si>
  <si>
    <t>4890</t>
  </si>
  <si>
    <t>4091</t>
  </si>
  <si>
    <t>5284</t>
  </si>
  <si>
    <t>5295</t>
  </si>
  <si>
    <t>5291</t>
  </si>
  <si>
    <t>5575</t>
  </si>
  <si>
    <t>5576</t>
  </si>
  <si>
    <t>5590</t>
  </si>
  <si>
    <t>5535</t>
  </si>
  <si>
    <t>5583</t>
  </si>
  <si>
    <t>5584</t>
  </si>
  <si>
    <t>5568</t>
  </si>
  <si>
    <t>5567</t>
  </si>
  <si>
    <t>5577</t>
  </si>
  <si>
    <t>5533</t>
  </si>
  <si>
    <t>5582</t>
  </si>
  <si>
    <t>5580</t>
  </si>
  <si>
    <t>5579</t>
  </si>
  <si>
    <t>5581</t>
  </si>
  <si>
    <t>5585</t>
  </si>
  <si>
    <t>5356</t>
  </si>
  <si>
    <t>5296</t>
  </si>
  <si>
    <t>5587</t>
  </si>
  <si>
    <t>5588</t>
  </si>
  <si>
    <t>5662</t>
  </si>
  <si>
    <t>5598</t>
  </si>
  <si>
    <t>5578</t>
  </si>
  <si>
    <t>5729</t>
  </si>
  <si>
    <t>5728</t>
  </si>
  <si>
    <t>5658</t>
  </si>
  <si>
    <t>5682</t>
  </si>
  <si>
    <t>5657</t>
  </si>
  <si>
    <t>5679</t>
  </si>
  <si>
    <t>5656</t>
  </si>
  <si>
    <t>5655</t>
  </si>
  <si>
    <t>5661</t>
  </si>
  <si>
    <t>5718</t>
  </si>
  <si>
    <t>5596</t>
  </si>
  <si>
    <t>5670</t>
  </si>
  <si>
    <t>5671</t>
  </si>
  <si>
    <t>5672</t>
  </si>
  <si>
    <t>5669</t>
  </si>
  <si>
    <t>5674</t>
  </si>
  <si>
    <t>5673</t>
  </si>
  <si>
    <t>5591</t>
  </si>
  <si>
    <t>5709</t>
  </si>
  <si>
    <t>5660</t>
  </si>
  <si>
    <t>5668</t>
  </si>
  <si>
    <t>5667</t>
  </si>
  <si>
    <t>5666</t>
  </si>
  <si>
    <t>5677</t>
  </si>
  <si>
    <t>5735</t>
  </si>
  <si>
    <t>5664</t>
  </si>
  <si>
    <t>5663</t>
  </si>
  <si>
    <t>5645</t>
  </si>
  <si>
    <t>5680</t>
  </si>
  <si>
    <t>5665</t>
  </si>
  <si>
    <t>5708</t>
  </si>
  <si>
    <t>5659</t>
  </si>
  <si>
    <t>5852</t>
  </si>
  <si>
    <t>5873</t>
  </si>
  <si>
    <t>5586</t>
  </si>
  <si>
    <t>6156</t>
  </si>
  <si>
    <t>5870</t>
  </si>
  <si>
    <t>5814</t>
  </si>
  <si>
    <t>5834</t>
  </si>
  <si>
    <t>5840</t>
  </si>
  <si>
    <t>5841</t>
  </si>
  <si>
    <t>5845</t>
  </si>
  <si>
    <t>5844</t>
  </si>
  <si>
    <t>5838</t>
  </si>
  <si>
    <t>5836</t>
  </si>
  <si>
    <t>5837</t>
  </si>
  <si>
    <t>5871</t>
  </si>
  <si>
    <t>5827</t>
  </si>
  <si>
    <t>5806</t>
  </si>
  <si>
    <t>5815</t>
  </si>
  <si>
    <t>5807</t>
  </si>
  <si>
    <t>5853</t>
  </si>
  <si>
    <t>5869</t>
  </si>
  <si>
    <t>5839</t>
  </si>
  <si>
    <t>5747</t>
  </si>
  <si>
    <t>5817</t>
  </si>
  <si>
    <t>5854</t>
  </si>
  <si>
    <t>5858</t>
  </si>
  <si>
    <t>5850</t>
  </si>
  <si>
    <t>5856</t>
  </si>
  <si>
    <t>5886</t>
  </si>
  <si>
    <t>5857</t>
  </si>
  <si>
    <t>5891</t>
  </si>
  <si>
    <t>5820</t>
  </si>
  <si>
    <t>5818</t>
  </si>
  <si>
    <t>5847</t>
  </si>
  <si>
    <t>5882</t>
  </si>
  <si>
    <t>5848</t>
  </si>
  <si>
    <t>5842</t>
  </si>
  <si>
    <t>5849</t>
  </si>
  <si>
    <t>5851</t>
  </si>
  <si>
    <t>5816</t>
  </si>
  <si>
    <t>5874</t>
  </si>
  <si>
    <t>5734</t>
  </si>
  <si>
    <t>5846</t>
  </si>
  <si>
    <t>5860</t>
  </si>
  <si>
    <t>5843</t>
  </si>
  <si>
    <t>5855</t>
  </si>
  <si>
    <t>5895</t>
  </si>
  <si>
    <t>5897</t>
  </si>
  <si>
    <t>6032</t>
  </si>
  <si>
    <t>5999</t>
  </si>
  <si>
    <t>5968</t>
  </si>
  <si>
    <t>5966</t>
  </si>
  <si>
    <t>5979</t>
  </si>
  <si>
    <t>5993</t>
  </si>
  <si>
    <t>5975</t>
  </si>
  <si>
    <t>5976</t>
  </si>
  <si>
    <t>5994</t>
  </si>
  <si>
    <t>5988</t>
  </si>
  <si>
    <t>5967</t>
  </si>
  <si>
    <t>6034</t>
  </si>
  <si>
    <t>6017</t>
  </si>
  <si>
    <t>5970</t>
  </si>
  <si>
    <t>5973</t>
  </si>
  <si>
    <t>5992</t>
  </si>
  <si>
    <t>5995</t>
  </si>
  <si>
    <t>5996</t>
  </si>
  <si>
    <t>5985</t>
  </si>
  <si>
    <t>6030</t>
  </si>
  <si>
    <t>5998</t>
  </si>
  <si>
    <t>6020</t>
  </si>
  <si>
    <t>6033</t>
  </si>
  <si>
    <t>5974</t>
  </si>
  <si>
    <t>6027</t>
  </si>
  <si>
    <t>5990</t>
  </si>
  <si>
    <t>5929</t>
  </si>
  <si>
    <t>5971</t>
  </si>
  <si>
    <t>6000</t>
  </si>
  <si>
    <t>6016</t>
  </si>
  <si>
    <t>5986</t>
  </si>
  <si>
    <t>6043</t>
  </si>
  <si>
    <t>6044</t>
  </si>
  <si>
    <t>5969</t>
  </si>
  <si>
    <t>5972</t>
  </si>
  <si>
    <t>5984</t>
  </si>
  <si>
    <t>6133</t>
  </si>
  <si>
    <t>6021</t>
  </si>
  <si>
    <t>6105</t>
  </si>
  <si>
    <t>6045</t>
  </si>
  <si>
    <t>6103</t>
  </si>
  <si>
    <t>6127</t>
  </si>
  <si>
    <t>6137</t>
  </si>
  <si>
    <t>6130</t>
  </si>
  <si>
    <t>6128</t>
  </si>
  <si>
    <t>6135</t>
  </si>
  <si>
    <t>6096</t>
  </si>
  <si>
    <t>6108</t>
  </si>
  <si>
    <t>6146</t>
  </si>
  <si>
    <t>6149</t>
  </si>
  <si>
    <t>6104</t>
  </si>
  <si>
    <t>6050</t>
  </si>
  <si>
    <t>6115</t>
  </si>
  <si>
    <t>6112</t>
  </si>
  <si>
    <t>6046</t>
  </si>
  <si>
    <t>5981</t>
  </si>
  <si>
    <t>6101</t>
  </si>
  <si>
    <t>6106</t>
  </si>
  <si>
    <t>6113</t>
  </si>
  <si>
    <t>6148</t>
  </si>
  <si>
    <t>6157</t>
  </si>
  <si>
    <t>6129</t>
  </si>
  <si>
    <t>6215</t>
  </si>
  <si>
    <t>6216</t>
  </si>
  <si>
    <t>6217</t>
  </si>
  <si>
    <t>6219</t>
  </si>
  <si>
    <t>6220</t>
  </si>
  <si>
    <t>6236</t>
  </si>
  <si>
    <t>6235</t>
  </si>
  <si>
    <t>6224</t>
  </si>
  <si>
    <t>6244</t>
  </si>
  <si>
    <t>6273</t>
  </si>
  <si>
    <t>6222</t>
  </si>
  <si>
    <t>6269</t>
  </si>
  <si>
    <t>6267</t>
  </si>
  <si>
    <t>6375</t>
  </si>
  <si>
    <t>6385</t>
  </si>
  <si>
    <t>6350</t>
  </si>
  <si>
    <t>6358</t>
  </si>
  <si>
    <t>6372</t>
  </si>
  <si>
    <t>6384</t>
  </si>
  <si>
    <t>6376</t>
  </si>
  <si>
    <t>6409</t>
  </si>
  <si>
    <t>6406</t>
  </si>
  <si>
    <t>6407</t>
  </si>
  <si>
    <t>6408</t>
  </si>
  <si>
    <t>6147</t>
  </si>
  <si>
    <t>6456</t>
  </si>
  <si>
    <t>6429</t>
  </si>
  <si>
    <t>6465</t>
  </si>
  <si>
    <t>6480</t>
  </si>
  <si>
    <t>6479</t>
  </si>
  <si>
    <t>6501</t>
  </si>
  <si>
    <t>6500</t>
  </si>
  <si>
    <t>6498</t>
  </si>
  <si>
    <t>6504</t>
  </si>
  <si>
    <t>6505</t>
  </si>
  <si>
    <t>6502</t>
  </si>
  <si>
    <t>6507</t>
  </si>
  <si>
    <t>6508</t>
  </si>
  <si>
    <t>6506</t>
  </si>
  <si>
    <t>6503</t>
  </si>
  <si>
    <t>6512</t>
  </si>
  <si>
    <t>6537</t>
  </si>
  <si>
    <t>6532</t>
  </si>
  <si>
    <t>6534</t>
  </si>
  <si>
    <t>6529</t>
  </si>
  <si>
    <t>6527</t>
  </si>
  <si>
    <t>6528</t>
  </si>
  <si>
    <t>6533</t>
  </si>
  <si>
    <t>6536</t>
  </si>
  <si>
    <t>6524</t>
  </si>
  <si>
    <t>6525</t>
  </si>
  <si>
    <t>6526</t>
  </si>
  <si>
    <t>6530</t>
  </si>
  <si>
    <t>6535</t>
  </si>
  <si>
    <t>6538</t>
  </si>
  <si>
    <t>6531</t>
  </si>
  <si>
    <t>6564</t>
  </si>
  <si>
    <t>6570</t>
  </si>
  <si>
    <t>6569</t>
  </si>
  <si>
    <t>6568</t>
  </si>
  <si>
    <t>6571</t>
  </si>
  <si>
    <t>6567</t>
  </si>
  <si>
    <t>6565</t>
  </si>
  <si>
    <t>6548</t>
  </si>
  <si>
    <t>6550</t>
  </si>
  <si>
    <t>6549</t>
  </si>
  <si>
    <t>6547</t>
  </si>
  <si>
    <t>6523</t>
  </si>
  <si>
    <t>6551</t>
  </si>
  <si>
    <t>6578</t>
  </si>
  <si>
    <t>6579</t>
  </si>
  <si>
    <t>6581</t>
  </si>
  <si>
    <t>6576</t>
  </si>
  <si>
    <t>6582</t>
  </si>
  <si>
    <t>6583</t>
  </si>
  <si>
    <t>6574</t>
  </si>
  <si>
    <t>6580</t>
  </si>
  <si>
    <t>6584</t>
  </si>
  <si>
    <t>6577</t>
  </si>
  <si>
    <t>6634</t>
  </si>
  <si>
    <t>6633</t>
  </si>
  <si>
    <t>6635</t>
  </si>
  <si>
    <t>6636</t>
  </si>
  <si>
    <t>6625</t>
  </si>
  <si>
    <t>6631</t>
  </si>
  <si>
    <t>6632</t>
  </si>
  <si>
    <t>6624</t>
  </si>
  <si>
    <t>6641</t>
  </si>
  <si>
    <t>6640</t>
  </si>
  <si>
    <t>6639</t>
  </si>
  <si>
    <t>6666</t>
  </si>
  <si>
    <t>6676</t>
  </si>
  <si>
    <t>6667</t>
  </si>
  <si>
    <t>6742</t>
  </si>
  <si>
    <t>6714</t>
  </si>
  <si>
    <t>6717</t>
  </si>
  <si>
    <t>6718</t>
  </si>
  <si>
    <t>6752</t>
  </si>
  <si>
    <t>6716</t>
  </si>
  <si>
    <t>6719</t>
  </si>
  <si>
    <t>00011</t>
  </si>
  <si>
    <t>00036</t>
  </si>
  <si>
    <t>00044</t>
  </si>
  <si>
    <t>00066</t>
  </si>
  <si>
    <t>00115</t>
  </si>
  <si>
    <t>00191</t>
  </si>
  <si>
    <t>00192</t>
  </si>
  <si>
    <t>00196</t>
  </si>
  <si>
    <t>00383</t>
  </si>
  <si>
    <t>00386</t>
  </si>
  <si>
    <t>00438</t>
  </si>
  <si>
    <t>00471</t>
  </si>
  <si>
    <t>00473</t>
  </si>
  <si>
    <t>00520</t>
  </si>
  <si>
    <t>00631</t>
  </si>
  <si>
    <t>01013</t>
  </si>
  <si>
    <t>LICEO DEL SUR</t>
  </si>
  <si>
    <t>C.T.P. DON BOSCO</t>
  </si>
  <si>
    <t>COLEGIO SUPERIOR DE SEÑORITAS</t>
  </si>
  <si>
    <t>LICEO DE COSTA RICA</t>
  </si>
  <si>
    <t>COLEGIO EL ROSARIO</t>
  </si>
  <si>
    <t>LICEO RODRIGO FACIO BRENES</t>
  </si>
  <si>
    <t>LICEO DR. JOSE MARIA CASTRO MADRIZ</t>
  </si>
  <si>
    <t>LICEO LUIS DOBLES SEGREDA</t>
  </si>
  <si>
    <t>LICEO PAVAS</t>
  </si>
  <si>
    <t>LICEO EDGAR CERVANTES VILLALTA</t>
  </si>
  <si>
    <t>LICEO ROBERTO BRENES MESEN</t>
  </si>
  <si>
    <t>C.T.P. SAN SEBASTIAN</t>
  </si>
  <si>
    <t>LICEO RICARDO FERNANDEZ GUARDIA</t>
  </si>
  <si>
    <t>COLEGIO DE GRAVILIAS</t>
  </si>
  <si>
    <t>LICEO DE CALLE FALLAS</t>
  </si>
  <si>
    <t>COLEGIO NUESTRA SEÑORA</t>
  </si>
  <si>
    <t>LICEO MONSEÑOR RUBEN ODIO HERRERA</t>
  </si>
  <si>
    <t>C.T.P. MONSEÑOR SANABRIA</t>
  </si>
  <si>
    <t>LICEO SAN MIGUEL</t>
  </si>
  <si>
    <t>LICEO SAN ANTONIO</t>
  </si>
  <si>
    <t>C.T.P. JOSE FIGUERES FERRER</t>
  </si>
  <si>
    <t>LICEO DE PURISCAL</t>
  </si>
  <si>
    <t>C.T.P. DE PURISCAL</t>
  </si>
  <si>
    <t>C.T.P. LA GLORIA</t>
  </si>
  <si>
    <t>LICEO DE TARRAZU</t>
  </si>
  <si>
    <t>LICEO DE ASERRI</t>
  </si>
  <si>
    <t>LICEO SAN GABRIEL DE ASERRI</t>
  </si>
  <si>
    <t>LICEO DIURNO CIUDAD COLON</t>
  </si>
  <si>
    <t>COLEGIO MADRE DEL DIVINO PASTOR</t>
  </si>
  <si>
    <t>LICEO NAPOLEON QUESADA SALAZAR</t>
  </si>
  <si>
    <t>C.T.P. CALLE BLANCOS</t>
  </si>
  <si>
    <t>LICEO SANTA ANA</t>
  </si>
  <si>
    <t>LICEO ALAJUELITA</t>
  </si>
  <si>
    <t>LICEO DE CORONADO</t>
  </si>
  <si>
    <t>C.T.P. DE ACOSTA</t>
  </si>
  <si>
    <t>LICEO LABORATORIO EMMA GAMBOA UCR</t>
  </si>
  <si>
    <t>COLEGIO MARIA INMACULADA</t>
  </si>
  <si>
    <t>LICEO DE MORAVIA</t>
  </si>
  <si>
    <t>LICEO JOSE JOAQUIN VARGAS CALVO</t>
  </si>
  <si>
    <t>COLEGIO CEDROS</t>
  </si>
  <si>
    <t>LICEO ANASTASIO ALFARO</t>
  </si>
  <si>
    <t>C.T.P. DE TURRUBARES</t>
  </si>
  <si>
    <t>C.T.P. JOSE DANIEL FLORES</t>
  </si>
  <si>
    <t>LICEO DE CURRIDABAT</t>
  </si>
  <si>
    <t>LICEO FRANCO COSTARRICENSE</t>
  </si>
  <si>
    <t>LICEO UNESCO</t>
  </si>
  <si>
    <t>C.T.P. GENERAL VIEJO</t>
  </si>
  <si>
    <t>C.T.P. SAN ISIDRO</t>
  </si>
  <si>
    <t>C.T.P. PLATANARES</t>
  </si>
  <si>
    <t>C.T.P. SAN PABLO</t>
  </si>
  <si>
    <t>C.T.P. NOCTURNO CARLOS FALLAS SIBAJA</t>
  </si>
  <si>
    <t>COLEGIO EL CARMEN</t>
  </si>
  <si>
    <t>COLEGIO REDENTORISTA SAN ALFONSO</t>
  </si>
  <si>
    <t>C.T.P. JESUS OCAÑA ROJAS</t>
  </si>
  <si>
    <t>COLEGIO GREGORIO JOSE RAMIREZ CASTRO</t>
  </si>
  <si>
    <t>INSTITUTO DE ALAJUELA</t>
  </si>
  <si>
    <t>LICEO SAN JOSE</t>
  </si>
  <si>
    <t>LICEO OTILIO ULATE BLANCO</t>
  </si>
  <si>
    <t>LICEO SAN RAFAEL</t>
  </si>
  <si>
    <t>LICEO DE TURRUCARES</t>
  </si>
  <si>
    <t>C.T.P. PIEDADES SUR</t>
  </si>
  <si>
    <t>LICEO LEON CORTES CASTRO</t>
  </si>
  <si>
    <t>C.T.P. SAN MATEO</t>
  </si>
  <si>
    <t>LICEO DE ATENAS MARTHA MIRAMBELL UMAÑA</t>
  </si>
  <si>
    <t>COLEGIO DE NARANJO</t>
  </si>
  <si>
    <t>EXPERIMENTAL BILINGÜE DE PALMARES</t>
  </si>
  <si>
    <t>LICEO DE POAS</t>
  </si>
  <si>
    <t>C.T.P. RICARDO CASTRO BEER</t>
  </si>
  <si>
    <t>COLEGIO DIOCESANO PADRE ELADIO SANCHO</t>
  </si>
  <si>
    <t>C.T.P. SAN CARLOS</t>
  </si>
  <si>
    <t>LICEO DE SAN CARLOS</t>
  </si>
  <si>
    <t>C.T.P. NATANIEL ARIAS MURILLO</t>
  </si>
  <si>
    <t>C.T.P. DE VENECIA</t>
  </si>
  <si>
    <t>C.T.P. DE PITAL</t>
  </si>
  <si>
    <t>C.T.P. LA FORTUNA</t>
  </si>
  <si>
    <t>C.T.P. SANTA ROSA</t>
  </si>
  <si>
    <t>LICEO DE ALFARO RUIZ</t>
  </si>
  <si>
    <t>C.T.P. FRANCISCO JOSE ORLICH BOLMARCICH</t>
  </si>
  <si>
    <t>C.T.P. UPALA</t>
  </si>
  <si>
    <t>C.T.P. LOS CHILES</t>
  </si>
  <si>
    <t>C.T.P. DE GUATUSO</t>
  </si>
  <si>
    <t>COLEGIO SAGRADO CORAZON DE JESUS</t>
  </si>
  <si>
    <t>UNIDAD PEDAGOGICA RAFAEL HERNANDEZ MADRIZ</t>
  </si>
  <si>
    <t>LICEO VICENTE LACHNER SANDOVAL</t>
  </si>
  <si>
    <t>COLEGIO SAN LUIS GONZAGA</t>
  </si>
  <si>
    <t>COLEGIO SERAFICO SAN FRANCISCO</t>
  </si>
  <si>
    <t>C.T.P. COVAO DIURNO</t>
  </si>
  <si>
    <t>C.T.P. SAN JUAN SUR</t>
  </si>
  <si>
    <t>LICEO DE PARAISO</t>
  </si>
  <si>
    <t>C.T.P. MARIO QUIROS SASSO</t>
  </si>
  <si>
    <t>LICEO HERNAN VARGAS RAMIREZ</t>
  </si>
  <si>
    <t>COLEGIO DR. CLODOMIRO PICADO TWIGHT</t>
  </si>
  <si>
    <t>C.T.P. LA SUIZA</t>
  </si>
  <si>
    <t>C.T.P. DE PACAYAS</t>
  </si>
  <si>
    <t>LICEO BRAULIO CARRILLO COLINA</t>
  </si>
  <si>
    <t>COLEGIO ELIAS LEIVA QUIROS</t>
  </si>
  <si>
    <t>LICEO ING. MANUEL BENAVIDES RODRIGUEZ</t>
  </si>
  <si>
    <t>LICEO DE HEREDIA</t>
  </si>
  <si>
    <t>C.T.P. DE HEREDIA</t>
  </si>
  <si>
    <t>COLEGIO CLARETIANO</t>
  </si>
  <si>
    <t>LICEO ING. SAMUEL SAENZ FLORES</t>
  </si>
  <si>
    <t>C.T.P. DE ULLOA</t>
  </si>
  <si>
    <t>CONSERVATORIO CASTELLA</t>
  </si>
  <si>
    <t>COLEGIO RODRIGO HERNANDEZ VARGAS</t>
  </si>
  <si>
    <t>COLEGIO SANTA MARIA DE GUADALUPE</t>
  </si>
  <si>
    <t>LICEO DE SANTA BÁRBARA</t>
  </si>
  <si>
    <t>UNIDAD PEDAGOGICA LICEO EL ROBLE</t>
  </si>
  <si>
    <t>LICEO ING. CARLOS PASCUA ZUÑIGA</t>
  </si>
  <si>
    <t>LICEO DE SAN ISIDRO</t>
  </si>
  <si>
    <t>EXPERIMENTAL BILINGÜE DE BELEN</t>
  </si>
  <si>
    <t>LICEO REGIONAL DE FLORES</t>
  </si>
  <si>
    <t>LICEO MARIO VINDAS SALAZAR</t>
  </si>
  <si>
    <t>C.T.P. PUERTO VIEJO</t>
  </si>
  <si>
    <t>C.T.P. LIBERIA</t>
  </si>
  <si>
    <t>INSTITUTO DE GUANACASTE</t>
  </si>
  <si>
    <t>LICEO LABORATORIO DE LIBERIA</t>
  </si>
  <si>
    <t>C.T.P. DE NICOYA</t>
  </si>
  <si>
    <t>LICEO DE NICOYA</t>
  </si>
  <si>
    <t>C.T.P. LA MANSION</t>
  </si>
  <si>
    <t>C.T.P. DE CORRALILLO</t>
  </si>
  <si>
    <t>LICEO SANTA CRUZ, CLIMACO A. PEREZ</t>
  </si>
  <si>
    <t>C.T.P. DE SANTA CRUZ</t>
  </si>
  <si>
    <t>C.T.P. 27 DE ABRIL</t>
  </si>
  <si>
    <t>C.T.P. DE CARTAGENA</t>
  </si>
  <si>
    <t>C.T.P. SANTA BARBARA</t>
  </si>
  <si>
    <t>COLEGIO DE BAGACES</t>
  </si>
  <si>
    <t>C.T.P. FORTUNA DE BAGACES</t>
  </si>
  <si>
    <t>C.T.P. CARRILLO</t>
  </si>
  <si>
    <t>C.T.P. SARDINAL</t>
  </si>
  <si>
    <t>LICEO MIGUEL ARAYA VENEGAS</t>
  </si>
  <si>
    <t>LICEO MAURILIO ALVARADO VARGAS</t>
  </si>
  <si>
    <t>C.T.P. NANDAYURE</t>
  </si>
  <si>
    <t>EXPERIMENTAL BILINGÜE DE LA CRUZ</t>
  </si>
  <si>
    <t>C.T.P. HOJANCHA</t>
  </si>
  <si>
    <t>LICEO DIURNO JOSE MARTI</t>
  </si>
  <si>
    <t>LICEO CHACARITA</t>
  </si>
  <si>
    <t>C.T.P. DE PUNTARENAS</t>
  </si>
  <si>
    <t>C.T.P. DE JICARAL</t>
  </si>
  <si>
    <t>C.T.P. DE PAQUERA</t>
  </si>
  <si>
    <t>C.T.P. DE SANTA ELENA</t>
  </si>
  <si>
    <t>LICEO DE ESPARZA</t>
  </si>
  <si>
    <t>C.T.P. DE BUENOS AIRES</t>
  </si>
  <si>
    <t>LICEO DE MIRAMAR</t>
  </si>
  <si>
    <t>C.T.P. DE OSA</t>
  </si>
  <si>
    <t>C.T.P. DE QUEPOS</t>
  </si>
  <si>
    <t>C.T.P. DE MATAPALO</t>
  </si>
  <si>
    <t>C.T.P. CARLOS MANUEL VICENTE CASTRO</t>
  </si>
  <si>
    <t>C.T.P. GUAYCARA</t>
  </si>
  <si>
    <t>C.T.P. UMBERTO MELLONI CAMPANINI</t>
  </si>
  <si>
    <t>C.T.P. DE SABALITO</t>
  </si>
  <si>
    <t>C.T.P. DE PARRITA</t>
  </si>
  <si>
    <t>LICEO CIUDAD NEILY</t>
  </si>
  <si>
    <t>C.T.P. DE CORREDORES</t>
  </si>
  <si>
    <t>C.T.P. DE LIMON</t>
  </si>
  <si>
    <t>COLEGIO DE LIMON</t>
  </si>
  <si>
    <t>C.T.P. DE POCOCÍ</t>
  </si>
  <si>
    <t>C.T.P. PADRE ROBERTO EVANS</t>
  </si>
  <si>
    <t>C.T.P. DE TALAMANCA</t>
  </si>
  <si>
    <t>C.T.P. DE BATAAN</t>
  </si>
  <si>
    <t>C.T.P. GUÁCIMO</t>
  </si>
  <si>
    <t>LICEO LOS LAGOS</t>
  </si>
  <si>
    <t>LICEO SANTO DOMINGO</t>
  </si>
  <si>
    <t>LICEO ANTONIO OBANDO CHAN</t>
  </si>
  <si>
    <t>C.T.P. DE JACO</t>
  </si>
  <si>
    <t>UNIDAD PEDAGOGICA JOSE RAFAEL ARAYA ROJAS</t>
  </si>
  <si>
    <t>LICEO DE CARIARI</t>
  </si>
  <si>
    <t>COLEGIO VALLE AZUL</t>
  </si>
  <si>
    <t>LICEO SAN PEDRO</t>
  </si>
  <si>
    <t>COLEGIO LA AURORA</t>
  </si>
  <si>
    <t>LICEO EL CARMEN</t>
  </si>
  <si>
    <t>LICEO POTRERO GRANDE</t>
  </si>
  <si>
    <t>EXPERIMENTAL BILINGUE DE GRECIA</t>
  </si>
  <si>
    <t>LICEO MARYLAND</t>
  </si>
  <si>
    <t>COLEGIO SULÁYÖM</t>
  </si>
  <si>
    <t>EXPERIMENTAL BILINGÜE DE CARTAGO</t>
  </si>
  <si>
    <t>LICEO DE COT</t>
  </si>
  <si>
    <t>C.T.P. DOS CERCAS</t>
  </si>
  <si>
    <t>LICEO DE FRAILES</t>
  </si>
  <si>
    <t>LICEO DE COLORADO</t>
  </si>
  <si>
    <t>C.T.P. COVAO NOCTURNO</t>
  </si>
  <si>
    <t>LICEO LA VIRGEN</t>
  </si>
  <si>
    <t>LICEO COMTE</t>
  </si>
  <si>
    <t>LICEO TUCURRIQUE</t>
  </si>
  <si>
    <t>COLEGIO SAN FRANCISCO</t>
  </si>
  <si>
    <t>LICEO DE CHOMES</t>
  </si>
  <si>
    <t>COLEGIO ALEJANDRO QUESADA R.</t>
  </si>
  <si>
    <t>LICEO DE CHIRA</t>
  </si>
  <si>
    <t>NOCTURNO DE HATILLO</t>
  </si>
  <si>
    <t>NOCTURNO DESAMPARADOS</t>
  </si>
  <si>
    <t>NOCTURNO LA CUESTA</t>
  </si>
  <si>
    <t>NOCTURNO DE PURISCAL</t>
  </si>
  <si>
    <t>NOCTURNO DE CIUDAD COLON</t>
  </si>
  <si>
    <t>NOCTURNO DE PALMARES</t>
  </si>
  <si>
    <t>NOCTURNO MIGUEL OBREGON LIZANO</t>
  </si>
  <si>
    <t>NOCTURNO DE GRECIA</t>
  </si>
  <si>
    <t>NOCTURNO JULIAN VOLIO LLORENTE</t>
  </si>
  <si>
    <t>NOCTURNO DE NARANJO</t>
  </si>
  <si>
    <t>NOCTURNO DE CARTAGO</t>
  </si>
  <si>
    <t>NOCTURNO DE LA UNION</t>
  </si>
  <si>
    <t>NOCTURNO PBRO. ENRIQUE MENZEL</t>
  </si>
  <si>
    <t>NOCTURNO ALFREDO GONZÁLEZ FLORES</t>
  </si>
  <si>
    <t>NOCTURNO HERMAN LOPEZ HERNANDEZ</t>
  </si>
  <si>
    <t>NOCTURNO DE RIO FRIO</t>
  </si>
  <si>
    <t>NOCTURNO DE LIBERIA</t>
  </si>
  <si>
    <t>NOCTURNO DE NICOYA</t>
  </si>
  <si>
    <t>NOCTURNO DE SANTA CRUZ</t>
  </si>
  <si>
    <t>NOCTURNO JUAN SANTAMARIA</t>
  </si>
  <si>
    <t>NOCTURNO JOSE MARTI</t>
  </si>
  <si>
    <t>NOCTURNO DE ESPARZA</t>
  </si>
  <si>
    <t>LICEO DE MATINA</t>
  </si>
  <si>
    <t>LICEO PACIFICO SUR</t>
  </si>
  <si>
    <t>NOCTURNO DE GOLFITO</t>
  </si>
  <si>
    <t>LICEO SIXAOLA</t>
  </si>
  <si>
    <t>NOCTURNO DE CIUDAD NEILY</t>
  </si>
  <si>
    <t>NOCTURNO DE LIMON</t>
  </si>
  <si>
    <t>LICEO RIO BANANO</t>
  </si>
  <si>
    <t>COLEGIO DEPORTIVO DE LIMON</t>
  </si>
  <si>
    <t>NOCTURNO DE POCOCÍ</t>
  </si>
  <si>
    <t>NOCTURNO DE SAN VITO</t>
  </si>
  <si>
    <t>EXPERIMENTAL BILINGÜE DE AGUA BUENA</t>
  </si>
  <si>
    <t>COLEGIO FELIPE PÉREZ PEREZ</t>
  </si>
  <si>
    <t>EXPERIMENTAL BILINGÜE DE POCOCÍ</t>
  </si>
  <si>
    <t>LICEO BIJAGUA</t>
  </si>
  <si>
    <t>NOCTURNO DE GUÁCIMO</t>
  </si>
  <si>
    <t>EXPERIMENTAL BILINGÜE DE SANTA CRUZ</t>
  </si>
  <si>
    <t>LICEO DE SABANILLAS</t>
  </si>
  <si>
    <t>EXPERIMENTAL BILINGÜE DE NUEVO ARENAL</t>
  </si>
  <si>
    <t>LICEO SANTA TERESITA</t>
  </si>
  <si>
    <t>LICEO LA RITA</t>
  </si>
  <si>
    <t>LICEO DE TICABÁN</t>
  </si>
  <si>
    <t>COLEGIO SANTA CECILIA</t>
  </si>
  <si>
    <t>LICEO DE FLORENCIA</t>
  </si>
  <si>
    <t>LICEO SUCRE</t>
  </si>
  <si>
    <t>LICEO CARRILLOS DE POAS</t>
  </si>
  <si>
    <t>COLEGIO DE TABARCIA</t>
  </si>
  <si>
    <t>COLEGIO BOCAS DE NOSARA</t>
  </si>
  <si>
    <t>LICEO AGUAS CLARAS</t>
  </si>
  <si>
    <t>LICEO KATIRA</t>
  </si>
  <si>
    <t>LICEO BRASILIA</t>
  </si>
  <si>
    <t>LICEO TEODORO PICADO</t>
  </si>
  <si>
    <t>LICEO DE CORRALILLO</t>
  </si>
  <si>
    <t>COLEGIO FRANCISCA CARRASCO JIMENEZ</t>
  </si>
  <si>
    <t>LICEO BORUCA</t>
  </si>
  <si>
    <t>COLEGIO DE JIMÉNEZ</t>
  </si>
  <si>
    <t>LICEO DUACARÍ</t>
  </si>
  <si>
    <t>LICEO SAN DIEGO</t>
  </si>
  <si>
    <t>LICEO CHACHAGUA</t>
  </si>
  <si>
    <t>LICEO PAVON</t>
  </si>
  <si>
    <t>COLEGIO AMBIENTALISTA EL ROBLE</t>
  </si>
  <si>
    <t>COLEGIO TUETAL NORTE</t>
  </si>
  <si>
    <t>LICEO SAN ROQUE</t>
  </si>
  <si>
    <t>COLEGIO SAN RAFAEL</t>
  </si>
  <si>
    <t>NOCTURNO DE BAGACES</t>
  </si>
  <si>
    <t>LICEO VILLARREAL</t>
  </si>
  <si>
    <t>LICEO LA ALEGRIA</t>
  </si>
  <si>
    <t>LICEO NUESTRA SEÑORA DE LOS ANGELES</t>
  </si>
  <si>
    <t>LICEO SAN FRANCISCO DE COYOTE</t>
  </si>
  <si>
    <t>LICEO SANTA RITA</t>
  </si>
  <si>
    <t>LICEO DE SANTA GERTRUDIS</t>
  </si>
  <si>
    <t>COLEGIO CAÑAS DULCES</t>
  </si>
  <si>
    <t>EXPERIMENTAL BILINGÜE DE NARANJO</t>
  </si>
  <si>
    <t>LICEO RODRIGO SOLANO QUIROS</t>
  </si>
  <si>
    <t>LICEO DE TAMBOR</t>
  </si>
  <si>
    <t>COLEGIO AMBIENTALISTA DE PEJIBAYE</t>
  </si>
  <si>
    <t>EXPERIMENTAL BILINGÜE DE TURRIALBA</t>
  </si>
  <si>
    <t>LICEO TRES EQUIS</t>
  </si>
  <si>
    <t>COLEGIO BARRA DE COLORADO</t>
  </si>
  <si>
    <t>LICEO RURAL BARRA DE TORTUGUERO</t>
  </si>
  <si>
    <t>LICEO RURAL GAVILÁN</t>
  </si>
  <si>
    <t>LICEO RURAL SAN JORGE</t>
  </si>
  <si>
    <t>LICEO RURAL PONGOLA</t>
  </si>
  <si>
    <t>LICEO RURAL EL CONCHO</t>
  </si>
  <si>
    <t>LICEO RURAL GRANO DE ORO</t>
  </si>
  <si>
    <t>LICEO LAS ESPERANZAS</t>
  </si>
  <si>
    <t>LICEO LA UVITA</t>
  </si>
  <si>
    <t>COLEGIO SANTA EDUVIGES</t>
  </si>
  <si>
    <t>COLEGIO DE UJARRÁS</t>
  </si>
  <si>
    <t>LICEO RURAL JOSE LUIS JIMENEZ ALCALA</t>
  </si>
  <si>
    <t>LICEO RURAL SAN JOAQUIN DE CUTRIS</t>
  </si>
  <si>
    <t>LICEO RURAL BAHIA DRAKE</t>
  </si>
  <si>
    <t>LICEO SAMARA</t>
  </si>
  <si>
    <t>LICEO VERACRUZ</t>
  </si>
  <si>
    <t>LICEO CAPITAN MANUEL QUIROS</t>
  </si>
  <si>
    <t>LICEO DOS RIOS</t>
  </si>
  <si>
    <t>LICEO FINCA ALAJUELA</t>
  </si>
  <si>
    <t>LICEO DE POCORA</t>
  </si>
  <si>
    <t>LICEO AMBIENTALISTA LLANO BONITO</t>
  </si>
  <si>
    <t>LICEO RURAL BARRA PARISMINA</t>
  </si>
  <si>
    <t>LICEO RURAL CAHUITA</t>
  </si>
  <si>
    <t>UNIDAD PEDAGOGICA RIO CUBA</t>
  </si>
  <si>
    <t>LICEO BOCA DE ARENAL</t>
  </si>
  <si>
    <t>LICEO BUENOS AIRES DE POCOSOL</t>
  </si>
  <si>
    <t>LICEO CORONEL MANUEL ARGÜELLO</t>
  </si>
  <si>
    <t>COLEGIO DR. RICARDO MORENO CAÑAS</t>
  </si>
  <si>
    <t>LICEO MANUEL EMILIO RODRIGUEZ</t>
  </si>
  <si>
    <t>LICEO CONCEPCIÓN</t>
  </si>
  <si>
    <t>LICEO RURAL CHÁNGUENA</t>
  </si>
  <si>
    <t>LICEO SAN FRANCISCO</t>
  </si>
  <si>
    <t>LICEO RURAL LA ESPERANZA</t>
  </si>
  <si>
    <t>LICEO BELEN</t>
  </si>
  <si>
    <t>LICEO RURAL PACAYITAS</t>
  </si>
  <si>
    <t>LICEO RURAL ISLA VENADO</t>
  </si>
  <si>
    <t>LICEO RURAL CABECERAS</t>
  </si>
  <si>
    <t>LICEO  POASITO</t>
  </si>
  <si>
    <t>LICEO LAS DELICIAS</t>
  </si>
  <si>
    <t>COLEGIO ACADEMICO DE COSTA DE PAJAROS</t>
  </si>
  <si>
    <t>LICEO RURAL LAS CEIBAS</t>
  </si>
  <si>
    <t>C.T.P. DE FLORES</t>
  </si>
  <si>
    <t>LICEO HERNAN ZAMORA ELIZONDO</t>
  </si>
  <si>
    <t>UNIDAD PEDAGÓGICA CASA HOGAR</t>
  </si>
  <si>
    <t>LICEO RURAL MANZANILLO</t>
  </si>
  <si>
    <t>COLEGIO JOSÉ MARÍA GUTIÉRREZ</t>
  </si>
  <si>
    <t>LICEO RURAL SAN JOAQUIN</t>
  </si>
  <si>
    <t>LICEO EMILIANO ODIO MADRIGAL</t>
  </si>
  <si>
    <t>LICEO LA GUACIMA</t>
  </si>
  <si>
    <t>LICEO RURAL DE CEDRAL</t>
  </si>
  <si>
    <t>LICEO RURAL EL PORVENIR</t>
  </si>
  <si>
    <t>LICEO FRANCISCO AMIGUETTE HERRERA</t>
  </si>
  <si>
    <t>LICEO GASTON PERALTA CARRANZA</t>
  </si>
  <si>
    <t>LICEO SAN MARCOS</t>
  </si>
  <si>
    <t>LICEO RURAL SAN RAFAEL</t>
  </si>
  <si>
    <t>LICEO RURAL MEDIO QUESO</t>
  </si>
  <si>
    <t>LICEO ENRIQUE GUIER SAENZ</t>
  </si>
  <si>
    <t>LICEO JOAQUIN GUTIERREZ MANGEL</t>
  </si>
  <si>
    <t>LICEO RURAL BUENA VISTA</t>
  </si>
  <si>
    <t>COLEGIO LA PALMA</t>
  </si>
  <si>
    <t>LICEO SABANILLAS</t>
  </si>
  <si>
    <t>LICEO CANALETE</t>
  </si>
  <si>
    <t>LICEO LLANO BONITO</t>
  </si>
  <si>
    <t>LICEO YOLANDA OREAMUNO UNGER</t>
  </si>
  <si>
    <t>LICEO RURAL USEKLA</t>
  </si>
  <si>
    <t>NOCTURNO CARLOS MELENDEZ CHAVERRI</t>
  </si>
  <si>
    <t>LICEO RURAL BOCA DE SIERPE</t>
  </si>
  <si>
    <t>LICEO LOS ANGELES</t>
  </si>
  <si>
    <t>LICEO RURAL BOCA TAPADA</t>
  </si>
  <si>
    <t>LICEO NICOLAS AGUILAR MURILLO</t>
  </si>
  <si>
    <t>LICEO DE CASCAJAL</t>
  </si>
  <si>
    <t>C.T.P. DE ABANGARES</t>
  </si>
  <si>
    <t>SECCION NOCTURNA ACADEMICA DE PARAISO</t>
  </si>
  <si>
    <t>NOCTURNO MAURILIO ALVARADO VARGAS</t>
  </si>
  <si>
    <t>NOCTURNO LA CRUZ</t>
  </si>
  <si>
    <t>NOCTURNO DE BUENOS AIRES</t>
  </si>
  <si>
    <t>NOCTURNO DE OSA</t>
  </si>
  <si>
    <t>NOCTURNO DE QUEPOS</t>
  </si>
  <si>
    <t>NOCTURNO DE SIQUIRRES</t>
  </si>
  <si>
    <t>NOCTURNO DE BATAAN</t>
  </si>
  <si>
    <t>LICEO DE RIO FRIO</t>
  </si>
  <si>
    <t>NOCTURNO PACIFICO SUR</t>
  </si>
  <si>
    <t>LICEO LA PERLA</t>
  </si>
  <si>
    <t>LICEO RURAL BIJAGUAL</t>
  </si>
  <si>
    <t>LICEO RURAL ABROJO MOCTEZUMA</t>
  </si>
  <si>
    <t>LICEO RURAL SANTA ROSA</t>
  </si>
  <si>
    <t>LICEO JUNTAS DE CAOBA</t>
  </si>
  <si>
    <t>LICEO DE GUARDIA</t>
  </si>
  <si>
    <t>LICEO CUATRO BOCAS</t>
  </si>
  <si>
    <t>LICEO RURAL LA CONQUISTA</t>
  </si>
  <si>
    <t>COLEGIO SEPECUE</t>
  </si>
  <si>
    <t>LICEO VENECIA</t>
  </si>
  <si>
    <t>LICEO EL SAINO</t>
  </si>
  <si>
    <t>EXPERIMENTAL BILINGÜE DE LOS ÁNGELES</t>
  </si>
  <si>
    <t>LICEO RURAL SANTIAGO</t>
  </si>
  <si>
    <t>LICEO RURAL SAN RAFAEL DE CABAGRA</t>
  </si>
  <si>
    <t>LICEO RURAL LA ALDEA</t>
  </si>
  <si>
    <t>LICEO RURAL SALVADOR DURAN OCAMPO</t>
  </si>
  <si>
    <t>LICEO RURAL SAN JULIAN</t>
  </si>
  <si>
    <t>TELESECUNDARIA LAS BRISAS</t>
  </si>
  <si>
    <t>LICEO RURAL DE PUERTO VIEJO</t>
  </si>
  <si>
    <t>LICEO COQUITAL</t>
  </si>
  <si>
    <t>LICEO RURAL LA GUARIA DE POCOSOL</t>
  </si>
  <si>
    <t>COLEGIO PLAYAS DEL COCO</t>
  </si>
  <si>
    <t>LICEO SANTA MARTA</t>
  </si>
  <si>
    <t>LICEO RURAL YERI</t>
  </si>
  <si>
    <t>NOCTURNO LA JULIETA</t>
  </si>
  <si>
    <t>COLEGIO CANDELARIA</t>
  </si>
  <si>
    <t>LICEO RURAL SANTA CRUZ</t>
  </si>
  <si>
    <t>LICEO DE SAN ANDRES</t>
  </si>
  <si>
    <t>LICEO RURAL LAS MARIAS</t>
  </si>
  <si>
    <t>EXPERIMENTAL BILINGÜE DE RÍO JIMÉNEZ</t>
  </si>
  <si>
    <t>LICEO COLONIA PUNTARENAS</t>
  </si>
  <si>
    <t>LICEO COLONIA VILLA NUEVA</t>
  </si>
  <si>
    <t>LICEO RURAL VALLE VERDE</t>
  </si>
  <si>
    <t>TELESECUNDARIA DE MEXICO</t>
  </si>
  <si>
    <t>LICEO RURAL PIEDRAS AZULES</t>
  </si>
  <si>
    <t>LICEO RURAL SAN LUIS</t>
  </si>
  <si>
    <t>LICEO SAN JORGE</t>
  </si>
  <si>
    <t>LICEO RURAL DE TARCOLES</t>
  </si>
  <si>
    <t>TELESECUNDARIA LA URRACA</t>
  </si>
  <si>
    <t>LICEO RURAL JUANILAMA</t>
  </si>
  <si>
    <t>COLEGIO SAN MARTIN</t>
  </si>
  <si>
    <t>LICEO RURAL SAN ANTONIO</t>
  </si>
  <si>
    <t>LICEO RURAL LA PALMA</t>
  </si>
  <si>
    <t>LICEO BEBEDERO</t>
  </si>
  <si>
    <t>C.T.P. SANTA ANA</t>
  </si>
  <si>
    <t>LICEO RURAL BOCA RIO SAN CARLOS</t>
  </si>
  <si>
    <t>LICEO RURAL LA GARITA</t>
  </si>
  <si>
    <t>LICEO RURAL CARTAGENA</t>
  </si>
  <si>
    <t>LICEO PICAGRES DE MORA</t>
  </si>
  <si>
    <t>LICEO DE BARBACOAS</t>
  </si>
  <si>
    <t>LICEO EL PARAISO</t>
  </si>
  <si>
    <t>LICEO VUELTA DE JORCO</t>
  </si>
  <si>
    <t>UNIDAD PEDAGOGICA SAN DIEGO</t>
  </si>
  <si>
    <t>LICEO RURAL LA LUCHITA</t>
  </si>
  <si>
    <t>LICEO SAN CARLOS</t>
  </si>
  <si>
    <t>LICEO EL CONSUELO</t>
  </si>
  <si>
    <t>LICEO CUAJINIQUIL</t>
  </si>
  <si>
    <t>LICEO RURAL COOPESILENCIO</t>
  </si>
  <si>
    <t>LICEO RURAL SANTO DOMINGO</t>
  </si>
  <si>
    <t>LICEO RURAL CERRITOS</t>
  </si>
  <si>
    <t>LICEO RURAL LONDRES</t>
  </si>
  <si>
    <t>SECCION NOCTURNA C.T.P. MONSEÑOR SANABRIA</t>
  </si>
  <si>
    <t>NOCTURNO DE CARIARI</t>
  </si>
  <si>
    <t>LICEO AEROPUERTO JERUSALEN</t>
  </si>
  <si>
    <t>TELESECUNDARIA LA CEIBA</t>
  </si>
  <si>
    <t>TELESECUNDARIA DULCE NOMBRE</t>
  </si>
  <si>
    <t>LICEO LA PALMERA</t>
  </si>
  <si>
    <t>LICEO RURAL EL VENADO</t>
  </si>
  <si>
    <t>LICEO RURAL LA GATA</t>
  </si>
  <si>
    <t>TELESECUNDARIA COLONIA ANATERI</t>
  </si>
  <si>
    <t>EXPERIMENTAL BILINGÜE DE SARCHI SUR</t>
  </si>
  <si>
    <t>LICEO RURAL EL CARMEN PARRITA</t>
  </si>
  <si>
    <t>LICEO DE TERRABA</t>
  </si>
  <si>
    <t>LICEO RURAL LA CELINA</t>
  </si>
  <si>
    <t>EXPERIMENTAL BILINGÜE DE SIQUIRRES</t>
  </si>
  <si>
    <t>LICEO INDÍGENA BOCA COHÉN</t>
  </si>
  <si>
    <t>LICEO RURAL ROCA QUEMADA</t>
  </si>
  <si>
    <t>NOCTURNO OROTINA</t>
  </si>
  <si>
    <t>LICEO AMBIENTALISTA DE HORQUETAS</t>
  </si>
  <si>
    <t>LICEO RURAL GANDOCA</t>
  </si>
  <si>
    <t>LICEO RURAL LAS NUBES CRISTO REY</t>
  </si>
  <si>
    <t>LICEO RURAL ALTO COMTE</t>
  </si>
  <si>
    <t>LICEO RURAL AGUAS ZARCAS</t>
  </si>
  <si>
    <t>C.T.P. FERNANDO VOLIO JIMENEZ</t>
  </si>
  <si>
    <t>LICEO RURAL SAN ISIDRO</t>
  </si>
  <si>
    <t>LICEO RURAL CAÑON DE EL GUARCO</t>
  </si>
  <si>
    <t>SECCION NOCTURNA C.T.P. MARIO QUIROS SASSO</t>
  </si>
  <si>
    <t>LICEO SAN NICOLAS DE TOLENTINO</t>
  </si>
  <si>
    <t>LICEO RURAL BANDERAS</t>
  </si>
  <si>
    <t>LICEO LA AMISTAD</t>
  </si>
  <si>
    <t>LICEO QUEBRADA GANADO</t>
  </si>
  <si>
    <t>LICEO RURAL NUEVA GUATEMALA</t>
  </si>
  <si>
    <t>C.T.P. TRONADORA</t>
  </si>
  <si>
    <t>LICEO LA LUCHA</t>
  </si>
  <si>
    <t>LICEO RURAL ISLAS DEL CHIRRIPO</t>
  </si>
  <si>
    <t>LICEO LAGUNA</t>
  </si>
  <si>
    <t>LICEO DE MAGALLANES</t>
  </si>
  <si>
    <t>EXPERIMENTAL BILINGÜE DE SAN RAMON</t>
  </si>
  <si>
    <t>LICEO RURAL ZAPATON</t>
  </si>
  <si>
    <t>LICEO VIRGEN MEDALLA MILAGROSA</t>
  </si>
  <si>
    <t>LICEO PACTO DEL JOCOTE</t>
  </si>
  <si>
    <t>LICEO DEPORTIVO DE GRECIA</t>
  </si>
  <si>
    <t>C.T.P. INVU LAS CAÑAS</t>
  </si>
  <si>
    <t>LICEO HIGUITO</t>
  </si>
  <si>
    <t>LICEO LAS MERCEDES</t>
  </si>
  <si>
    <t>NOCTURNO DE PUERTO VIEJO</t>
  </si>
  <si>
    <t>LICEO RURAL UNION DEL TORO</t>
  </si>
  <si>
    <t>LICEO CUATRO ESQUINAS</t>
  </si>
  <si>
    <t>C.T.P. ULADISLAO GAMEZ SOLANO</t>
  </si>
  <si>
    <t>LICEO RURAL KABEBATA</t>
  </si>
  <si>
    <t>LICEO LABRADOR</t>
  </si>
  <si>
    <t>LICEO PUENTE DE PIEDRA</t>
  </si>
  <si>
    <t>SECCION NOCTURNA C.T.P. PUNTARENAS</t>
  </si>
  <si>
    <t>C.T.P. CARRIZAL</t>
  </si>
  <si>
    <t>LICEO RURAL YORKIN</t>
  </si>
  <si>
    <t>LICEO OCCIDENTAL</t>
  </si>
  <si>
    <t>C.T.P. GRANADILLA</t>
  </si>
  <si>
    <t>I.E.G.B. AMERICA CENTRAL</t>
  </si>
  <si>
    <t>I.E.G.B. NUESTRA SEÑORA DE SION</t>
  </si>
  <si>
    <t>LICEO BUENOS AIRES</t>
  </si>
  <si>
    <t>C.T.P. JOSE ALBERTAZZI</t>
  </si>
  <si>
    <t>COLEGIO FINCA NARANJO</t>
  </si>
  <si>
    <t>NOCTURNO DE POCORA</t>
  </si>
  <si>
    <t>I.E.G.B. PBRO. YANUARIO QUESADA</t>
  </si>
  <si>
    <t>NOCTURNO DE SAN PEDRO</t>
  </si>
  <si>
    <t>SECCION NOCTURNA C.T.P. DE LIMON</t>
  </si>
  <si>
    <t>I.E.G.B. LA VICTORIA</t>
  </si>
  <si>
    <t>LICEO RURAL KATSI</t>
  </si>
  <si>
    <t>SECCION NOCTURNA C.T.P. LIBERIA</t>
  </si>
  <si>
    <t>UNIDAD PEDAGOGICA EL TORITO</t>
  </si>
  <si>
    <t>LICEO LLANO LOS ANGELES</t>
  </si>
  <si>
    <t>LICEO RURAL GUACIMAL</t>
  </si>
  <si>
    <t>LICEO RURAL COLONIA DEL VALLE</t>
  </si>
  <si>
    <t>LICEO RURAL PALMERA</t>
  </si>
  <si>
    <t>LICEO RURAL NAMALDI</t>
  </si>
  <si>
    <t>LICEO RURAL COROMA</t>
  </si>
  <si>
    <t>LICEO SONAFLUCA</t>
  </si>
  <si>
    <t>LICEO RURAL CERROS</t>
  </si>
  <si>
    <t>COLEGIO QUEBRADA GRANDE</t>
  </si>
  <si>
    <t>COLEGIO MATA DE PLATANO</t>
  </si>
  <si>
    <t>LICEO RURAL LOS ALMENDROS</t>
  </si>
  <si>
    <t>SECCION NOCTURNA C.T.P. DE GRANADILLA</t>
  </si>
  <si>
    <t>I.E.G.B. LIMON 2000</t>
  </si>
  <si>
    <t>C.T.P. VASQUEZ DE CORONADO</t>
  </si>
  <si>
    <t>LICEO TIERRA BLANCA</t>
  </si>
  <si>
    <t>LICEO DE TOBOSI</t>
  </si>
  <si>
    <t>LICEO SAN JOSE DEL RIO</t>
  </si>
  <si>
    <t>LICEO RURAL SALITRE</t>
  </si>
  <si>
    <t>LICEO RURAL SHIKABALI</t>
  </si>
  <si>
    <t>LICEO RURAL KJAKUO SULO</t>
  </si>
  <si>
    <t>COLEGIO INDÍGENA SHIROLES</t>
  </si>
  <si>
    <t>SECCION NOCTURNA C.T.P. JOSE DANIEL FLORES</t>
  </si>
  <si>
    <t>SECCION NOCTURNA C.T.P. DE BUENOS AIRES</t>
  </si>
  <si>
    <t>COLEGIO OMAR SALAZAR OBANDO</t>
  </si>
  <si>
    <t>LICEO RURAL QUIRIMAN</t>
  </si>
  <si>
    <t>LICEO RURAL VILLA HERMOSA</t>
  </si>
  <si>
    <t>LICEO RURAL ALTO COHEN</t>
  </si>
  <si>
    <t>COLEGIO DE GUACIMO</t>
  </si>
  <si>
    <t>SECCION NOCTURNA C.T.P. DE SAN SEBASTIAN</t>
  </si>
  <si>
    <t>COLEGIO FLORIDA</t>
  </si>
  <si>
    <t>COLEGIO DE PACUARE</t>
  </si>
  <si>
    <t>LICEO RURAL YIMBA CAJC</t>
  </si>
  <si>
    <t>C.T.P. SAN PEDRO DE BARVA</t>
  </si>
  <si>
    <t>SECCION NOCTURNA C.T.P. DE PURISCAL</t>
  </si>
  <si>
    <t>SECCION NOCTURNA C.T.P. DE JACO</t>
  </si>
  <si>
    <t>SECCION NOCTURNA C.T.P. HOJANCHA</t>
  </si>
  <si>
    <t>SECCION NOCTURNA C.T.P. ULADISLAO GAMEZ SOLANO</t>
  </si>
  <si>
    <t>SECCION NOCTURNA C.T.P. SAN ISIDRO</t>
  </si>
  <si>
    <t>SECCION NOCTURNA C.T.P. CALLE BLANCOS</t>
  </si>
  <si>
    <t>SECCION NOCTURNA C.T.P. NATANIEL ARIAS MURILLO</t>
  </si>
  <si>
    <t>SECCION NOCTURNA C.T.P. INVU LAS CAÑAS</t>
  </si>
  <si>
    <t>C.T.P. DE PALMICHAL</t>
  </si>
  <si>
    <t>C.T.P. SANTO CRISTO DE ESQUIPULAS</t>
  </si>
  <si>
    <t>C.T.P. SABANILLA</t>
  </si>
  <si>
    <t>C.T.P. SAN RAFAEL DE POAS</t>
  </si>
  <si>
    <t>C.T.P. BOLIVAR</t>
  </si>
  <si>
    <t>C.T.P. DE DULCE NOMBRE</t>
  </si>
  <si>
    <t>LICEO SANTISIMA TRINIDAD</t>
  </si>
  <si>
    <t>C.T.P. SANTA EULALIA</t>
  </si>
  <si>
    <t>C.T.P. AMBIENTALISTA ISAIAS RETANA</t>
  </si>
  <si>
    <t>SECCION NOCTURNA C.T.P. SANTA BARBARA</t>
  </si>
  <si>
    <t>C.T.P. SANTA LUCIA</t>
  </si>
  <si>
    <t>C.T.P. ABELARDO BONILLA BALDARES</t>
  </si>
  <si>
    <t>C.T.P. MAXIMO QUESADA</t>
  </si>
  <si>
    <t>C.T.P. PURRAL</t>
  </si>
  <si>
    <t>SECCION NOCTURNA C.T.P. CARRILLO</t>
  </si>
  <si>
    <t>C.T.P. OREAMUNO</t>
  </si>
  <si>
    <t>C.T.P. ROSARIO DE NARANJO</t>
  </si>
  <si>
    <t>SECCION NOCTURNA C.T.P. DE SANTA CRUZ</t>
  </si>
  <si>
    <t>SECCION NOCTURNA C.T.P. DE NICOYA</t>
  </si>
  <si>
    <t>SECCION NOCTURNA C.T.P. PUERTO VIEJO</t>
  </si>
  <si>
    <t>SECCION NOCTURNA C.T.P. JOSE ALBERTAZZI</t>
  </si>
  <si>
    <t>SECCION NOCTURNA C.T.P. VASQUEZ DE CORONADO</t>
  </si>
  <si>
    <t>C.T.P. SANTO DOMINGO</t>
  </si>
  <si>
    <t>C.T.P. MERCEDES NORTE</t>
  </si>
  <si>
    <t>C.T.P. PAVAS</t>
  </si>
  <si>
    <t>C.T.P. CALLE ZAMORA</t>
  </si>
  <si>
    <t>SECCION NOCTURNA C.T.P. OSA</t>
  </si>
  <si>
    <t>SECCION NOCTURNA C.T.P. PLATANARES</t>
  </si>
  <si>
    <t>SECCION NOCTURNA C.T.P. PEJIBAYE</t>
  </si>
  <si>
    <t>SECCION NOCTURNA C.T.P. SANTO CRISTO DE ESQUIP.</t>
  </si>
  <si>
    <t>SECCION NOCTURNA C.T.P. SAN CARLOS</t>
  </si>
  <si>
    <t>SECCION NOCTURNA C.T.P. LA FORTUNA</t>
  </si>
  <si>
    <t>SECCION NOCTURNA C.T.P. DE BATAAN</t>
  </si>
  <si>
    <t>SECCION NOCTURNA C.T.P. PADRE ROBERTO EVANS</t>
  </si>
  <si>
    <t>SECCION NOCTURNA C.T.P. SAN MATEO</t>
  </si>
  <si>
    <t>SECCION NOCTURNA C.T.P. DE CORRALILLO</t>
  </si>
  <si>
    <t>SECCION NOCTURNA C.T.P. NANDAYURE</t>
  </si>
  <si>
    <t>SECCION NOCTURNA C.T.P. DE PARRITA</t>
  </si>
  <si>
    <t>SECCION NOCTURNA C.T.P. DE GUATUSO</t>
  </si>
  <si>
    <t>SECCION NOCTURNA C.T.P. SARDINAL</t>
  </si>
  <si>
    <t>C.T.P. DE CAÑAS</t>
  </si>
  <si>
    <t>C.T.P. DE ASERRI</t>
  </si>
  <si>
    <t>LICEO COPEY</t>
  </si>
  <si>
    <t>LICEO RURAL CHINA KICHA</t>
  </si>
  <si>
    <t>LICEO RURAL ARANJUEZ</t>
  </si>
  <si>
    <t>LICEO RURAL EL PROGRESO</t>
  </si>
  <si>
    <t>LICEO RURAL LA UNION</t>
  </si>
  <si>
    <t>C.T.P. DE MORA</t>
  </si>
  <si>
    <t>C.T.P. ESPARZA</t>
  </si>
  <si>
    <t>C.T.P. ZARCERO</t>
  </si>
  <si>
    <t>C.T.P. DE ATENAS</t>
  </si>
  <si>
    <t>SECCION NOCTURNA C.T.P. UPALA</t>
  </si>
  <si>
    <t>SECCION NOCTURNA C.T.P. LA SUIZA</t>
  </si>
  <si>
    <t>SECCION NOCTURNA C.T.P. 27 DE ABRIL</t>
  </si>
  <si>
    <t>SECCION NOCTURNA C.T.P. DE CARTAGENA</t>
  </si>
  <si>
    <t>SECCION NOCTURNA C.T.P. PURRAL</t>
  </si>
  <si>
    <t>SECCION NOCTURNA C.T.P. ABELARDO BONILLA B.</t>
  </si>
  <si>
    <t>SECCION NOCTURNA C.T.P. LOS CHILES</t>
  </si>
  <si>
    <t>SECCION NOCTURNA C.T.P. SANTA ROSA</t>
  </si>
  <si>
    <t>SECCION NOCTURNA C.T.P. DE PITAL</t>
  </si>
  <si>
    <t>SECCION NOCTURNA C.T.P. CALLE ZAMORA</t>
  </si>
  <si>
    <t>SECCION NOCTURNA C.T.P. SAN PABLO</t>
  </si>
  <si>
    <t>SECCION NOCTURNA C.T.P. DE POCOCI</t>
  </si>
  <si>
    <t>SECCION NOCTURNA C.T.P. DE ACOSTA</t>
  </si>
  <si>
    <t>SECCION NOCTURNA C.T.P. DE ASERRI</t>
  </si>
  <si>
    <t>SECCION NOCTURNA C.T.P. SAN JUAN SUR</t>
  </si>
  <si>
    <t>SECCION NOCTURNA C.T.P. JOSE FIGUERES FERRER</t>
  </si>
  <si>
    <t>SECCION NOCTURNA C.T.P. DE PACAYAS</t>
  </si>
  <si>
    <t>SECCION NOCTURNA C.T.P. SANTA LUCIA</t>
  </si>
  <si>
    <t>SECCION NOCTURNA C.T.P. TRONADORA</t>
  </si>
  <si>
    <t>SECCION NOCTURNA C.T.P. DE ABANGARES</t>
  </si>
  <si>
    <t>SECCION NOCTURNA C.T.P. DE QUEPOS</t>
  </si>
  <si>
    <t>NOCTURNO DE JACO</t>
  </si>
  <si>
    <t>NOCTURNO DE AMUBRI</t>
  </si>
  <si>
    <t>C.T.P. BARRIO IRVIN</t>
  </si>
  <si>
    <t>C.T.P. DE LIVERPOOL</t>
  </si>
  <si>
    <t>C.T.P. OROSI</t>
  </si>
  <si>
    <t>C.T.P. ROBERTO GAMBOA VALVERDE</t>
  </si>
  <si>
    <t>C.T.P. BRAULIO ODIO HERRERA</t>
  </si>
  <si>
    <t>C.T.P. JOSE MARIA ZELEDON BRENES</t>
  </si>
  <si>
    <t>C.T.P. AGROPORTICA</t>
  </si>
  <si>
    <t>C.T.P. LAS PALMITAS</t>
  </si>
  <si>
    <t>C.T.P. DE PLATANAR</t>
  </si>
  <si>
    <t>C.T.P. DE ALAJUELITA</t>
  </si>
  <si>
    <t>C.T.P. DE BELEN</t>
  </si>
  <si>
    <t>C.T.P. DE SAN RAFAEL DE ALAJUELA</t>
  </si>
  <si>
    <t>LICEO RURAL TSIRURURI</t>
  </si>
  <si>
    <t>LICEO RURAL JAK KSARI</t>
  </si>
  <si>
    <t>UNIDAD PEDAGOGICA ISLA CABALLO</t>
  </si>
  <si>
    <t>LICEO RURAL SIKRIYöK</t>
  </si>
  <si>
    <t>SECCION NOCTURNA C.T.P. DE CAÑAS</t>
  </si>
  <si>
    <t>SECCION NOCTURNA C.T.P. ROSARIO DE NARANJO</t>
  </si>
  <si>
    <t>SECCION NOCTURNA C.T.P. HEREDIA</t>
  </si>
  <si>
    <t>SECCION NOCTURNA C.T.P. SAN PEDRO DE BARVA</t>
  </si>
  <si>
    <t>SECCION NOCTURNA C.T.P. DE ATENAS</t>
  </si>
  <si>
    <t>SECCION NOCTURNA C.T.P. DE PLATANAR</t>
  </si>
  <si>
    <t>SECCION NOCTURNA C.T.P. BRAULIO ODIO HERRERA</t>
  </si>
  <si>
    <t>SECCION NOCTURNA C.T.P. SANTO DOMINGO</t>
  </si>
  <si>
    <t>SECCION NOCTURNA C.T.P. LAS PALMITAS</t>
  </si>
  <si>
    <t>SECCION NOCTURNA C.T.P. DE LIVERPOOL</t>
  </si>
  <si>
    <t>C.T.P. LA TIGRA</t>
  </si>
  <si>
    <t>C.T.P. DE COPAL</t>
  </si>
  <si>
    <t>C.T.P. DEL ESTE</t>
  </si>
  <si>
    <t>COLEGIO SAN FRANCISCO DE LA PALMERA</t>
  </si>
  <si>
    <t>COLEGIO DE LEPANTO</t>
  </si>
  <si>
    <t>LICEO RURAL PALACIOS</t>
  </si>
  <si>
    <t>SECCION NOCTURNA C.T.P. SAN ISIDRO DE HEREDIA</t>
  </si>
  <si>
    <t>SECCION NOCTURNA C.T.P. LA TIGRA</t>
  </si>
  <si>
    <t>SECCION NOCTURNA C.T.P. DE PALMICHAL</t>
  </si>
  <si>
    <t>LICEO DE SANTIAGO</t>
  </si>
  <si>
    <t>LICEO NUEVO DE PURISCAL</t>
  </si>
  <si>
    <t>COLEGIO DE SIQUIRRES</t>
  </si>
  <si>
    <t>C.T.P. LA CARPIO</t>
  </si>
  <si>
    <t>LICEO RURAL VARA BLANCA</t>
  </si>
  <si>
    <t>LICEO DE GUARARI</t>
  </si>
  <si>
    <t>C.T.P. HATILLO</t>
  </si>
  <si>
    <t>BANNY NG HIDALGO</t>
  </si>
  <si>
    <t>KENNETH SALAS ARROYO</t>
  </si>
  <si>
    <t>EDUARDO BARAHONA VALVERDE</t>
  </si>
  <si>
    <t>MILENA MUÑOZ AGUIRRE</t>
  </si>
  <si>
    <t>JORGE VARGAS VARELA</t>
  </si>
  <si>
    <t>FERNANDO TORRES QUIROS</t>
  </si>
  <si>
    <t>DENNIS MARROQUIN RUGAMA</t>
  </si>
  <si>
    <t>ALEJANDRO BRENES GAMBOA</t>
  </si>
  <si>
    <t>RAFAEL ANGEL CORDERO CASTILLO</t>
  </si>
  <si>
    <t>ALBERTO QUIROS ABARCA</t>
  </si>
  <si>
    <t>JUAN CARLOS BADILLA LEIVA</t>
  </si>
  <si>
    <t>SILVIO CALDERON MONTERO</t>
  </si>
  <si>
    <t>EDTTH ALVARADO CASTRO</t>
  </si>
  <si>
    <t>GUISELLE BRENES GUTIERREZ</t>
  </si>
  <si>
    <t>FAUSTO BARRANTES BRAN</t>
  </si>
  <si>
    <t>CARMEN MARIA ROJAS AVILA</t>
  </si>
  <si>
    <t>HUMBERTO QUIROS QUIROS</t>
  </si>
  <si>
    <t>MARTIN CARMELO PINNOCK JOHNSON</t>
  </si>
  <si>
    <t>ANA MARIA GONZALEZ RAMIREZ</t>
  </si>
  <si>
    <t>VICTOR HUGO CHAVES QUIROS</t>
  </si>
  <si>
    <t>GEOVANNY ESQUIVEL ALFARO</t>
  </si>
  <si>
    <t>ALEXANDRA CHANTO UREÑA</t>
  </si>
  <si>
    <t>GILBERTH VALVERDE MORA</t>
  </si>
  <si>
    <t>MARIELA VALVERDE PORRAS</t>
  </si>
  <si>
    <t>EMERSON PANIAGUA VEGA</t>
  </si>
  <si>
    <t>ALAN ASTORGA CASTRO</t>
  </si>
  <si>
    <t>ROSIBEL AGÜERO QUIROS</t>
  </si>
  <si>
    <t>LUIS DIEGO QUESADA ROSALES</t>
  </si>
  <si>
    <t>RICARDO BARRANTES RAMIREZ</t>
  </si>
  <si>
    <t>SANTIAGO HERRERA VARGAS</t>
  </si>
  <si>
    <t>JUAN CARLOS QUESADA FONSECA</t>
  </si>
  <si>
    <t>GERARDO SANDOVAL BENAVIDES</t>
  </si>
  <si>
    <t>HECTOR L. BRICEÑO HERNANDEZ</t>
  </si>
  <si>
    <t>VERNY SOLORZANO RODRIGUEZ</t>
  </si>
  <si>
    <t>ROBERTH JIMENEZ HERNANDEZ</t>
  </si>
  <si>
    <t>FLORIBETH MORA ROJAS</t>
  </si>
  <si>
    <t>SEIDY JIMENEZ FONSECA</t>
  </si>
  <si>
    <t>ANA DAISY ESQUIVEL VARGAS</t>
  </si>
  <si>
    <t>ABRAHAM BARBOZA GOMEZ</t>
  </si>
  <si>
    <t>ASDRUBAL CALVO PANIAGUA</t>
  </si>
  <si>
    <t>MARIA ELID ARREDONDO DELGADO</t>
  </si>
  <si>
    <t>RAUL MIRANDA MESEN</t>
  </si>
  <si>
    <t>FRANKLIN SOLANO REDONDO</t>
  </si>
  <si>
    <t>ELIZABETH TREJOS SOLANO</t>
  </si>
  <si>
    <t>RUBEN SALAS SALAZAR</t>
  </si>
  <si>
    <t>LEONEL E. CASTRO CARVAJAL</t>
  </si>
  <si>
    <t>MARICELA GONZÁLEZ ALFARO</t>
  </si>
  <si>
    <t>GUSTAVO RODRIGUEZ VARGAS</t>
  </si>
  <si>
    <t>MARIO SOTO QUIROS</t>
  </si>
  <si>
    <t>RAFAEL CASTRO VINDAS</t>
  </si>
  <si>
    <t>WAGNER ALFARO ROMÁN</t>
  </si>
  <si>
    <t>MINOR ELIZONDO MORALES</t>
  </si>
  <si>
    <t>VERA VILLALOBOS VINDAS</t>
  </si>
  <si>
    <t>MAYRA CHAVES ALFARO</t>
  </si>
  <si>
    <t>WILBERTH UGARTE MEDINA</t>
  </si>
  <si>
    <t>REBECA ARNESTO TOLEDO</t>
  </si>
  <si>
    <t>JORGE ARTURO ALFARO ORIAS</t>
  </si>
  <si>
    <t>DIDIER BRICEÑO GOMEZ</t>
  </si>
  <si>
    <t>VICTORIA EUGENIA ZUÑIGA ZUÑIGA</t>
  </si>
  <si>
    <t>OLGER CASCANTE ACEVEDO</t>
  </si>
  <si>
    <t>JAYRON OBANDO OSES</t>
  </si>
  <si>
    <t>BRAULIO MIRANDA MENDEZ</t>
  </si>
  <si>
    <t>GUILLERMO HIO SOTO</t>
  </si>
  <si>
    <t>MARIA MARGARITA ORTEGA GARCIA</t>
  </si>
  <si>
    <t>PAUL ALEXANDER ALFARO MARIN</t>
  </si>
  <si>
    <t>ROSEMARY SOTO OVARES</t>
  </si>
  <si>
    <t>AGNES MAKRE MORA</t>
  </si>
  <si>
    <t>FERNANDO ENRIQUEZ ESPINOZA</t>
  </si>
  <si>
    <t>CARLOS HERNANDEZ ARCE</t>
  </si>
  <si>
    <t>ALBA LUZ OBANDO JIMENEZ</t>
  </si>
  <si>
    <t>EDITH NATALIA DIAZ FIGUEROA</t>
  </si>
  <si>
    <t>YESENIA VASQUEZ ARAYA</t>
  </si>
  <si>
    <t>CLARANCE CRAWFORD MAC DONALD</t>
  </si>
  <si>
    <t>WILBERTH VARGAS COTO</t>
  </si>
  <si>
    <t>FLORIBETH ARIAS PICADO</t>
  </si>
  <si>
    <t>JULIO CESAR HERNANDEZ ROMERO</t>
  </si>
  <si>
    <t>JAIRO TAYLOR MATARRITA</t>
  </si>
  <si>
    <t>FERNANDO PUSEY HALL</t>
  </si>
  <si>
    <t>XINIA QUESADA CAMPOS</t>
  </si>
  <si>
    <t>EDGAR ROJAS CESPEDES</t>
  </si>
  <si>
    <t>HENRY ALVARADO ZUMBADO</t>
  </si>
  <si>
    <t>JORGE ALEXIS PICADO CORRALES</t>
  </si>
  <si>
    <t>ALI ANTONIO SIBAJA SIBAJA</t>
  </si>
  <si>
    <t>MERLYN GONZALEZ REID</t>
  </si>
  <si>
    <t>ADAN CARRANZA VILLALOBOS</t>
  </si>
  <si>
    <t>DAMARIS CORRALES PICADO</t>
  </si>
  <si>
    <t>LUCRECIA AMADOR MEZA</t>
  </si>
  <si>
    <t>EUGENIA VALVERDE MONGE</t>
  </si>
  <si>
    <t>WARREN ALVARADO GUERRERO</t>
  </si>
  <si>
    <t>GILBERTH GONZALEZ GUERRERO</t>
  </si>
  <si>
    <t>CESAR PORTUGUEZ SANABRIA</t>
  </si>
  <si>
    <t>BERNAL SOLANO CERVANTES</t>
  </si>
  <si>
    <t>ALBINO MIRANDA CORRALES</t>
  </si>
  <si>
    <t>JORGE MARIO GONZALEZ MATAMOROS</t>
  </si>
  <si>
    <t>GERARDO OBANDO PORRAS</t>
  </si>
  <si>
    <t>ARMANDO CHACON MORA</t>
  </si>
  <si>
    <t>CRISTINA LOBO BARRANTES</t>
  </si>
  <si>
    <t>PATRICIA PARRA VARGAS</t>
  </si>
  <si>
    <t>SEIDY LOPEZ MADRIGAL</t>
  </si>
  <si>
    <t>LISBETH CASTRO ESQUIVEL</t>
  </si>
  <si>
    <t>DANILO CRUZ CASTRO</t>
  </si>
  <si>
    <t>ADRIAN ALFARO POVEDA</t>
  </si>
  <si>
    <t>MOISES JAMIENSON CASTILLO</t>
  </si>
  <si>
    <t>MAURICIO MOREIRA ARCE</t>
  </si>
  <si>
    <t>ROCIO VARGAS MONTERO</t>
  </si>
  <si>
    <t>LUIS ARNOLDO VELÁSQUEZ UMAÑA</t>
  </si>
  <si>
    <t>ONELIA GUEVARA VIALES</t>
  </si>
  <si>
    <t>DENNICE JIMENEZ RODRIGUEZ</t>
  </si>
  <si>
    <t>EMMANUEL HERNANDEZ MUÑOZ</t>
  </si>
  <si>
    <t>JUAN CARLOS CHAVES VALVERDE</t>
  </si>
  <si>
    <t>IRIS BARAHONA SALAZAR</t>
  </si>
  <si>
    <t>WILLIAM VEGA DUARTE</t>
  </si>
  <si>
    <t>EMILIA PEREZ GARCIA</t>
  </si>
  <si>
    <t>JUAN CARLOS QUESADA QUESADA</t>
  </si>
  <si>
    <t>EDIN LOPEZ RIVERA</t>
  </si>
  <si>
    <t>ANA I. ZUMBADO VALVERDE</t>
  </si>
  <si>
    <t>JEFRY ROJAS JIMENEZ</t>
  </si>
  <si>
    <t>MARIA ISABEL SANCHEZ MONTOYA</t>
  </si>
  <si>
    <t>ROLANDO CRUZ CASTRO</t>
  </si>
  <si>
    <t>SUSANA RUIZ RUIZ</t>
  </si>
  <si>
    <t>JORGE ANTONIO ALVARADO SAENZ</t>
  </si>
  <si>
    <t>TERESITA VIALES MATARRITA</t>
  </si>
  <si>
    <t>LORENA GUIDO ZAMORA</t>
  </si>
  <si>
    <t>ALEXIS HERRERA LOPEZ</t>
  </si>
  <si>
    <t>EDGAR ELADIO CORDERO ARIAS</t>
  </si>
  <si>
    <t>IVÁN MORA SIEZAR</t>
  </si>
  <si>
    <t>LIGIA SOLANO DELGADO</t>
  </si>
  <si>
    <t>CRISTINA SOLANO CORDERO</t>
  </si>
  <si>
    <t>SANTIAGO HERRERA BARRANTES</t>
  </si>
  <si>
    <t>CARLOS ARMANDO MARTINEZ ARIAS</t>
  </si>
  <si>
    <t>DANNY PERALTA CRUZ</t>
  </si>
  <si>
    <t>ROLANDO SOLANO MORALES</t>
  </si>
  <si>
    <t>GRUSHENSKA CASTILLO FERNANDEZ</t>
  </si>
  <si>
    <t>LUIS DIEGO CHACON MARTINEZ</t>
  </si>
  <si>
    <t>DONALD ARAYA VARGAS</t>
  </si>
  <si>
    <t>YERLIN JARA AMORES</t>
  </si>
  <si>
    <t>SEIDY NAJERA NUÑEZ</t>
  </si>
  <si>
    <t>CARLOS GABRIEL UMANA POVEDA</t>
  </si>
  <si>
    <t>ROMMEL GUEVARA SALAS</t>
  </si>
  <si>
    <t>CARLOS EMILIO ALVAREZ GARAY</t>
  </si>
  <si>
    <t>ILIANA RAMIREZ HERNANDEZ</t>
  </si>
  <si>
    <t>LETICIA ARRIETA CHACON</t>
  </si>
  <si>
    <t>ADRIAN SALAZAR CASTILLO</t>
  </si>
  <si>
    <t>GRACE BRENES CAMPOS</t>
  </si>
  <si>
    <t>JOSE WILMAR DIAZ ORIAS</t>
  </si>
  <si>
    <t>DENNIS FERNANDEZ GOMEZ</t>
  </si>
  <si>
    <t>MARIA BENITA GOMEZ MORENO</t>
  </si>
  <si>
    <t>MARIA EDUVIGES MOYA HERRERA</t>
  </si>
  <si>
    <t>ELMER VILLALOBOS GONZALEZ</t>
  </si>
  <si>
    <t>EVELIA VILLALOBOS GUZMAN</t>
  </si>
  <si>
    <t>MARVIN RODRÍGUEZ LEÓN</t>
  </si>
  <si>
    <t>CARLOS RODRIGUEZ GUZMAN</t>
  </si>
  <si>
    <t>ANA DELIA RAMIREZ VILLALOBOS</t>
  </si>
  <si>
    <t>MAGDIEL SALAS JIMENEZ</t>
  </si>
  <si>
    <t>WARNER ANTONIO VEGA SOLIS</t>
  </si>
  <si>
    <t>ELKE MATA RIVERA</t>
  </si>
  <si>
    <t>DAMARIS FUNTES ABARCA</t>
  </si>
  <si>
    <t>JONATHAN FONSECA SALAZAR</t>
  </si>
  <si>
    <t>GUSTAVO MORA ARIAS</t>
  </si>
  <si>
    <t>RODOLFO OROZCO JUAREZ</t>
  </si>
  <si>
    <t>LAURA RAMOS FALLAS</t>
  </si>
  <si>
    <t>OSCAR RODRIGUEZ APOSTOL</t>
  </si>
  <si>
    <t>RODOLFO CENTENO UMANZOR</t>
  </si>
  <si>
    <t>MAURICIO OBANDO OBANDO</t>
  </si>
  <si>
    <t>RONNY GARITA CHAVARRIA</t>
  </si>
  <si>
    <t>MARJORIE CHAVES MONTOYA</t>
  </si>
  <si>
    <t>GUIDO FALLAS CAMBRONERO</t>
  </si>
  <si>
    <t>SONIA ARANA GONZALEZ</t>
  </si>
  <si>
    <t>KATTIA CARBALLO GARCIA</t>
  </si>
  <si>
    <t>GEOVANNY ROJAS MIRANDA</t>
  </si>
  <si>
    <t>MARIELOS PORRAS ALTAMIRANO</t>
  </si>
  <si>
    <t>ARNULFO ALVARADO LOPEZ</t>
  </si>
  <si>
    <t>SANDRA MORA ALPIZAR</t>
  </si>
  <si>
    <t>ALLAN SOLANO SALAZAR</t>
  </si>
  <si>
    <t>WENDY LATOUCHE SEGURA</t>
  </si>
  <si>
    <t>MAUREEN VARELA ARAYA</t>
  </si>
  <si>
    <t>MARIA LIDIETH ALFARO MONDRAGON</t>
  </si>
  <si>
    <t>EUGENIA VARGAS JIMENEZ</t>
  </si>
  <si>
    <t>ROXANA IZABA DUARTE</t>
  </si>
  <si>
    <t>EDGAR FONSECA GARRO</t>
  </si>
  <si>
    <t>ADRIANA ENRIQUEZ GUZMAN</t>
  </si>
  <si>
    <t>DEIRY LIZANO MORA</t>
  </si>
  <si>
    <t>FLOR COREA VIALES</t>
  </si>
  <si>
    <t>GRACE LILLIANA MORALEZ LOPEZ</t>
  </si>
  <si>
    <t>MARIELOS SOLIS ALVARADO</t>
  </si>
  <si>
    <t>VERONICA PERAZA ALVAREZ</t>
  </si>
  <si>
    <t>OSCAR ALMENGOR FERNÁNDEZ</t>
  </si>
  <si>
    <t>ALFREDO BRUNLEY ROBINSON</t>
  </si>
  <si>
    <t>LUIS ALBERTO ROJAS BOGANTES</t>
  </si>
  <si>
    <t>LUIS GUILLERMO JIMENEZ CESPEDE</t>
  </si>
  <si>
    <t>ANA CECILIA AUED FLORES</t>
  </si>
  <si>
    <t>YURI VANESSA CASANOVA AZOFEIFA</t>
  </si>
  <si>
    <t>IDANIA RUIZ RUIZ</t>
  </si>
  <si>
    <t>GLORIA EDWARDS SOLIS</t>
  </si>
  <si>
    <t>JENNY DELGADO JIMENEZ</t>
  </si>
  <si>
    <t>SEHIRIS VILLALOBOS CARAZO</t>
  </si>
  <si>
    <t>LAURA CRUZ JIMENEZ</t>
  </si>
  <si>
    <t>JOSE MANUEL VARGAS MENA</t>
  </si>
  <si>
    <t>MARIBEL VEGA DÍAZ</t>
  </si>
  <si>
    <t>ADONAIS JIMENEZ VASQUEZ</t>
  </si>
  <si>
    <t>ROGER VALLE GUERRA</t>
  </si>
  <si>
    <t>MARIA CRISTINA VARGAS GRANDA</t>
  </si>
  <si>
    <t>VICTOR ACOSTA GUTIERREZ</t>
  </si>
  <si>
    <t>JUAN PABLO OJEDA ROSALES</t>
  </si>
  <si>
    <t>ROGER VASQUEZ PICADO</t>
  </si>
  <si>
    <t>SOFIA SEQUEIRA RUIZ</t>
  </si>
  <si>
    <t>LESBIA NAVARRETE CORONADO</t>
  </si>
  <si>
    <t>ALLAN MONTERO ALPIZAR</t>
  </si>
  <si>
    <t>LUIS CARLOS ALPIZAR MURILLO</t>
  </si>
  <si>
    <t>JAVIER ELIAS ROJAS CORTES</t>
  </si>
  <si>
    <t>GEOVANNY LOPEZ MENA</t>
  </si>
  <si>
    <t>HENRY RAMIREZ VASQUEZ</t>
  </si>
  <si>
    <t>ELIZABETH LOPEZ HIDALGO</t>
  </si>
  <si>
    <t>JOSE ALEXANDER DIAZ SIBAJA</t>
  </si>
  <si>
    <t>JUAN FELIPE CHACON CASTILLO</t>
  </si>
  <si>
    <t>YESSICA GUERRERO MOSQUERA</t>
  </si>
  <si>
    <t>ROGER ROJAS CESPEDES</t>
  </si>
  <si>
    <t>JIMMY VARGAS ARIAS</t>
  </si>
  <si>
    <t>MARLON PEREZ PICADO</t>
  </si>
  <si>
    <t>MARCO VEGA CHAVARRIA</t>
  </si>
  <si>
    <t>NAPOLEON RODRIGUEZ OBANDO</t>
  </si>
  <si>
    <t>VANESSA TORRES ALVAREZ</t>
  </si>
  <si>
    <t>JUANA MARIA HERNANDEZ PEREZ</t>
  </si>
  <si>
    <t>XIOMARA ROJAS RUIZ</t>
  </si>
  <si>
    <t>DIEGO BALTODANO ARCE</t>
  </si>
  <si>
    <t>MARCOS ANT. RIVERA FERNANDEZ</t>
  </si>
  <si>
    <t>FREDDY LEANDRO CASTAÑEDA</t>
  </si>
  <si>
    <t>HELEN VILLANUEVA VARGAS</t>
  </si>
  <si>
    <t>GETTY COREA MARTINEZ</t>
  </si>
  <si>
    <t>JESSICA SOTO CORRALES</t>
  </si>
  <si>
    <t>ISABEL ARIAS CALDERON</t>
  </si>
  <si>
    <t>GUIDO ZARATE SANCHEZ</t>
  </si>
  <si>
    <t>VERNA DEL CARMEN CESPEDES ROJA</t>
  </si>
  <si>
    <t>MARJORIE ARCE BERMUDEZ</t>
  </si>
  <si>
    <t>JOSE RAMON ESPINOZA LOPEZ</t>
  </si>
  <si>
    <t>BRAULIO CHACON HERRERA</t>
  </si>
  <si>
    <t>LILLIAM CALLEJAS ESCOBAR</t>
  </si>
  <si>
    <t>TERESITA MONGE BARRANTES</t>
  </si>
  <si>
    <t>MICHAEL MORALES BALDI</t>
  </si>
  <si>
    <t>ROY MONTENEGRO NUNEZ</t>
  </si>
  <si>
    <t>ADRIAN CARPIO GOMEZ</t>
  </si>
  <si>
    <t>MAUREN CASTRO SALAZAR</t>
  </si>
  <si>
    <t>ANA LINA BARRANTES RODRIGUEZ</t>
  </si>
  <si>
    <t>INGRID SUSANA JIMENEZ LOPEZ</t>
  </si>
  <si>
    <t>ANA T BARQUERO SANABRIA</t>
  </si>
  <si>
    <t>ANA LUCIA BENAVIDES FERNANDEZ</t>
  </si>
  <si>
    <t>WILBER JOSE MARIN JIMENEZ</t>
  </si>
  <si>
    <t>RAMIRO FONSECA FALLAS</t>
  </si>
  <si>
    <t>MARIBEL ROJAS CONEJO</t>
  </si>
  <si>
    <t>VERNY ULATE MOLINA</t>
  </si>
  <si>
    <t>HEINER YASIN MAYORGA GABB</t>
  </si>
  <si>
    <t>KENDALL RODRIGUEZ RODRIGUEZ</t>
  </si>
  <si>
    <t>XINIA ISABEL PIEDRA VALVERDE</t>
  </si>
  <si>
    <t>WALTER NOGUERA CASTILLO</t>
  </si>
  <si>
    <t>GUIDO MADRIGAL QUIROS</t>
  </si>
  <si>
    <t>ALVARO ROMAN GONZALEZ</t>
  </si>
  <si>
    <t>KATIA AMADOR PEREZ</t>
  </si>
  <si>
    <t>SANDRA FIGUEROA BARQUERO</t>
  </si>
  <si>
    <t>VERA VIOLETA ELIZONDO HERRERA</t>
  </si>
  <si>
    <t>LIDIA SUAREZ CALDERON</t>
  </si>
  <si>
    <t>GERARDO MURILLO GAMBOA</t>
  </si>
  <si>
    <t>ADRIANA MABEL TORRES ORTIZ</t>
  </si>
  <si>
    <t>EVETT FULLER FULLER</t>
  </si>
  <si>
    <t>MARGARITA RAMIREZ BONILLA</t>
  </si>
  <si>
    <t>FERNANADO PUSEY HALL</t>
  </si>
  <si>
    <t>BRAULIO ALBERTO MIRANDA</t>
  </si>
  <si>
    <t>BRAULIO MONTERO GONZALEZ</t>
  </si>
  <si>
    <t>LUIS GMO. SALAS BOGANTES</t>
  </si>
  <si>
    <t>HERNAN BONILLA CESPEDES</t>
  </si>
  <si>
    <t>KATTIA MADRIGAL BALLESTERO</t>
  </si>
  <si>
    <t>EDGAR EVANS MEZA</t>
  </si>
  <si>
    <t>MARVIN SANCHEZ MORA</t>
  </si>
  <si>
    <t>ANABEL VARGAS CALDERON</t>
  </si>
  <si>
    <t>ELIZABETH CASTRO CALVO</t>
  </si>
  <si>
    <t>RODOLFO ESQUIVEL HERNANDEZ</t>
  </si>
  <si>
    <t>LAURA RAMON ELIZONDO</t>
  </si>
  <si>
    <t>ALBERTO HERNANDEZ ENRIQUEZ</t>
  </si>
  <si>
    <t>ANA JULIA SANCHEZ VEGA</t>
  </si>
  <si>
    <t>EDGAR EVANZ MESA</t>
  </si>
  <si>
    <t>ELIETH FERNANDEZ CABEZAS</t>
  </si>
  <si>
    <t>JAFFETH SALAZAR ARROYO</t>
  </si>
  <si>
    <t>CARLOS ROJAS MORALES</t>
  </si>
  <si>
    <t>DORA ALICIA AGUILAR MATAMOROS</t>
  </si>
  <si>
    <t>EZEQUIEL VARGAS SALAS</t>
  </si>
  <si>
    <t>SEYLYN ARAYA MORALES</t>
  </si>
  <si>
    <t>GRACE ZAMORA SÁNCHEZ</t>
  </si>
  <si>
    <t>PABLO GUERRA MIRANDA</t>
  </si>
  <si>
    <t>JOHANA AMPIE GUZMAN</t>
  </si>
  <si>
    <t>EMILIO ARIAS MARTINEZ</t>
  </si>
  <si>
    <t>VICTOR CRUZ CASTRO</t>
  </si>
  <si>
    <t>OSCAR ALFARO BARRANTES</t>
  </si>
  <si>
    <t>MIGUEL ANGEL CARVAJAL JIMENEZ</t>
  </si>
  <si>
    <t>GIOVANNI SOLIS ARCE</t>
  </si>
  <si>
    <t>WALTER BORBON PICADO</t>
  </si>
  <si>
    <t>RAUL CABEZAS ALVAREZ</t>
  </si>
  <si>
    <t>CRISTIAN HIDALGO AVILA</t>
  </si>
  <si>
    <t>DAVID GARCIA MONTERO</t>
  </si>
  <si>
    <t>GRACE ZAMORA SANCHEZ</t>
  </si>
  <si>
    <t>ROBERTO CESPEDES MORA</t>
  </si>
  <si>
    <t>JOSE EDUARDO QUIROS GOMEZ</t>
  </si>
  <si>
    <t>CINTHYA LOBO CORDERO</t>
  </si>
  <si>
    <t>WENDY SALAS SIBAJA</t>
  </si>
  <si>
    <t>GERARDO MEDINA MEDINA</t>
  </si>
  <si>
    <t>DAMARIS GARCIA VARGAS</t>
  </si>
  <si>
    <t>ALEXANDRA BUSTOS BÖCKER</t>
  </si>
  <si>
    <t>BENLLY SALAZAR GODINEZ</t>
  </si>
  <si>
    <t>SEGÚN ACTIVIDAD REALIZADA</t>
  </si>
  <si>
    <t>SAN JOSÉ CENTRAL</t>
  </si>
  <si>
    <t>UNIDAD PEDAGOGICA JOSE FIDEL TRISTAN</t>
  </si>
  <si>
    <t>SAN JOSÉ OESTE</t>
  </si>
  <si>
    <t>LICEO DE SAN JOSE</t>
  </si>
  <si>
    <t>SAN JOSÉ NORTE</t>
  </si>
  <si>
    <t>LICEO JULIO FONSECA GUTIERREZ</t>
  </si>
  <si>
    <t>C.T.P. EDUCACION COMERCIAL Y DE SERVICIOS</t>
  </si>
  <si>
    <t>LICEO DE ESCAZU</t>
  </si>
  <si>
    <t>LICEO SALVADOR UMANA CASTRO</t>
  </si>
  <si>
    <t>LICEO MAURO FERNANDEZ ACUNA</t>
  </si>
  <si>
    <t>PÉREZ ZELEDÓN</t>
  </si>
  <si>
    <t>LIMÓN</t>
  </si>
  <si>
    <t>SULÁ</t>
  </si>
  <si>
    <t>GUÁPILES</t>
  </si>
  <si>
    <t>LICEO PATRIARCA SAN JOSE</t>
  </si>
  <si>
    <t>INSTITUTO JULIO ACOSTA GARCIA</t>
  </si>
  <si>
    <t>SARAPIQUÍ</t>
  </si>
  <si>
    <t>GRANDE DE TÉRRABA</t>
  </si>
  <si>
    <t>C.T.P. DE COBANO</t>
  </si>
  <si>
    <t>C.T.P. DE PUERTO JIMENEZ</t>
  </si>
  <si>
    <t>C.T.P. VALLE LA ESTRELLA</t>
  </si>
  <si>
    <t>UNIDAD PEDAGOGICA DR. RAFAEL ANGEL CALDERON G.</t>
  </si>
  <si>
    <t>UNIDAD PEDAGOGICA JOSE BREINDERHOFF</t>
  </si>
  <si>
    <t>UNIDAD PEDAGOGICA CUATRO REINAS</t>
  </si>
  <si>
    <t>EXPERIMENTAL BILINGUE LA TRINIDAD</t>
  </si>
  <si>
    <t>NOCTURNO JOSE JOAQUIN JIMENEZ NUNEZ</t>
  </si>
  <si>
    <t>NOCTURNO DE PEREZ ZELEDON</t>
  </si>
  <si>
    <t>LICEO MARIA AUXILIADORA</t>
  </si>
  <si>
    <t>COLEGIO LA ASUNCION</t>
  </si>
  <si>
    <t>LICEO FERNANDO VOLIO JIMENEZ</t>
  </si>
  <si>
    <t>COLEGIO RINCON GRANDE</t>
  </si>
  <si>
    <t>COLEGIO REPUBLICA DE ITALIA</t>
  </si>
  <si>
    <t>LICEO SINAI</t>
  </si>
  <si>
    <t>LICEO CAPITAN RAMON RIVAS</t>
  </si>
  <si>
    <t>LICEO RURAL LOS ANGELES DE PARAMO</t>
  </si>
  <si>
    <t>LICEO CANAAN</t>
  </si>
  <si>
    <t>LICEO RURAL OSTIONAL</t>
  </si>
  <si>
    <t>LICEO PLATANILLO DE BARU</t>
  </si>
  <si>
    <t>COLEGIO JORGE VOLIO JIMENEZ</t>
  </si>
  <si>
    <t>LICEO RURAL EL JARDIN</t>
  </si>
  <si>
    <t>LICEO RURAL RIO NUEVO</t>
  </si>
  <si>
    <t>LICEO CONCEPCION DANIEL FLORES</t>
  </si>
  <si>
    <t>NOCTURNO GUAYCARA</t>
  </si>
  <si>
    <t>LICEO RURAL MASTATAL</t>
  </si>
  <si>
    <t>LICEO ACADEMICO SAN ANTONIO</t>
  </si>
  <si>
    <t>LICEO RURAL LOS ARBOLITOS</t>
  </si>
  <si>
    <t>LICEO RURAL LOS JAZMINES</t>
  </si>
  <si>
    <t>LICEO RURAL LÍNEA VIEJA</t>
  </si>
  <si>
    <t>LICEO RURAL COOPE SAN JUAN</t>
  </si>
  <si>
    <t>UNIDAD PEDAGOGICA LA VALENCIA</t>
  </si>
  <si>
    <t>LICEO BILINGÜE ITALO COSTARRICENSE</t>
  </si>
  <si>
    <t>UNIDAD PEDAGOGICA SOTERO GONZALEZ BARQUERO</t>
  </si>
  <si>
    <t>NOCTURNO DE SINAI</t>
  </si>
  <si>
    <t>LICEO RURAL EL CASTILLO FORTUNA</t>
  </si>
  <si>
    <t>C.T.P. DE ESCAZU</t>
  </si>
  <si>
    <t>LICEO RURAL ALTO GUAYMI</t>
  </si>
  <si>
    <t>LICEO RURAL DE SANTA TERESA</t>
  </si>
  <si>
    <t>LICEO RURAL LAS COLONIAS</t>
  </si>
  <si>
    <t>LICEO RURAL SAN ANTONIO DE ZAPOTAL</t>
  </si>
  <si>
    <t>LICEO RURAL BELLA VISTA</t>
  </si>
  <si>
    <t>LICEO RURAL SAN JUAN</t>
  </si>
  <si>
    <t>LICEO RURAL LA CUREÑA</t>
  </si>
  <si>
    <t>LICEO RURAL LANAS</t>
  </si>
  <si>
    <t>LICEO RURAL EL LLANO</t>
  </si>
  <si>
    <t>I.E.G.B. ANDRES BELLO LOPEZ</t>
  </si>
  <si>
    <t>UNIDAD PEDAGOGICA LA CRUZ</t>
  </si>
  <si>
    <t>I.E.G.B. REPUBLICA DE PANAMA</t>
  </si>
  <si>
    <t>LICEO RURAL JARIS</t>
  </si>
  <si>
    <t>LICEO RURAL PARAISO</t>
  </si>
  <si>
    <t>SECCION NOCTURNA C.T.P. UMBERTO MELLONI C.</t>
  </si>
  <si>
    <t>SECCION NOCTURNA C.T.P. CARLOS MANUEL VICENTE C.</t>
  </si>
  <si>
    <t>SECCION NOCTURNA C.T.P. GUAYCARA</t>
  </si>
  <si>
    <t>SECCION NOCTURNA C.T.P. DE JICARAL</t>
  </si>
  <si>
    <t>SECCION NOCTURNA C.T.P. DE CORREDORES</t>
  </si>
  <si>
    <t>LICEO RURAL RIO GRANDE DE PAQUERA</t>
  </si>
  <si>
    <t>SECCION NOCTURNA C.T.P. DE COBANO</t>
  </si>
  <si>
    <t>UNIDAD PEDAGOGICA DANIEL ODUBER QUIROS</t>
  </si>
  <si>
    <t>SECCION NOCTURNA C.T.P. DE ESCAZU</t>
  </si>
  <si>
    <t>SECCION NOCTURNA C.T.P. DE PAVAS</t>
  </si>
  <si>
    <t>SECCION NOCTURNA C.T.P. DE PUERTO JIMENEZ</t>
  </si>
  <si>
    <t>01087</t>
  </si>
  <si>
    <t>6357</t>
  </si>
  <si>
    <t>NIÑO JESUS DE BELEN</t>
  </si>
  <si>
    <t>01089</t>
  </si>
  <si>
    <t>6796</t>
  </si>
  <si>
    <t>CATOLICA ACTIVA</t>
  </si>
  <si>
    <t>BRITANICO DE COSTA RICA</t>
  </si>
  <si>
    <t>COUNTRY DAY SCHOOL</t>
  </si>
  <si>
    <t>COLEGIO NUESTRA SENORA DE SION</t>
  </si>
  <si>
    <t>VALLE AZUL-HORARIO DIFERENCIADO</t>
  </si>
  <si>
    <t>CENTRO INTEGRAL DE EDUCACION PRIVADA</t>
  </si>
  <si>
    <t>COLEGIO YURUSTI</t>
  </si>
  <si>
    <t>ITSKATZU EDUCACION INTEGRAL</t>
  </si>
  <si>
    <t>HUMANISTICO COSTARRICENSE-CAMPUS HEREDIA</t>
  </si>
  <si>
    <t>COLEGIO ECOLOGICO BILINGÜE SAN MARTIN</t>
  </si>
  <si>
    <t>HUMANISTICO COSTARRICENSE-SEDE COTO</t>
  </si>
  <si>
    <t>BERKELEY ACADEMY</t>
  </si>
  <si>
    <t>MARIA MONTSERRAT</t>
  </si>
  <si>
    <t>ARANDU SCHOOL</t>
  </si>
  <si>
    <t>01086</t>
  </si>
  <si>
    <t>CENTRO EDUCATIVO YORI</t>
  </si>
  <si>
    <t>01088</t>
  </si>
  <si>
    <t>DEL MAR ACADEMY</t>
  </si>
  <si>
    <t>01090</t>
  </si>
  <si>
    <t>CENTRO EDUCATIVO GEA</t>
  </si>
  <si>
    <t>01091</t>
  </si>
  <si>
    <t>HUMANISTICO COSTARRICENSE-CAMPUS NICOYA</t>
  </si>
  <si>
    <t>01092</t>
  </si>
  <si>
    <t>01093</t>
  </si>
  <si>
    <t>BILINGUAL MULTIDISCIPLINARY SCHOOL</t>
  </si>
  <si>
    <t>01094</t>
  </si>
  <si>
    <t>HUMANISTICO COSTARRICENSE-CAMPUS SARAPIQUI</t>
  </si>
  <si>
    <t>01095</t>
  </si>
  <si>
    <t>MONTEALTO</t>
  </si>
  <si>
    <t>01096</t>
  </si>
  <si>
    <t>SANTA CATALINA DE SENA</t>
  </si>
  <si>
    <t>CENTRO EDUCATIVO BILINGÜE ILE</t>
  </si>
  <si>
    <t>EDUARDO VARGAS GARCIA</t>
  </si>
  <si>
    <t>DANIEL QUIROS CHAVES</t>
  </si>
  <si>
    <t>JACQUELINE GUTIERREZ CHAVES</t>
  </si>
  <si>
    <t>LIENER QUESADA MURILLO</t>
  </si>
  <si>
    <t>XINIA MARIA RODRIGUEZ SALAZAR</t>
  </si>
  <si>
    <t>EDUARD SALAZAR CHACON</t>
  </si>
  <si>
    <t>GUILLERMO A ZUNIGA CERDAS</t>
  </si>
  <si>
    <t>FREDDY GAMBOA VILLANEA</t>
  </si>
  <si>
    <t>MARIA ROSA RIVAS BRENES</t>
  </si>
  <si>
    <t>ERICK OVARES RODRIGUEZ</t>
  </si>
  <si>
    <t>MIGUEL CHAVARRIA RODRIGUEZ</t>
  </si>
  <si>
    <t>KATTIA MADRIGAL GOMEZ</t>
  </si>
  <si>
    <t>HERMILEY ALVARADO LOPEZ</t>
  </si>
  <si>
    <t>MARVIN ELIZONDO MENDEZ</t>
  </si>
  <si>
    <t>ROY CISNEROS SANCHEZ</t>
  </si>
  <si>
    <t>WILLIAN VEGA DUARTE</t>
  </si>
  <si>
    <t>KENETH BONILLA CESPEDES</t>
  </si>
  <si>
    <t>JORGE GAMBOA ZUNIGA</t>
  </si>
  <si>
    <t>JANNIK BARRANTES RIVAS</t>
  </si>
  <si>
    <t>MELVIN PEREZ GONZALEZ</t>
  </si>
  <si>
    <t>RAFAEL AGUERO BARQUERO</t>
  </si>
  <si>
    <t>JACQUELINE AVILA ROJAS</t>
  </si>
  <si>
    <t>GERARDO MORA MAROTO</t>
  </si>
  <si>
    <t>FELIX MIRANDA QUESADA</t>
  </si>
  <si>
    <t>BRENDA GONZALEZ GONZALEZ</t>
  </si>
  <si>
    <t>CARMEN CIRA DIAZ LOPEZ</t>
  </si>
  <si>
    <t>KENYA GAYLE TAYLOR</t>
  </si>
  <si>
    <t>JAVIER FRANCISCO SALAZAR JARA</t>
  </si>
  <si>
    <t>EDWIN ALONSO ALFARO GARCIA</t>
  </si>
  <si>
    <t>ISEIA MARIA SOLANO CAMPOS</t>
  </si>
  <si>
    <t>MITZY SALAZAR MORALES</t>
  </si>
  <si>
    <t>JOSE ALBERTO VARGAS ARIAS</t>
  </si>
  <si>
    <t>HENRY NAVARRO ZUNIGA</t>
  </si>
  <si>
    <t>OLGER EDUARDO RIOS BEITA</t>
  </si>
  <si>
    <t>ROXANA ALFARO ARAYA</t>
  </si>
  <si>
    <t>LENNY ALBERT GOMEZ RODRIGUEZ</t>
  </si>
  <si>
    <t>GERARDO BENITO VILLEGAS LOPEZ</t>
  </si>
  <si>
    <t>GREIVIN LOPEZ LOPEZ</t>
  </si>
  <si>
    <t>MARIA ELENA MORA MORA</t>
  </si>
  <si>
    <t>AARON ALFARO MATA</t>
  </si>
  <si>
    <t>OMAR ROJAS SOLIS</t>
  </si>
  <si>
    <t>CHRISTIAN CORDOBA MONGE</t>
  </si>
  <si>
    <t>ROXANA GODINEZ SANCHEZ</t>
  </si>
  <si>
    <t>ALDO FDO. ARCE HERNANDEZ</t>
  </si>
  <si>
    <t>MARLER VILLALOBOS MENDEZ</t>
  </si>
  <si>
    <t>KARLEN SMITH HIDALGO</t>
  </si>
  <si>
    <t>ROGER MENDEZ GUERRERO</t>
  </si>
  <si>
    <t>JUAN R. CHAVARRIA HERNANDEZ</t>
  </si>
  <si>
    <t>LEONARDO SEGURA NUÑEZ</t>
  </si>
  <si>
    <t>LUIS ALBERTO ZUÑIGA DIAZ</t>
  </si>
  <si>
    <t>JEFERSON ROJAS MENDEZ</t>
  </si>
  <si>
    <t>JUAN RAMON PARAJELES DUARTE</t>
  </si>
  <si>
    <t>YANSEL ACUNA TORRES</t>
  </si>
  <si>
    <t>YEINY VILLEGAS SOLORZANO</t>
  </si>
  <si>
    <t>WENDY PAOLA ALVAREZ BARRANTES</t>
  </si>
  <si>
    <t>SAUL CASTAÑEDA SALAZAR</t>
  </si>
  <si>
    <t>MARIA JOSE SIRIAS MATARRITA</t>
  </si>
  <si>
    <t>MARIO ALEXANDER LEON MARIN</t>
  </si>
  <si>
    <t>JENNY CESPEDES PIERRE</t>
  </si>
  <si>
    <t>ANA MERCEDES VARGAS SANTAMARIA</t>
  </si>
  <si>
    <t>PATRICIA GODINEZ SANCHEZ</t>
  </si>
  <si>
    <t>ROMERO LOPEZ LOPEZ</t>
  </si>
  <si>
    <t>DANIEL ABRAHAM GARCIA</t>
  </si>
  <si>
    <t>MARLON JUAREZ GUTIERREZ</t>
  </si>
  <si>
    <t>HAZEL MORA FERNANDEZ</t>
  </si>
  <si>
    <t>ALEJANDRA TORUNO CRUZ</t>
  </si>
  <si>
    <t>ERICKA REBECA CALDERON ORTIZ</t>
  </si>
  <si>
    <t>LUIS DIEGO MELENDEZ ARAYA</t>
  </si>
  <si>
    <t>OSCAR MORALES QUESADA</t>
  </si>
  <si>
    <t>MARICELA CHACON FERNANDEZ</t>
  </si>
  <si>
    <t>ROBERTO MUNOZ BEITA</t>
  </si>
  <si>
    <t>ADEMAR UGALDE ESPINOZA</t>
  </si>
  <si>
    <t>ALEJANDRA FLORES BADILLA</t>
  </si>
  <si>
    <t>MINOR VARGAS GUTIERREZ</t>
  </si>
  <si>
    <t>MEILOTH GAMBOA BERMUDEZ</t>
  </si>
  <si>
    <t>GILBETH AGUILAR RODRIGUEZ</t>
  </si>
  <si>
    <t>JORGE VILLEGAS RAMIREZ</t>
  </si>
  <si>
    <t>EDEN FROILANO FERNANDEZ</t>
  </si>
  <si>
    <t>EDGAR MORA BOLAÑOS</t>
  </si>
  <si>
    <t>ROBERTO CESPEDEZ MORA</t>
  </si>
  <si>
    <t>MARIO GONZALEZ MATAMOROS</t>
  </si>
  <si>
    <t>MARVIN MANCIA ELIZONDO</t>
  </si>
  <si>
    <t>HENRY RODRIGUEZ MOJICA</t>
  </si>
  <si>
    <t>LIGIA MARITZA ABARCA CERVANTES</t>
  </si>
  <si>
    <t>HERIBERTO ELIZONDO PEREZ</t>
  </si>
  <si>
    <t>ELVIS BENAVIDES JIMENEZ</t>
  </si>
  <si>
    <t>SONIA ROJAS MENDEZ</t>
  </si>
  <si>
    <t>NELSON NAVARRO QUIROS</t>
  </si>
  <si>
    <t>BEATRIZ ROJAS AGUERO</t>
  </si>
  <si>
    <t>JUANA FRANCISCA ROMERO</t>
  </si>
  <si>
    <t>ALEXIS PAEZ OVARES</t>
  </si>
  <si>
    <t>SILVIA ULATE OVIEDO</t>
  </si>
  <si>
    <t>SIGURD RAMOS MARIN</t>
  </si>
  <si>
    <t>MARIA LUCIA ZAMORA CHAVES</t>
  </si>
  <si>
    <t>DELROY ALBERTO CARNEGIF WATSON</t>
  </si>
  <si>
    <t>VILMA DEL CARMEN MENDOZA YANES</t>
  </si>
  <si>
    <t>XINIA VILLALOBOS ZUÑIGA</t>
  </si>
  <si>
    <t>HNA. ELIZABETH CABALLERO GREEN</t>
  </si>
  <si>
    <t>RONALD RODRIGUEZ MENDOZA</t>
  </si>
  <si>
    <t>AARON SMITH</t>
  </si>
  <si>
    <t>FLAVIO BENITO BALDIZON ARATA</t>
  </si>
  <si>
    <t>LILLIAM DIAZ QUESADA</t>
  </si>
  <si>
    <t>ROSA MARIA ROJAS RAMIREZ</t>
  </si>
  <si>
    <t>ALFREDO SUAREZ MADRIGAL</t>
  </si>
  <si>
    <t>JHONNY BERMUDEZ ARAYA</t>
  </si>
  <si>
    <t>JOSE EDWARD RAMIREZ HERNANDEZ</t>
  </si>
  <si>
    <t>MARIA JANETTE ALVAREZ LOPEZ</t>
  </si>
  <si>
    <t>PABLO ANDRES QUIROS GONZALEZ</t>
  </si>
  <si>
    <t>ANA VIRGINIA LEON AZOFEIFA</t>
  </si>
  <si>
    <t>JOHNNY VASQUEZ LEMAITRE</t>
  </si>
  <si>
    <t>RITA ARGUEDAS VIQUEZ</t>
  </si>
  <si>
    <t>VILMA SOLIS JIMENEZ</t>
  </si>
  <si>
    <t>ERICKA ESQUIVEL AVALOS</t>
  </si>
  <si>
    <t>JOSUE ROJAS CHINCHILLA</t>
  </si>
  <si>
    <t>LURAL RAMIREZ</t>
  </si>
  <si>
    <t>LUIS CARLOS ZUÑIGA JIMENEZ</t>
  </si>
  <si>
    <t>DELIANA ESQUIVEL MENESES</t>
  </si>
  <si>
    <t>MARIA DE LOS A. BEJARANO I.</t>
  </si>
  <si>
    <t>Muje-
res</t>
  </si>
  <si>
    <t>De 12 años a menos de 15 años</t>
  </si>
  <si>
    <t>De 15 años a menos de 18 años</t>
  </si>
  <si>
    <t>Rango de Edad</t>
  </si>
  <si>
    <t>Rama</t>
  </si>
  <si>
    <t>01097</t>
  </si>
  <si>
    <t>01101</t>
  </si>
  <si>
    <t>01102</t>
  </si>
  <si>
    <t>01103</t>
  </si>
  <si>
    <t>SCOTT GARREN</t>
  </si>
  <si>
    <t>BENITO HERNANDEZ BARCENAS</t>
  </si>
  <si>
    <t>ETHELGIVE JIMENEZ CASTILLO</t>
  </si>
  <si>
    <t>MARIA MIRONOVA</t>
  </si>
  <si>
    <t>CIENTIFICO COSTARRICENSE DE SAN PEDRO</t>
  </si>
  <si>
    <t>MARIANELLA BARRANTES BADILLA</t>
  </si>
  <si>
    <t>EHIMMY RODRIGUEZ</t>
  </si>
  <si>
    <t>DANAY DE LA TORRE PRATS</t>
  </si>
  <si>
    <t>CRISTINA MENENDEZ MUNOZ</t>
  </si>
  <si>
    <t>RONALD ARROYO SOLANO</t>
  </si>
  <si>
    <t>BERNARDA MORA NARANJO</t>
  </si>
  <si>
    <t>VICTOR VINICIO ROMAN PORRAS</t>
  </si>
  <si>
    <t>WAINER ESPINOZA VALVERDE</t>
  </si>
  <si>
    <t>SUSAN MARIE GABRIELSON</t>
  </si>
  <si>
    <t>IRWIN CESPEDES BARRANTES</t>
  </si>
  <si>
    <t>NELLY RODRIGUEZ FLORES</t>
  </si>
  <si>
    <t>JOSE ALONSO MORA FALLAS</t>
  </si>
  <si>
    <t>FRANCISCO J. MARTINEZ VASQUEZ</t>
  </si>
  <si>
    <t>SISTEMA EDUCATIVO SOCIAL POSADA DE BELEN</t>
  </si>
  <si>
    <t>INSTITUTO EDUCATIVO MODERNO</t>
  </si>
  <si>
    <t>BRUNILDA RODRIGUEZ ROJAS</t>
  </si>
  <si>
    <t>CENTRO EDUCATIVO CARMEN LYRA</t>
  </si>
  <si>
    <t>COLEGIO HERMOSA HIGH SCHOOL</t>
  </si>
  <si>
    <t>WILLIAM ZUNIGA JIMENEZ</t>
  </si>
  <si>
    <t>GREDOS SAN DIEGO INTERNATIONAL SCHOOL</t>
  </si>
  <si>
    <t>ADRIAN HERRERA ROJAS</t>
  </si>
  <si>
    <t>TREE OF LIFE LEARNING CENTER</t>
  </si>
  <si>
    <t>CHRISTIAN WHITE HERNANDEZ</t>
  </si>
  <si>
    <t>CODIGO+RAMA</t>
  </si>
  <si>
    <t>RAMA</t>
  </si>
  <si>
    <t>Rama y Horario:</t>
  </si>
  <si>
    <t>ACADÉMICA DIURNA</t>
  </si>
  <si>
    <t>ACADÉMICA NOCTURNA</t>
  </si>
  <si>
    <t>TÉCNICA DIURNA</t>
  </si>
  <si>
    <t>TÉCNICA NOCTURNA</t>
  </si>
  <si>
    <t>ARNOLDO CUBIAS RIVAS</t>
  </si>
  <si>
    <t>ANA ROSARIO RODRIGUEZ SABORIO</t>
  </si>
  <si>
    <t>MARIBELLE UMAÑA MACHADO</t>
  </si>
  <si>
    <t>ADRIAN JIMENEZ CHAVEZ</t>
  </si>
  <si>
    <t>C.T.P. DE PEJIBAYE</t>
  </si>
  <si>
    <t>XINIA BEATRIZ BERMUDEZ ESTRADA</t>
  </si>
  <si>
    <t>JAVIER ARCE VARGAS</t>
  </si>
  <si>
    <t>IVANNIA SOLIS BARQUERO</t>
  </si>
  <si>
    <t>CARMEN CASTRO SANCHO</t>
  </si>
  <si>
    <t>CHRISTIAN MONDRAGON SOTO</t>
  </si>
  <si>
    <t>LISBETH FERNANDEZ CHAVES</t>
  </si>
  <si>
    <t>LEMOS TRANA NARVAEZ</t>
  </si>
  <si>
    <t>LUIS GAMBOA RAMIREZ</t>
  </si>
  <si>
    <t>GUILBERT ESPINOZA RAMIREZ</t>
  </si>
  <si>
    <t>NOCTURNO BRAULIO CARRILLO COLINA</t>
  </si>
  <si>
    <t>GUSTAVO RAMOS BERMUDEZ</t>
  </si>
  <si>
    <t>ERIC A. BERMUDEZ VALERIO</t>
  </si>
  <si>
    <t>ALBERTO AMADOR RODRIGUEZ</t>
  </si>
  <si>
    <t>OLGER ANTONIO ALFARO CASTRO</t>
  </si>
  <si>
    <t>MARLON MIRANDA BLANCO</t>
  </si>
  <si>
    <t>NANCY ZUÑIGA MONTERO</t>
  </si>
  <si>
    <t>ISABEL MC DERMOTT WINT</t>
  </si>
  <si>
    <t>JONATHAN CASTRO PORRAS</t>
  </si>
  <si>
    <t>ELIETH LAZARO RAMIREZ</t>
  </si>
  <si>
    <t>CYNTHIA SANCHEZ RODRIGUEZ</t>
  </si>
  <si>
    <t>SONIA CORTES LEAL</t>
  </si>
  <si>
    <t>YERLIN GAMBOA DIAZ</t>
  </si>
  <si>
    <t>EIDA MARIA PIZARRO RODRIGUEZ</t>
  </si>
  <si>
    <t>ANA RITA ALPIZAR CHAVEZ</t>
  </si>
  <si>
    <t>KATHERINE MARCHENA CASCANTE</t>
  </si>
  <si>
    <t>JUAN CARLOS ULLOA SILES</t>
  </si>
  <si>
    <t>MARIA ESTHER CORDERO MADRIZ</t>
  </si>
  <si>
    <t>SARITA ALVAREZ ARIAS</t>
  </si>
  <si>
    <t>JOSE LUIS OROZCO PEREZ</t>
  </si>
  <si>
    <t>MONICA ALCAZAR HERNANDEZ</t>
  </si>
  <si>
    <t>NURY CHAVES GUERRERO</t>
  </si>
  <si>
    <t>ROSIBEL ABARCA SANCHEZ</t>
  </si>
  <si>
    <t>ANDREY AMPIE GUZMAN</t>
  </si>
  <si>
    <t>JOSE EDUARDO JIMENEZ VARGAS</t>
  </si>
  <si>
    <t>VERNY BERMUDEZ MONTERO</t>
  </si>
  <si>
    <t>MIGUEL QUIROS MORA</t>
  </si>
  <si>
    <t>DARWIN OVARES CASTRO</t>
  </si>
  <si>
    <t>BALBINO CRUZ GUTIERREZ</t>
  </si>
  <si>
    <t>HAZEL LINARES KELLY</t>
  </si>
  <si>
    <t>ERIC GONZALEZ ALVARADO</t>
  </si>
  <si>
    <t>JOSE ADRIAN GONZALEZ CORDERO</t>
  </si>
  <si>
    <t>JONATHAN CAMBRONERO SALAS</t>
  </si>
  <si>
    <t>LICEO SAN CARLOS PACUARITO</t>
  </si>
  <si>
    <t>ARMANDO QUESADA SABA</t>
  </si>
  <si>
    <t>UNIDAD PEDAGOGICA JUAN CALDERON VALVERDE</t>
  </si>
  <si>
    <t>WENDY MADRIGAL SANCHEZ</t>
  </si>
  <si>
    <t>COLEGIO LA CASONA</t>
  </si>
  <si>
    <t>YORLENY RODRIGUEZ CHAVARRIA</t>
  </si>
  <si>
    <t>LUIS EMILIO JIMENEZ RETANA</t>
  </si>
  <si>
    <t>UNIDAD PEDAGOGICA RIO CELESTE</t>
  </si>
  <si>
    <t>MARIA SOLANO VALVERDE</t>
  </si>
  <si>
    <t>RONALD NAVARRETE SORIO</t>
  </si>
  <si>
    <t>ROGER RUIZ ESQUIVEL</t>
  </si>
  <si>
    <t>MARYORIE HERNANDEZ ROJAS</t>
  </si>
  <si>
    <t>EDUARDO LOBO ZAMORA</t>
  </si>
  <si>
    <t>ERICK MARTIN CARVAJAL RIVERA</t>
  </si>
  <si>
    <t>C.T.P. HENRI FRANÇOIS PITTIER</t>
  </si>
  <si>
    <t>JALILA TABASH HERNANDEZ</t>
  </si>
  <si>
    <t>COLEGIO DIURNO LA CRUZ</t>
  </si>
  <si>
    <t>01098</t>
  </si>
  <si>
    <t>SECCION NOCTURNA C.T.P. SAN RAFAEL DE ALAJUELA</t>
  </si>
  <si>
    <t>01099</t>
  </si>
  <si>
    <t>SECCION NOCTURNA C.T.P CARRIZAL</t>
  </si>
  <si>
    <t>01100</t>
  </si>
  <si>
    <t>6842</t>
  </si>
  <si>
    <t>LICEO RURAL ULUK KICHA</t>
  </si>
  <si>
    <t>01108</t>
  </si>
  <si>
    <t>01109</t>
  </si>
  <si>
    <t>ABDON ALBERTO CAMACHO VARGAS</t>
  </si>
  <si>
    <t>XENIA GAMBBOA MORAE</t>
  </si>
  <si>
    <t>JOSE LUIS MENENDEZ</t>
  </si>
  <si>
    <t>TATIANA HERNANDEZ BARRANTES</t>
  </si>
  <si>
    <t>PRISCILLA WHITE HERNÁNDEZ</t>
  </si>
  <si>
    <t>ELIZABETH CRUZ ROJAS</t>
  </si>
  <si>
    <t>INSTITUTO CENTROAMERICANO ADVENTISTA</t>
  </si>
  <si>
    <t>JORGE DURAN ARAYA</t>
  </si>
  <si>
    <t>JOSE ANTONIO CARDENAS BRICEÑO</t>
  </si>
  <si>
    <t>YALILE CHANG JIMENEZ</t>
  </si>
  <si>
    <t>CENTRO EDUCATIVO SAN MARCOS</t>
  </si>
  <si>
    <t>CAROLINA GOMEZ MONTOYA</t>
  </si>
  <si>
    <t>MARIA DEL ROSARIO ORTIZ MORA</t>
  </si>
  <si>
    <t>BILINGÜE SAN AGUSTIN</t>
  </si>
  <si>
    <t>SANTA FE PACIFIC</t>
  </si>
  <si>
    <t>KATHRYN SCANLAN</t>
  </si>
  <si>
    <t>ILIMA MALAVASSI ORTEGA</t>
  </si>
  <si>
    <t>CRISTIANO BILINGÜE LA PALABRA DE VIDA</t>
  </si>
  <si>
    <t>GUISELLE WEELKLY WILLIAMSON</t>
  </si>
  <si>
    <t>LORENA VALDELOMAR FALLAS</t>
  </si>
  <si>
    <t>ARACELLY LEANDRO CHAVES</t>
  </si>
  <si>
    <t>SANT VALENTINE</t>
  </si>
  <si>
    <t>MOUNT HOUSE SCHOOL</t>
  </si>
  <si>
    <t>KATTIA LORENA SÁNCHEZ SÁNCHEZ</t>
  </si>
  <si>
    <t>INSTITUTO CIENTIFICO SAN MARCOS</t>
  </si>
  <si>
    <t>BILINGUE INMACULADA DE JACO</t>
  </si>
  <si>
    <t>CENTRO EDUCATIVO SAN FRANCISCO</t>
  </si>
  <si>
    <t>BILINGÜE SANTA JOSEFINA</t>
  </si>
  <si>
    <t>EDDY ZUÑIGA SANCHEZ</t>
  </si>
  <si>
    <t>SAINT JOHN BAPTIST HIGH SCHOOL</t>
  </si>
  <si>
    <t>LUIS HERBOZO REGRAT</t>
  </si>
  <si>
    <t>SISTEMA EDUCATIVO WHITMAN-PINARES-</t>
  </si>
  <si>
    <t>MARITZA BUZANO ROMERO</t>
  </si>
  <si>
    <t>KARLA AGUILAR VARGAS</t>
  </si>
  <si>
    <t>JORGE URRITIA CASTRO</t>
  </si>
  <si>
    <t>CARLOS A. ARTAVIA SOLIS</t>
  </si>
  <si>
    <t>COLEGIO BILINGüE CIUDAD BLANCA</t>
  </si>
  <si>
    <t>JULIO PORRAS MONTERO</t>
  </si>
  <si>
    <t>DANIEL NATHAN EISLER</t>
  </si>
  <si>
    <t>NELLA GARCIA JIMENEZ</t>
  </si>
  <si>
    <t>INSTITUTO PEDAGOGICA SAGRADA FAMILIA</t>
  </si>
  <si>
    <t>ROLANDO MEJIAS MOREIRA</t>
  </si>
  <si>
    <t>ANA LORENA CALDERON TREJOS</t>
  </si>
  <si>
    <t>SISTEMA EDUCATIVO LOS DELFINES</t>
  </si>
  <si>
    <t>PETER JOSEPH SWING</t>
  </si>
  <si>
    <t>CAI NIÑOS Y NIÑAS TRIUNFADORES</t>
  </si>
  <si>
    <t>HORIZONTES (CEDHORI)</t>
  </si>
  <si>
    <t>KAROL MATA VILLALOBOS</t>
  </si>
  <si>
    <t>CRESTON SCHOOL</t>
  </si>
  <si>
    <t>NOILIN CAMPOS VARGAS</t>
  </si>
  <si>
    <t>ALEJANDRO GONZÁLEZ HERRERA</t>
  </si>
  <si>
    <t>IRMA ELIZABETH IZAGUIRRE ESCOT</t>
  </si>
  <si>
    <t>SILVIA ROJAS CHAVARRíA</t>
  </si>
  <si>
    <t>COLEGIO CIENTIFICO INTERAMERICANO SEDE EARTH</t>
  </si>
  <si>
    <t>CENTRO EDUCATIVO SAN AGUSTIN</t>
  </si>
  <si>
    <t>RUTH AGUILAR MURILLO</t>
  </si>
  <si>
    <t>ANA ISABEL GONZÁLEZ ÁLVAREZ</t>
  </si>
  <si>
    <t>VERENA CASTRO ROJAS</t>
  </si>
  <si>
    <t>NEW HORIZON CHRISTIAN SCHO0L</t>
  </si>
  <si>
    <t>MARLEN URBINA LOPEZ</t>
  </si>
  <si>
    <t>CENTRO DE APRENDIZAJE EDUCARTE</t>
  </si>
  <si>
    <t>MILAGROS GALLEGOS RIOJA</t>
  </si>
  <si>
    <t>COLEGIO REPUBLICA DE MEXICO</t>
  </si>
  <si>
    <t>MARIA DEL ROCIO CARMONA LEON</t>
  </si>
  <si>
    <t>MANUEL AGUILAR BRENES</t>
  </si>
  <si>
    <t>ROXANA VARGAS ARAYA</t>
  </si>
  <si>
    <t>JOSE CARLOS CALVO LARA</t>
  </si>
  <si>
    <t>GRETTEL MORALES ROJAS</t>
  </si>
  <si>
    <t>KATTIA BLANCO HIDALGO</t>
  </si>
  <si>
    <t>LAURENT BOY</t>
  </si>
  <si>
    <t>JESUS BELLO MARQUEZ</t>
  </si>
  <si>
    <t>CINDY MADRIZ MORAGA</t>
  </si>
  <si>
    <t>ALEJANDRA ARAYA CALVO</t>
  </si>
  <si>
    <t>TOMAS GABRIEL MORENO MADRID</t>
  </si>
  <si>
    <t>GUILLERMO ZUNIGA CERDAS</t>
  </si>
  <si>
    <t>HUMBERTO SANABRIA PICADO</t>
  </si>
  <si>
    <t>JOHEL QUESADA CAMACHO</t>
  </si>
  <si>
    <t>RONNY GOMEZ VILLAFUERTE</t>
  </si>
  <si>
    <t>JAVIER FRANCISCO JUAREZ ZUNIGA</t>
  </si>
  <si>
    <t>GISSELLE AMADOR CASANOVA</t>
  </si>
  <si>
    <t>GEOVANNI BARILLAS SOLIS</t>
  </si>
  <si>
    <t>SUSANA ZUÑIGA RODRIGUEZ</t>
  </si>
  <si>
    <t>GONZALO ORTIZ BRENES</t>
  </si>
  <si>
    <t>FABIO VARGAS BRENES</t>
  </si>
  <si>
    <t>DIDIER FLORES ESPINOZA</t>
  </si>
  <si>
    <t>LUIS GUILLERMO RUIZ VARGAS</t>
  </si>
  <si>
    <t>ERICK MOLINA VILLAREAL</t>
  </si>
  <si>
    <t>MARIA DEL C. DURAN CALVO</t>
  </si>
  <si>
    <t>CARLOS GUTIERREZ MIRANDA</t>
  </si>
  <si>
    <t>YEUDI LEIVA GONZALEZ</t>
  </si>
  <si>
    <t>REINA URBINA HURTADO</t>
  </si>
  <si>
    <t>OLGA MORA CAMPOS</t>
  </si>
  <si>
    <t>ROSIBEL CAMBRONERA MORA</t>
  </si>
  <si>
    <t>STANLEY POLONIO GAMBOA</t>
  </si>
  <si>
    <t>CARLOS JIMENEZ BERMUDEZ</t>
  </si>
  <si>
    <t>COLEGIO MAÍZ DE LOS UVA</t>
  </si>
  <si>
    <t>VICTOR CHANG QUINTERO</t>
  </si>
  <si>
    <t>OLGA LOPEZ MEDRANO</t>
  </si>
  <si>
    <t>YORLENY QUESADA RAMIREZ</t>
  </si>
  <si>
    <t>CINDY MENDOZA MORALES</t>
  </si>
  <si>
    <t>NIDIA PATRICIA BRENES BRENES</t>
  </si>
  <si>
    <t>IVAN AGUERO MORA</t>
  </si>
  <si>
    <t>ADRIAN ARGUEDAS GAMBOA</t>
  </si>
  <si>
    <t>JOSE FRANCISCO MENDOZA MONGRIO</t>
  </si>
  <si>
    <t>ILSE GUTIERREZ ATENCIO</t>
  </si>
  <si>
    <t>MARIA LUISA PEREZ SAENZ</t>
  </si>
  <si>
    <t>MILEY SALAZAR MUÑOZ</t>
  </si>
  <si>
    <t>WAINER SEQUEIRA VILLAGRA</t>
  </si>
  <si>
    <t>MARIA ADOLIA TORRES MEJIA</t>
  </si>
  <si>
    <t>MARIO ANDRES MATAMOROS FERNAND</t>
  </si>
  <si>
    <t>KAROL MILAGROS ESPINOZA MORERA</t>
  </si>
  <si>
    <t>YORLENI CHAVARRIA RODRIGUEZ</t>
  </si>
  <si>
    <t>MARLON A. LEDGISTER THARPE</t>
  </si>
  <si>
    <t>GILBERTO ESTEBAN CANO TAPIA</t>
  </si>
  <si>
    <t>MANRIQUE ESPINOZA SOLANO</t>
  </si>
  <si>
    <t>JAQUELINE QUESADA CHACON</t>
  </si>
  <si>
    <t>WILLIAM FALLAS MORA</t>
  </si>
  <si>
    <t>GRETHEL MARIA AVILA VARGAS</t>
  </si>
  <si>
    <t>MAURICIO BARRANTES ELIZONDO</t>
  </si>
  <si>
    <t>PATRICIA SALAS CARDENAS</t>
  </si>
  <si>
    <t>PAULA PEREZ MALAVASI</t>
  </si>
  <si>
    <t>DAGOBERTO ARIAS ZAPATA</t>
  </si>
  <si>
    <t>MARGOTH MORA NAVARRO</t>
  </si>
  <si>
    <t>GEINER ARAYA VARGAS</t>
  </si>
  <si>
    <t>ROGER FRANCIS ALVARADO</t>
  </si>
  <si>
    <t>JENNIFER VILLANUEVA GONZALEZ</t>
  </si>
  <si>
    <t>RONNY GOMEZ VILLAFUERTE OLY</t>
  </si>
  <si>
    <t>MARCELA SOJO ZAMORA</t>
  </si>
  <si>
    <t>MARIO ENRIQUE MAYORGA HERNANDE</t>
  </si>
  <si>
    <t>RICHARD ZUNIGA MESEN</t>
  </si>
  <si>
    <t>SANDY ALONSO JIMENEZ CASCANTE</t>
  </si>
  <si>
    <t>JAVIER JUAREZ ZUNIGA</t>
  </si>
  <si>
    <t>GUISSELLE AMADOR CASANOVA</t>
  </si>
  <si>
    <t>GEOVANNY BARILLAS SOLIS</t>
  </si>
  <si>
    <t>RICARDO CHAVARRIA CHAVES</t>
  </si>
  <si>
    <t>MARTHA YALILE GARCIA URENA</t>
  </si>
  <si>
    <t>MARIANA ARTAVIA GUZMAN</t>
  </si>
  <si>
    <t>01106</t>
  </si>
  <si>
    <t>SECCION NOCTURNA C.T.P. AMBIENTALI ISAIAS RETANA</t>
  </si>
  <si>
    <t>01107</t>
  </si>
  <si>
    <t>SECCION NOCTURNA C.T.P. GENERAL VIEJO</t>
  </si>
  <si>
    <t>CENSO ESCOLAR 2020 -- INFORME INTERMEDIO</t>
  </si>
  <si>
    <t>3/  Alumnos que ingresaron a la Institución después del 13 de marzo y que estuvieron matriculados en otra Institución.</t>
  </si>
  <si>
    <r>
      <t xml:space="preserve">“La información aquí certificada por el Director del Centro Educativo la hace bajo la fe y la palabra de certeza, conociendo que cualquier inexactitud o falsedad estaría incurriendo en las responsabilidades administrativas disciplinarias, sin perjuicio de las acciones civiles”. </t>
    </r>
    <r>
      <rPr>
        <sz val="10"/>
        <color theme="1"/>
        <rFont val="Cambria"/>
        <family val="1"/>
        <scheme val="major"/>
      </rPr>
      <t>(Legislación vinculante a la legitimidad de la información: Ley de Administración Pública (Artículo 4 y 65), Estatuto de Servicio Civil (Artículo 39), Ley de Control Interno (Artículo 39) y Ley Contra la Corrupción y el Enriquecimiento Ilícito en la Función Pública (Artículo3).</t>
    </r>
  </si>
  <si>
    <r>
      <t xml:space="preserve">ESTUDIANTES </t>
    </r>
    <r>
      <rPr>
        <b/>
        <u val="double"/>
        <sz val="14"/>
        <color theme="1"/>
        <rFont val="Cambria"/>
        <family val="1"/>
        <scheme val="major"/>
      </rPr>
      <t>MENORES DE 18 AÑOS</t>
    </r>
    <r>
      <rPr>
        <b/>
        <sz val="14"/>
        <color theme="1"/>
        <rFont val="Cambria"/>
        <family val="1"/>
        <scheme val="major"/>
      </rPr>
      <t xml:space="preserve"> QUE ESTUDIAN Y TRABAJAN ACTUALMENTE,</t>
    </r>
  </si>
  <si>
    <r>
      <t xml:space="preserve">Actividad Realizada
</t>
    </r>
    <r>
      <rPr>
        <b/>
        <i/>
        <sz val="10"/>
        <color indexed="8"/>
        <rFont val="Cambria"/>
        <family val="1"/>
        <scheme val="major"/>
      </rPr>
      <t xml:space="preserve">(Si un alumno o alumna realiza más de una actividad, por ejemplo Agricultura y Ganadería, 
registrarlo en cada una de las actividades)                                 </t>
    </r>
  </si>
  <si>
    <r>
      <t xml:space="preserve">1.  </t>
    </r>
    <r>
      <rPr>
        <sz val="11"/>
        <color indexed="8"/>
        <rFont val="Cambria"/>
        <family val="1"/>
        <scheme val="major"/>
      </rPr>
      <t xml:space="preserve">Actividades Domésticas </t>
    </r>
    <r>
      <rPr>
        <i/>
        <sz val="11"/>
        <color indexed="8"/>
        <rFont val="Cambria"/>
        <family val="1"/>
        <scheme val="major"/>
      </rPr>
      <t>(en el hogar -no formativas-)</t>
    </r>
  </si>
  <si>
    <r>
      <t xml:space="preserve">2. </t>
    </r>
    <r>
      <rPr>
        <sz val="11"/>
        <color indexed="8"/>
        <rFont val="Cambria"/>
        <family val="1"/>
        <scheme val="major"/>
      </rPr>
      <t xml:space="preserve"> Agricultura</t>
    </r>
  </si>
  <si>
    <r>
      <t xml:space="preserve">3.  </t>
    </r>
    <r>
      <rPr>
        <sz val="11"/>
        <color indexed="8"/>
        <rFont val="Cambria"/>
        <family val="1"/>
        <scheme val="major"/>
      </rPr>
      <t>Empaque y traslado de mercaderías</t>
    </r>
  </si>
  <si>
    <r>
      <t xml:space="preserve">4.  </t>
    </r>
    <r>
      <rPr>
        <sz val="11"/>
        <color indexed="8"/>
        <rFont val="Cambria"/>
        <family val="1"/>
        <scheme val="major"/>
      </rPr>
      <t>Explotación sexual comercial infantil</t>
    </r>
  </si>
  <si>
    <r>
      <t xml:space="preserve">5.  </t>
    </r>
    <r>
      <rPr>
        <sz val="11"/>
        <color indexed="8"/>
        <rFont val="Cambria"/>
        <family val="1"/>
        <scheme val="major"/>
      </rPr>
      <t>Ganadería</t>
    </r>
  </si>
  <si>
    <r>
      <t xml:space="preserve">6.  </t>
    </r>
    <r>
      <rPr>
        <sz val="11"/>
        <color indexed="8"/>
        <rFont val="Cambria"/>
        <family val="1"/>
        <scheme val="major"/>
      </rPr>
      <t xml:space="preserve">Mendicidad </t>
    </r>
    <r>
      <rPr>
        <i/>
        <sz val="11"/>
        <color indexed="8"/>
        <rFont val="Cambria"/>
        <family val="1"/>
        <scheme val="major"/>
      </rPr>
      <t>(pedir limosna, cantar en buses)</t>
    </r>
  </si>
  <si>
    <r>
      <t xml:space="preserve">7.  </t>
    </r>
    <r>
      <rPr>
        <sz val="11"/>
        <color indexed="8"/>
        <rFont val="Cambria"/>
        <family val="1"/>
        <scheme val="major"/>
      </rPr>
      <t>Pesca y extracción de moluscos</t>
    </r>
  </si>
  <si>
    <r>
      <t xml:space="preserve">8.  </t>
    </r>
    <r>
      <rPr>
        <sz val="11"/>
        <color indexed="8"/>
        <rFont val="Cambria"/>
        <family val="1"/>
        <scheme val="major"/>
      </rPr>
      <t xml:space="preserve">Servicios </t>
    </r>
    <r>
      <rPr>
        <i/>
        <sz val="11"/>
        <color indexed="8"/>
        <rFont val="Cambria"/>
        <family val="1"/>
        <scheme val="major"/>
      </rPr>
      <t>(lava carros, cuida carros, halar bolsas en el mercado, trabajo doméstico en casas de terceros)</t>
    </r>
  </si>
  <si>
    <r>
      <t xml:space="preserve">9.  </t>
    </r>
    <r>
      <rPr>
        <sz val="11"/>
        <color indexed="8"/>
        <rFont val="Cambria"/>
        <family val="1"/>
        <scheme val="major"/>
      </rPr>
      <t>Trabajo en Construcción</t>
    </r>
  </si>
  <si>
    <r>
      <t>10.</t>
    </r>
    <r>
      <rPr>
        <b/>
        <sz val="11"/>
        <color indexed="8"/>
        <rFont val="Cambria"/>
        <family val="1"/>
        <scheme val="major"/>
      </rPr>
      <t xml:space="preserve"> </t>
    </r>
    <r>
      <rPr>
        <sz val="11"/>
        <color indexed="8"/>
        <rFont val="Cambria"/>
        <family val="1"/>
        <scheme val="major"/>
      </rPr>
      <t>Trabajo en lugares donde se expenden bebidas alcohólicas</t>
    </r>
  </si>
  <si>
    <r>
      <t xml:space="preserve">11. </t>
    </r>
    <r>
      <rPr>
        <sz val="11"/>
        <color indexed="8"/>
        <rFont val="Cambria"/>
        <family val="1"/>
        <scheme val="major"/>
      </rPr>
      <t>Venta de drogas y estupefacientes</t>
    </r>
  </si>
  <si>
    <r>
      <t>12.</t>
    </r>
    <r>
      <rPr>
        <b/>
        <sz val="11"/>
        <color indexed="8"/>
        <rFont val="Cambria"/>
        <family val="1"/>
        <scheme val="major"/>
      </rPr>
      <t xml:space="preserve"> </t>
    </r>
    <r>
      <rPr>
        <sz val="11"/>
        <color indexed="8"/>
        <rFont val="Cambria"/>
        <family val="1"/>
        <scheme val="major"/>
      </rPr>
      <t>Ventas en las ferias del agricultor</t>
    </r>
  </si>
  <si>
    <r>
      <t>13.</t>
    </r>
    <r>
      <rPr>
        <b/>
        <sz val="11"/>
        <color indexed="8"/>
        <rFont val="Cambria"/>
        <family val="1"/>
        <scheme val="major"/>
      </rPr>
      <t xml:space="preserve"> </t>
    </r>
    <r>
      <rPr>
        <sz val="11"/>
        <color indexed="8"/>
        <rFont val="Cambria"/>
        <family val="1"/>
        <scheme val="major"/>
      </rPr>
      <t>Ventas en locales comerciales</t>
    </r>
  </si>
  <si>
    <r>
      <t>14.</t>
    </r>
    <r>
      <rPr>
        <b/>
        <sz val="11"/>
        <color indexed="8"/>
        <rFont val="Cambria"/>
        <family val="1"/>
        <scheme val="major"/>
      </rPr>
      <t xml:space="preserve"> </t>
    </r>
    <r>
      <rPr>
        <sz val="11"/>
        <color indexed="8"/>
        <rFont val="Cambria"/>
        <family val="1"/>
        <scheme val="major"/>
      </rPr>
      <t xml:space="preserve">Ventas vía pública </t>
    </r>
    <r>
      <rPr>
        <i/>
        <sz val="11"/>
        <color indexed="8"/>
        <rFont val="Cambria"/>
        <family val="1"/>
        <scheme val="major"/>
      </rPr>
      <t>(flores, periódicos, lapiceros, chicles, comidas, otros)</t>
    </r>
  </si>
  <si>
    <r>
      <t xml:space="preserve">15. </t>
    </r>
    <r>
      <rPr>
        <sz val="11"/>
        <color indexed="8"/>
        <rFont val="Cambria"/>
        <family val="1"/>
        <scheme val="major"/>
      </rPr>
      <t xml:space="preserve">Otras.  </t>
    </r>
    <r>
      <rPr>
        <i/>
        <sz val="11"/>
        <color indexed="8"/>
        <rFont val="Cambria"/>
        <family val="1"/>
        <scheme val="major"/>
      </rPr>
      <t>Especifíque las otras actividades realizadas en el área de Observaciones.</t>
    </r>
  </si>
  <si>
    <r>
      <t xml:space="preserve">ESTUDIANTES </t>
    </r>
    <r>
      <rPr>
        <b/>
        <u val="double"/>
        <sz val="14"/>
        <color theme="1"/>
        <rFont val="Cambria"/>
        <family val="1"/>
        <scheme val="major"/>
      </rPr>
      <t>MENORES DE 18 AÑOS</t>
    </r>
    <r>
      <rPr>
        <b/>
        <sz val="14"/>
        <color theme="1"/>
        <rFont val="Cambria"/>
        <family val="1"/>
        <scheme val="major"/>
      </rPr>
      <t xml:space="preserve"> QUE ESTUDIAN Y TRABAJAN ACTUALMENTE </t>
    </r>
    <r>
      <rPr>
        <b/>
        <vertAlign val="superscript"/>
        <sz val="14"/>
        <color theme="1"/>
        <rFont val="Cambria"/>
        <family val="1"/>
        <scheme val="major"/>
      </rPr>
      <t>1/</t>
    </r>
  </si>
  <si>
    <r>
      <t>7</t>
    </r>
    <r>
      <rPr>
        <b/>
        <sz val="11"/>
        <color theme="1"/>
        <rFont val="Cambria"/>
        <family val="1"/>
        <scheme val="major"/>
      </rPr>
      <t>º</t>
    </r>
  </si>
  <si>
    <r>
      <t>8</t>
    </r>
    <r>
      <rPr>
        <b/>
        <sz val="11"/>
        <color theme="1"/>
        <rFont val="Cambria"/>
        <family val="1"/>
        <scheme val="major"/>
      </rPr>
      <t>º</t>
    </r>
  </si>
  <si>
    <r>
      <t>9</t>
    </r>
    <r>
      <rPr>
        <b/>
        <sz val="11"/>
        <color theme="1"/>
        <rFont val="Cambria"/>
        <family val="1"/>
        <scheme val="major"/>
      </rPr>
      <t>º</t>
    </r>
  </si>
  <si>
    <r>
      <t>10</t>
    </r>
    <r>
      <rPr>
        <b/>
        <sz val="11"/>
        <color theme="1"/>
        <rFont val="Cambria"/>
        <family val="1"/>
        <scheme val="major"/>
      </rPr>
      <t>º</t>
    </r>
  </si>
  <si>
    <r>
      <t>11</t>
    </r>
    <r>
      <rPr>
        <b/>
        <sz val="11"/>
        <color theme="1"/>
        <rFont val="Cambria"/>
        <family val="1"/>
        <scheme val="major"/>
      </rPr>
      <t>º</t>
    </r>
  </si>
  <si>
    <r>
      <t>12</t>
    </r>
    <r>
      <rPr>
        <b/>
        <sz val="11"/>
        <color theme="1"/>
        <rFont val="Cambria"/>
        <family val="1"/>
        <scheme val="major"/>
      </rPr>
      <t>º</t>
    </r>
  </si>
  <si>
    <r>
      <t xml:space="preserve">ESTUDIANTES QUE ABANDONARON (DESERTARON) POR MOTIVOS DE TRABAJO </t>
    </r>
    <r>
      <rPr>
        <b/>
        <vertAlign val="superscript"/>
        <sz val="14"/>
        <color theme="1"/>
        <rFont val="Cambria"/>
        <family val="1"/>
        <scheme val="major"/>
      </rPr>
      <t>1/</t>
    </r>
  </si>
  <si>
    <r>
      <t xml:space="preserve">1/  </t>
    </r>
    <r>
      <rPr>
        <b/>
        <sz val="11"/>
        <color indexed="8"/>
        <rFont val="Cambria"/>
        <family val="1"/>
        <scheme val="major"/>
      </rPr>
      <t>De los reportados como abandonos en el Cuadro 1, indique en este cuadro cuántos lo hicieron (dejaron los estudios) por motivos de trabajo.</t>
    </r>
  </si>
  <si>
    <r>
      <t xml:space="preserve">Matrícula Inicial  </t>
    </r>
    <r>
      <rPr>
        <b/>
        <vertAlign val="superscript"/>
        <sz val="12"/>
        <rFont val="Cambria"/>
        <family val="1"/>
        <scheme val="major"/>
      </rPr>
      <t>1/</t>
    </r>
  </si>
  <si>
    <r>
      <t xml:space="preserve">Nuevos Ingresos  </t>
    </r>
    <r>
      <rPr>
        <vertAlign val="superscript"/>
        <sz val="11"/>
        <color indexed="8"/>
        <rFont val="Cambria"/>
        <family val="1"/>
        <scheme val="major"/>
      </rPr>
      <t>2/</t>
    </r>
  </si>
  <si>
    <r>
      <t xml:space="preserve">Provenientes de otras Instituciones </t>
    </r>
    <r>
      <rPr>
        <vertAlign val="superscript"/>
        <sz val="11"/>
        <color indexed="8"/>
        <rFont val="Cambria"/>
        <family val="1"/>
        <scheme val="major"/>
      </rPr>
      <t>3/</t>
    </r>
  </si>
  <si>
    <r>
      <t xml:space="preserve">Traslados a otras instituciones </t>
    </r>
    <r>
      <rPr>
        <vertAlign val="superscript"/>
        <sz val="11"/>
        <color indexed="8"/>
        <rFont val="Cambria"/>
        <family val="1"/>
        <scheme val="major"/>
      </rPr>
      <t>4/</t>
    </r>
  </si>
  <si>
    <r>
      <t>Abandonos (deserción)</t>
    </r>
    <r>
      <rPr>
        <vertAlign val="superscript"/>
        <sz val="11"/>
        <color indexed="8"/>
        <rFont val="Cambria"/>
        <family val="1"/>
        <scheme val="major"/>
      </rPr>
      <t xml:space="preserve"> 5/</t>
    </r>
  </si>
  <si>
    <r>
      <t xml:space="preserve">Matrícula Actual </t>
    </r>
    <r>
      <rPr>
        <vertAlign val="superscript"/>
        <sz val="12"/>
        <color indexed="8"/>
        <rFont val="Cambria"/>
        <family val="1"/>
        <scheme val="major"/>
      </rPr>
      <t>6/</t>
    </r>
  </si>
  <si>
    <r>
      <t xml:space="preserve">1/  Matrícula Inicial al 13 de marzo, reportada en el formulario </t>
    </r>
    <r>
      <rPr>
        <b/>
        <i/>
        <sz val="11"/>
        <color indexed="8"/>
        <rFont val="Cambria"/>
        <family val="1"/>
        <scheme val="major"/>
      </rPr>
      <t>Censo Escolar 2020 - Informe Inicial</t>
    </r>
    <r>
      <rPr>
        <sz val="11"/>
        <color indexed="8"/>
        <rFont val="Cambria"/>
        <family val="1"/>
        <scheme val="major"/>
      </rPr>
      <t>.</t>
    </r>
  </si>
  <si>
    <r>
      <t xml:space="preserve">2/  Alumnos que ingresaron a la Institución después del 13 de marzo y que </t>
    </r>
    <r>
      <rPr>
        <i/>
        <sz val="11"/>
        <color indexed="8"/>
        <rFont val="Cambria"/>
        <family val="1"/>
        <scheme val="major"/>
      </rPr>
      <t>NO</t>
    </r>
    <r>
      <rPr>
        <sz val="11"/>
        <color indexed="8"/>
        <rFont val="Cambria"/>
        <family val="1"/>
        <scheme val="major"/>
      </rPr>
      <t xml:space="preserve"> estuvieron matriculados en ninguna otra Institución.</t>
    </r>
  </si>
  <si>
    <r>
      <t xml:space="preserve">6/  Matrícula Actual = matrícula inicial </t>
    </r>
    <r>
      <rPr>
        <b/>
        <sz val="11"/>
        <color indexed="8"/>
        <rFont val="Cambria"/>
        <family val="1"/>
        <scheme val="major"/>
      </rPr>
      <t>+</t>
    </r>
    <r>
      <rPr>
        <sz val="11"/>
        <color indexed="8"/>
        <rFont val="Cambria"/>
        <family val="1"/>
        <scheme val="major"/>
      </rPr>
      <t xml:space="preserve"> nuevos ingresos </t>
    </r>
    <r>
      <rPr>
        <b/>
        <sz val="11"/>
        <color indexed="8"/>
        <rFont val="Cambria"/>
        <family val="1"/>
        <scheme val="major"/>
      </rPr>
      <t>+</t>
    </r>
    <r>
      <rPr>
        <sz val="11"/>
        <color indexed="8"/>
        <rFont val="Cambria"/>
        <family val="1"/>
        <scheme val="major"/>
      </rPr>
      <t xml:space="preserve"> provenientes de otras instituciones</t>
    </r>
    <r>
      <rPr>
        <b/>
        <sz val="11"/>
        <color indexed="8"/>
        <rFont val="Cambria"/>
        <family val="1"/>
        <scheme val="major"/>
      </rPr>
      <t xml:space="preserve"> –</t>
    </r>
    <r>
      <rPr>
        <sz val="11"/>
        <color indexed="8"/>
        <rFont val="Cambria"/>
        <family val="1"/>
        <scheme val="major"/>
      </rPr>
      <t xml:space="preserve"> traslados a otras instituciones </t>
    </r>
    <r>
      <rPr>
        <b/>
        <sz val="11"/>
        <color indexed="8"/>
        <rFont val="Cambria"/>
        <family val="1"/>
        <scheme val="major"/>
      </rPr>
      <t>–</t>
    </r>
    <r>
      <rPr>
        <sz val="11"/>
        <color indexed="8"/>
        <rFont val="Cambria"/>
        <family val="1"/>
        <scheme val="major"/>
      </rPr>
      <t xml:space="preserve"> Fallecidos </t>
    </r>
    <r>
      <rPr>
        <b/>
        <sz val="11"/>
        <color indexed="8"/>
        <rFont val="Cambria"/>
        <family val="1"/>
        <scheme val="major"/>
      </rPr>
      <t>–</t>
    </r>
    <r>
      <rPr>
        <sz val="11"/>
        <color indexed="8"/>
        <rFont val="Cambria"/>
        <family val="1"/>
        <scheme val="major"/>
      </rPr>
      <t xml:space="preserve"> abandonos.</t>
    </r>
  </si>
  <si>
    <r>
      <t xml:space="preserve">“La información aquí certificada por el Director del Centro Educativo la hace bajo la fe y la palabra de certeza, conociendo que cualquier inexactitud o falsedad estaría incurriendo en las responsabilidades administrativas disciplinarias, sin perjuicio de las acciones civiles”. </t>
    </r>
    <r>
      <rPr>
        <sz val="9"/>
        <color theme="1"/>
        <rFont val="Cambria"/>
        <family val="1"/>
        <scheme val="major"/>
      </rPr>
      <t>(Legislación vinculante a la legitimidad de la información: Ley de Administración Pública (Artículo 4 y 65), Estatuto de Servicio Civil (Artículo 39), Ley de Control Interno (Artículo 39) y Ley Contra la Corrupción y el Enriquecimiento Ilícito en la Función Pública (Artículo3).</t>
    </r>
  </si>
  <si>
    <t>Teléfono:  2258-0764</t>
  </si>
  <si>
    <t>ARTÍSTICA</t>
  </si>
  <si>
    <t>PRIVADA</t>
  </si>
  <si>
    <t>GABRIEL VIQUEZ PINZON</t>
  </si>
  <si>
    <t>SUSANA P. ALVARADO CORDOVA</t>
  </si>
  <si>
    <t>ICS INTERNATIONAL CHRISTIAN SCHOOL</t>
  </si>
  <si>
    <t>COLEGIO MONTERREY CHRISTIAN SCHOOL</t>
  </si>
  <si>
    <t>SOR ISABEL RODRIGUEZ CASTILLO</t>
  </si>
  <si>
    <t>FRANDER DELGADO LEON</t>
  </si>
  <si>
    <t>PÚBLICA</t>
  </si>
  <si>
    <t>TRUDY CLARK HOWARD</t>
  </si>
  <si>
    <t>KATTYA ALVARADO BRENES</t>
  </si>
  <si>
    <t>GLORIA DUARTE ESPAÑA</t>
  </si>
  <si>
    <t>MARTHA DIAZ CALLE</t>
  </si>
  <si>
    <t>VIRGINIA RODRIGUEZ HERRERA</t>
  </si>
  <si>
    <t>PAN AMERICAN SCHOOL</t>
  </si>
  <si>
    <t>ANA JENSSIE CAMPOS CAMPOS</t>
  </si>
  <si>
    <t>MANUEL VARGAS</t>
  </si>
  <si>
    <t>EUGENIA JARQUIN PARDO</t>
  </si>
  <si>
    <t>SAUL ALEXANDER AMAYA LOZANO</t>
  </si>
  <si>
    <t>IHOSVANY SEGUI COTO</t>
  </si>
  <si>
    <t>DORCAS ENRIQUEZ MORA</t>
  </si>
  <si>
    <t>SUBVENCIONADA</t>
  </si>
  <si>
    <t>DAVID REYNOLDS</t>
  </si>
  <si>
    <t>SAINT MARY HIGH SCHOOL</t>
  </si>
  <si>
    <t>XINIA ZAMORA ARAYA</t>
  </si>
  <si>
    <t>YAMILETH PENARANDA BONILLA</t>
  </si>
  <si>
    <t>DEBBIE PIERCE CUBERO</t>
  </si>
  <si>
    <t>CYNTHIA BERMUDEZ ALFARO</t>
  </si>
  <si>
    <t>DELFINA LEIVA QUESADA</t>
  </si>
  <si>
    <t>JORCELYN SAWYERS SAWYERS</t>
  </si>
  <si>
    <t>COLEGIO CIENTIFICO INTERAMERICANO IHS (CATIE)</t>
  </si>
  <si>
    <t>MARIA ISIDRA PEREZ</t>
  </si>
  <si>
    <t>LEO ESQUIVEL RODRIGUEZ</t>
  </si>
  <si>
    <t>RAFAEL MORA GOÑI</t>
  </si>
  <si>
    <t>GOLDEN VALLEY SCHOOL</t>
  </si>
  <si>
    <t>KENIA CALDERON QUIROS</t>
  </si>
  <si>
    <t>FRANZ LISZT SCHOOL AND KIWI LEARNING CENTRE</t>
  </si>
  <si>
    <t>NELSON MONGE CESPEDES</t>
  </si>
  <si>
    <t>ANDREA CORRALES RODRIGUEZ</t>
  </si>
  <si>
    <t>MARTIN TORRES RODRIGUEZ</t>
  </si>
  <si>
    <t>LUIS MARIANO SALAZAR MORA</t>
  </si>
  <si>
    <t>MARIA AUXILIAD. LOPEZ PORRAS</t>
  </si>
  <si>
    <t>ROSIBEL TRIGUEROS LEITON</t>
  </si>
  <si>
    <t>GREHYBEIM G. ARRIETA LOPEZ</t>
  </si>
  <si>
    <t>CIENTIFICO DE COSTA RICA DE SAN VITO -UNED-</t>
  </si>
  <si>
    <t>JOHNNY AGUILAR GUTIERREZ</t>
  </si>
  <si>
    <t>CIMA DE HORIZONTES</t>
  </si>
  <si>
    <t>MARITZA PALMA CUADRA</t>
  </si>
  <si>
    <t>01112</t>
  </si>
  <si>
    <t>01113</t>
  </si>
  <si>
    <t>XINIA M. CASTILLO VILLALOS</t>
  </si>
  <si>
    <t>ANABELLE SANCHEZ LOAIZA</t>
  </si>
  <si>
    <t>ESTEBAN MARIN ZAMORA</t>
  </si>
  <si>
    <t>RICARDO TORRES GONZALEZ</t>
  </si>
  <si>
    <t>ANA BARRANTES RODRIGUEZ</t>
  </si>
  <si>
    <t>LENIN ALVARADO PORRAS</t>
  </si>
  <si>
    <t>DAVID MARCELO JOHNSON WARD</t>
  </si>
  <si>
    <t>ILVIN P. PINEDA HERNANDEZ</t>
  </si>
  <si>
    <t>SUE CHINCHILLA CALDERON</t>
  </si>
  <si>
    <t>HNA.MARIZ VALERIO GONZALEZ</t>
  </si>
  <si>
    <t>EMMANUEL ESQUIVEL BLANCO</t>
  </si>
  <si>
    <t>GISELLE CHACON LOPEZ</t>
  </si>
  <si>
    <t>JENNY BURGOS VALVERDE</t>
  </si>
  <si>
    <t>ROCIO LOPEZ VARGAS</t>
  </si>
  <si>
    <t>SERGIO CORELLA BONILLA</t>
  </si>
  <si>
    <t>ALLAN BARBOZA JIMENEZ</t>
  </si>
  <si>
    <t>CARMEN LIDIA MAROTO DELGADO</t>
  </si>
  <si>
    <t>VILMA ARROYO GARCIA</t>
  </si>
  <si>
    <t>OLGER STANLEY CARMONA AVILA</t>
  </si>
  <si>
    <t>LUIS FELIPE ROJAS ARRIETA</t>
  </si>
  <si>
    <t>JEFFREY MEJIAS MESEN</t>
  </si>
  <si>
    <t>JULIO CESAR HURTADO ACUÑA</t>
  </si>
  <si>
    <t>SONIA LUCRECIA OVALLE CRUZ</t>
  </si>
  <si>
    <t>ABEL GUZMAN ELIZONDO</t>
  </si>
  <si>
    <t>GISELLE HERRERA GOMEZ</t>
  </si>
  <si>
    <t>MELVIN CHAVES MORA</t>
  </si>
  <si>
    <t>LISETH ROLDAN CALVO</t>
  </si>
  <si>
    <t>ANA ESTER CANALES RIOS</t>
  </si>
  <si>
    <t>ANA LORENA JUAREZ ZUNIGA</t>
  </si>
  <si>
    <t>RIGOBERTO VIALES DAVILA</t>
  </si>
  <si>
    <t>FLABIAN CORTES VARGAS</t>
  </si>
  <si>
    <t>YESSIC GUERRERO MOSQUERA</t>
  </si>
  <si>
    <t>LEIDY ARACELY GUERRA PATIÑO</t>
  </si>
  <si>
    <t>ROGER RIVERA RIOS</t>
  </si>
  <si>
    <t>LICEO MARIO BOURNE BOURNE</t>
  </si>
  <si>
    <t>ABRAHANM BERROCAL ROGERS</t>
  </si>
  <si>
    <t>MARCO MARTINEZ ARIAS</t>
  </si>
  <si>
    <t>PABLO PERAZA ARTAVIA</t>
  </si>
  <si>
    <t>MARIA DE LOS A. VENEGAS A.</t>
  </si>
  <si>
    <t>WILSIN LOPEZ ARTAVIA</t>
  </si>
  <si>
    <t>ROCIO ALVAREZ VALVERDE</t>
  </si>
  <si>
    <t>ESTRELLA SANCHEZ MORALES</t>
  </si>
  <si>
    <t>YARMILA HIDALGO ALVARADO</t>
  </si>
  <si>
    <t>RONALD AZOFEIFA MORA</t>
  </si>
  <si>
    <t>MARIA TERESA OBANDO ESPINOZA</t>
  </si>
  <si>
    <t>JORGE MARCHENA LOPEZ</t>
  </si>
  <si>
    <t>LUIS CARLOS ZUNIGA JIMENEZ</t>
  </si>
  <si>
    <t>JOSE RICARDO ESCOBAR CAMPOS</t>
  </si>
  <si>
    <t>ROSSE CHEVEZ GOMEZ</t>
  </si>
  <si>
    <t>SHEILA WALLACE ZUÑIGA</t>
  </si>
  <si>
    <t>JUAN LUIS GARRO ACOSTA</t>
  </si>
  <si>
    <t>WILBORRG MAYIN VARGAS MORALES</t>
  </si>
  <si>
    <t>YESSENIA RUIZ MATARRITA</t>
  </si>
  <si>
    <t>ANA JENSIE DIAZ ANGULO</t>
  </si>
  <si>
    <t>JUAN CARLOS CRUZ SALAS</t>
  </si>
  <si>
    <t>LORNA MOLINA CORELLA</t>
  </si>
  <si>
    <t>PABLO CASTRO RAMIREZ</t>
  </si>
  <si>
    <t>FELIX TAPIA REYES</t>
  </si>
  <si>
    <t>JAXIE ESPINOZA MADRIGAL</t>
  </si>
  <si>
    <t>LUIS ROBERTO CERDAS JIMENEZ</t>
  </si>
  <si>
    <t>HENRY MORALES RAMOS</t>
  </si>
  <si>
    <t>RODOLFO ANGULO ESPINOZA</t>
  </si>
  <si>
    <t>SANDRA MARCELA VARGAS PEREIRA</t>
  </si>
  <si>
    <t>KAREN CALDERON SOLANO</t>
  </si>
  <si>
    <t>CARLIN GODINEZ ARIAS</t>
  </si>
  <si>
    <t>JAVIER ALEXANDER KENTON DAVIS</t>
  </si>
  <si>
    <t>MICHAEL BRENES MORA</t>
  </si>
  <si>
    <t>KATHIA ARTAVIA RODRIGUEZ</t>
  </si>
  <si>
    <t>RONNY ALEJANRO BUSTOS MENDOZA</t>
  </si>
  <si>
    <t>FRANCISCO QUESADA SALAZAR</t>
  </si>
  <si>
    <t>JORGE MARIO PENARANDA CORDERO</t>
  </si>
  <si>
    <t>MARIA DELGADO MENA</t>
  </si>
  <si>
    <t>MARCO VINICIO NARANJO SOTO</t>
  </si>
  <si>
    <t>CARMEN GONZALEZ CHACON</t>
  </si>
  <si>
    <t>DONALD FERNANDO SALAS BOLAÑOS</t>
  </si>
  <si>
    <t>GIOVANNI OBANDO ROMAN</t>
  </si>
  <si>
    <t>CESAR FCO. MORA CAMACHO</t>
  </si>
  <si>
    <t>NELSON CAMPOS QUESADA</t>
  </si>
  <si>
    <t>HEYNER PEREIRA CHAVES</t>
  </si>
  <si>
    <t>ELDA MONTEZUMA BEJARANO</t>
  </si>
  <si>
    <t>WILMAR LIZANO ARAYA</t>
  </si>
  <si>
    <t>ARTURO COLOMER BENAVIDES</t>
  </si>
  <si>
    <t>JORGE ALBERTO SOLIS HERNANDEZ</t>
  </si>
  <si>
    <t>JENIVA CASTRO PORRAS</t>
  </si>
  <si>
    <t>KAREN ZUNIGA BERRIOS</t>
  </si>
  <si>
    <t>ANRRY DAVID ARAYA BARRIOS</t>
  </si>
  <si>
    <t>CINDY CAMPOS VARGAS</t>
  </si>
  <si>
    <t>MAINOR LEAL LOPEZ</t>
  </si>
  <si>
    <t>SONIA SOLORZANO ESPINOZA</t>
  </si>
  <si>
    <t>LUIS AGUILERA RAMIREZ</t>
  </si>
  <si>
    <t>MAX ANTONIO ARIAS SEGURA</t>
  </si>
  <si>
    <t>RICARDO BERROCAL CECILIANO</t>
  </si>
  <si>
    <t>YAMILETT SUAZO ROSALES</t>
  </si>
  <si>
    <t>JUANITA VILLALOBOS VARGAS</t>
  </si>
  <si>
    <t>MAGALY CAMACHO AGUERO</t>
  </si>
  <si>
    <t>JONATHAN HERRERA PORRAS</t>
  </si>
  <si>
    <t>UNIDAD PEDAGOGICA RURAL BAJOS DE TORO AMARILLO</t>
  </si>
  <si>
    <t>KENDALL OBANDO MATARRITA</t>
  </si>
  <si>
    <t>HUGO ARRIETA BARAHONA</t>
  </si>
  <si>
    <t>ALFREDO JESUS CASTRO SANDOVAL</t>
  </si>
  <si>
    <t>MIGUEL ALONSO ALPIZAR VARGAS</t>
  </si>
  <si>
    <t>MANFRED FERNANDEZ RAMIREZ</t>
  </si>
  <si>
    <t>JAZMIN RODRIGUEZ RODRIGUEZ</t>
  </si>
  <si>
    <t>SANTIAGO J. JIMENEZ MOLINA</t>
  </si>
  <si>
    <t>ANAYS VARGAS ACOSTA</t>
  </si>
  <si>
    <t>ANA LIDIETH LEON ALVARADO</t>
  </si>
  <si>
    <t>MILENA ELIZONDO ELIZONDO</t>
  </si>
  <si>
    <t>JULIAN WATSON CARRANZA</t>
  </si>
  <si>
    <t>CUPERTINO ANGULO VIALES</t>
  </si>
  <si>
    <t>MANUEL ANTONIO FERNANDEZ LIZAN</t>
  </si>
  <si>
    <t>RICARDO SAENZ BOLAÑOS</t>
  </si>
  <si>
    <t>BETSABE MORERA CARVAJAL</t>
  </si>
  <si>
    <t>VERONICA SALAS MORA</t>
  </si>
  <si>
    <t>JOSE FABIAN BADILLA LEIVA</t>
  </si>
  <si>
    <t>LICEO PARAISO</t>
  </si>
  <si>
    <t>VICTOR CHACON CHAVES</t>
  </si>
  <si>
    <t>WILLY FERNANDEZ MONTOYA</t>
  </si>
  <si>
    <t>ALEXANDER GOMEZ GOMEZ</t>
  </si>
  <si>
    <t>GONZALO GONZALEZ MADRIGAL</t>
  </si>
  <si>
    <t>GRETHEL GARRO BRENES</t>
  </si>
  <si>
    <t>JUAN CARLOS ROJAS CAMPOS</t>
  </si>
  <si>
    <t>WILLIAM BONILLA AGUILAR</t>
  </si>
  <si>
    <t>RIO STEVEN MENDEZ CALVO</t>
  </si>
  <si>
    <t>JOHNNY ANTONIO MENDEZ URBINA</t>
  </si>
  <si>
    <t>SECCION NOCTURNA C.T.P. DE PAQUERA</t>
  </si>
  <si>
    <t>ANYERI VARELA ALVAREZ</t>
  </si>
  <si>
    <t>IVANNIA MORALES MORA</t>
  </si>
  <si>
    <t>LEIDY ARACELLY GUERRA PATIÑO</t>
  </si>
  <si>
    <t>C.T.P.SAN ISIDRO DE HEREDIA</t>
  </si>
  <si>
    <t>SECCION NOCTURNA C.T.P. DE DULCE NOMBRE</t>
  </si>
  <si>
    <t>ANDRES AZOFEIFA MURILLO</t>
  </si>
  <si>
    <t>DENNYS VILLALOBOS VARGAS</t>
  </si>
  <si>
    <t>COLEGIO EL AMPARO</t>
  </si>
  <si>
    <t>XINIA BEATRIZ BERMUDES ESTRADA</t>
  </si>
  <si>
    <t>IVAN MENA HIDALGO</t>
  </si>
  <si>
    <t>INGRID MARIA MORA SILES</t>
  </si>
  <si>
    <t>MARIBEL CAMBRONERO AGUILAR</t>
  </si>
  <si>
    <t>INDRID MARIA MORA SILES</t>
  </si>
  <si>
    <t>NELSON GARDEL PEREZ JUNEZ</t>
  </si>
  <si>
    <t>01110</t>
  </si>
  <si>
    <t>6959</t>
  </si>
  <si>
    <t>LICEO TAMBOR DE COBANO</t>
  </si>
  <si>
    <t>MARCELA CASTILLO VILLALOBOS</t>
  </si>
  <si>
    <t>01111</t>
  </si>
  <si>
    <t>6987</t>
  </si>
  <si>
    <t>LICEO RURAL NAIRI AWARI</t>
  </si>
  <si>
    <t>JEYNER MAURICIO MATA GRANADOS</t>
  </si>
  <si>
    <t>(al 24 de agosto, inclusive)</t>
  </si>
  <si>
    <r>
      <t xml:space="preserve">1/  Se refiere a los alumnos y alumnas que estudian y que también trabajan (ambas) y que </t>
    </r>
    <r>
      <rPr>
        <b/>
        <u/>
        <sz val="11"/>
        <color theme="1"/>
        <rFont val="Cambria"/>
        <family val="1"/>
        <scheme val="major"/>
      </rPr>
      <t>permanecen en el Centro Educativo al 24 de Agosto</t>
    </r>
    <r>
      <rPr>
        <b/>
        <sz val="11"/>
        <color theme="1"/>
        <rFont val="Cambria"/>
        <family val="1"/>
        <scheme val="maj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</si>
</sst>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71" x14ac:knownFonts="1">
    <font>
      <sz val="11"/>
      <color theme="1"/>
      <name val="Calibri"/>
      <family val="2"/>
      <scheme val="minor"/>
    </font>
    <font>
      <sz val="11"/>
      <color theme="1"/>
      <name val="Cambria"/>
      <family val="1"/>
      <scheme val="major"/>
    </font>
    <font>
      <sz val="10"/>
      <color theme="1"/>
      <name val="Cambria"/>
      <family val="1"/>
      <scheme val="major"/>
    </font>
    <font>
      <u/>
      <sz val="12"/>
      <color theme="1"/>
      <name val="Cambria"/>
      <family val="1"/>
      <scheme val="major"/>
    </font>
    <font>
      <sz val="11"/>
      <color rgb="FFFF0000"/>
      <name val="Calibri"/>
      <family val="2"/>
      <scheme val="minor"/>
    </font>
    <font>
      <sz val="11"/>
      <color theme="1"/>
      <name val="Calibri Light"/>
      <family val="2"/>
    </font>
    <font>
      <b/>
      <sz val="11"/>
      <color rgb="FFFF0000"/>
      <name val="Calibri Light"/>
      <family val="2"/>
    </font>
    <font>
      <sz val="11"/>
      <color rgb="FFFF0000"/>
      <name val="Calibri Light"/>
      <family val="2"/>
    </font>
    <font>
      <i/>
      <sz val="11"/>
      <color rgb="FF7F7F7F"/>
      <name val="Calibri"/>
      <family val="2"/>
      <scheme val="minor"/>
    </font>
    <font>
      <b/>
      <sz val="11"/>
      <color rgb="FFFF0000"/>
      <name val="Calibri"/>
      <family val="2"/>
      <scheme val="minor"/>
    </font>
    <font>
      <b/>
      <sz val="10"/>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mbria"/>
      <family val="1"/>
      <scheme val="major"/>
    </font>
    <font>
      <b/>
      <sz val="36"/>
      <color theme="1"/>
      <name val="Cambria"/>
      <family val="1"/>
      <scheme val="major"/>
    </font>
    <font>
      <sz val="12"/>
      <color theme="1"/>
      <name val="Cambria"/>
      <family val="1"/>
      <scheme val="major"/>
    </font>
    <font>
      <i/>
      <sz val="9"/>
      <color theme="1"/>
      <name val="Cambria"/>
      <family val="1"/>
      <scheme val="major"/>
    </font>
    <font>
      <i/>
      <sz val="10"/>
      <color theme="1"/>
      <name val="Cambria"/>
      <family val="1"/>
      <scheme val="major"/>
    </font>
    <font>
      <i/>
      <sz val="12"/>
      <color theme="1"/>
      <name val="Cambria"/>
      <family val="1"/>
      <scheme val="major"/>
    </font>
    <font>
      <i/>
      <sz val="28"/>
      <name val="Cambria"/>
      <family val="1"/>
      <scheme val="major"/>
    </font>
    <font>
      <sz val="11"/>
      <name val="Cambria"/>
      <family val="1"/>
      <scheme val="major"/>
    </font>
    <font>
      <i/>
      <sz val="28"/>
      <color theme="1"/>
      <name val="Cambria"/>
      <family val="1"/>
      <scheme val="major"/>
    </font>
    <font>
      <b/>
      <sz val="16"/>
      <name val="Cambria"/>
      <family val="1"/>
      <scheme val="major"/>
    </font>
    <font>
      <sz val="10"/>
      <color theme="0"/>
      <name val="Cambria"/>
      <family val="1"/>
      <scheme val="major"/>
    </font>
    <font>
      <i/>
      <sz val="11"/>
      <name val="Cambria"/>
      <family val="1"/>
      <scheme val="major"/>
    </font>
    <font>
      <i/>
      <sz val="11"/>
      <color theme="1"/>
      <name val="Cambria"/>
      <family val="1"/>
      <scheme val="major"/>
    </font>
    <font>
      <i/>
      <sz val="10"/>
      <color theme="0" tint="-0.499984740745262"/>
      <name val="Cambria"/>
      <family val="1"/>
      <scheme val="major"/>
    </font>
    <font>
      <b/>
      <i/>
      <sz val="10"/>
      <color theme="1"/>
      <name val="Cambria"/>
      <family val="1"/>
      <scheme val="major"/>
    </font>
    <font>
      <b/>
      <sz val="14"/>
      <color theme="1"/>
      <name val="Cambria"/>
      <family val="1"/>
      <scheme val="major"/>
    </font>
    <font>
      <b/>
      <u val="double"/>
      <sz val="14"/>
      <color theme="1"/>
      <name val="Cambria"/>
      <family val="1"/>
      <scheme val="major"/>
    </font>
    <font>
      <b/>
      <i/>
      <sz val="14"/>
      <color indexed="8"/>
      <name val="Cambria"/>
      <family val="1"/>
      <scheme val="major"/>
    </font>
    <font>
      <b/>
      <i/>
      <sz val="12"/>
      <name val="Cambria"/>
      <family val="1"/>
      <scheme val="major"/>
    </font>
    <font>
      <b/>
      <i/>
      <sz val="10"/>
      <color indexed="8"/>
      <name val="Cambria"/>
      <family val="1"/>
      <scheme val="major"/>
    </font>
    <font>
      <b/>
      <sz val="10"/>
      <color theme="1"/>
      <name val="Cambria"/>
      <family val="1"/>
      <scheme val="major"/>
    </font>
    <font>
      <b/>
      <sz val="11"/>
      <color theme="1"/>
      <name val="Cambria"/>
      <family val="1"/>
      <scheme val="major"/>
    </font>
    <font>
      <sz val="11"/>
      <color indexed="8"/>
      <name val="Cambria"/>
      <family val="1"/>
      <scheme val="major"/>
    </font>
    <font>
      <i/>
      <sz val="11"/>
      <color indexed="8"/>
      <name val="Cambria"/>
      <family val="1"/>
      <scheme val="major"/>
    </font>
    <font>
      <b/>
      <sz val="10"/>
      <color rgb="FFFF0000"/>
      <name val="Cambria"/>
      <family val="1"/>
      <scheme val="major"/>
    </font>
    <font>
      <sz val="10"/>
      <name val="Cambria"/>
      <family val="1"/>
      <scheme val="major"/>
    </font>
    <font>
      <b/>
      <sz val="11"/>
      <color indexed="8"/>
      <name val="Cambria"/>
      <family val="1"/>
      <scheme val="major"/>
    </font>
    <font>
      <b/>
      <sz val="11"/>
      <color theme="0"/>
      <name val="Cambria"/>
      <family val="1"/>
      <scheme val="major"/>
    </font>
    <font>
      <b/>
      <sz val="11"/>
      <color rgb="FFFF0000"/>
      <name val="Cambria"/>
      <family val="1"/>
      <scheme val="major"/>
    </font>
    <font>
      <b/>
      <vertAlign val="superscript"/>
      <sz val="14"/>
      <color theme="1"/>
      <name val="Cambria"/>
      <family val="1"/>
      <scheme val="major"/>
    </font>
    <font>
      <b/>
      <i/>
      <sz val="11"/>
      <color theme="1"/>
      <name val="Cambria"/>
      <family val="1"/>
      <scheme val="major"/>
    </font>
    <font>
      <b/>
      <sz val="9"/>
      <color theme="1"/>
      <name val="Cambria"/>
      <family val="1"/>
      <scheme val="major"/>
    </font>
    <font>
      <b/>
      <i/>
      <sz val="10"/>
      <color rgb="FFFF0000"/>
      <name val="Cambria"/>
      <family val="1"/>
      <scheme val="major"/>
    </font>
    <font>
      <b/>
      <u/>
      <sz val="11"/>
      <color theme="1"/>
      <name val="Cambria"/>
      <family val="1"/>
      <scheme val="major"/>
    </font>
    <font>
      <b/>
      <sz val="10"/>
      <color theme="0"/>
      <name val="Cambria"/>
      <family val="1"/>
      <scheme val="major"/>
    </font>
    <font>
      <b/>
      <i/>
      <sz val="14"/>
      <color theme="1"/>
      <name val="Cambria"/>
      <family val="1"/>
      <scheme val="major"/>
    </font>
    <font>
      <b/>
      <sz val="12"/>
      <name val="Cambria"/>
      <family val="1"/>
      <scheme val="major"/>
    </font>
    <font>
      <b/>
      <vertAlign val="superscript"/>
      <sz val="12"/>
      <name val="Cambria"/>
      <family val="1"/>
      <scheme val="major"/>
    </font>
    <font>
      <vertAlign val="superscript"/>
      <sz val="11"/>
      <color indexed="8"/>
      <name val="Cambria"/>
      <family val="1"/>
      <scheme val="major"/>
    </font>
    <font>
      <b/>
      <sz val="11"/>
      <name val="Cambria"/>
      <family val="1"/>
      <scheme val="major"/>
    </font>
    <font>
      <vertAlign val="superscript"/>
      <sz val="12"/>
      <color indexed="8"/>
      <name val="Cambria"/>
      <family val="1"/>
      <scheme val="major"/>
    </font>
    <font>
      <b/>
      <sz val="12"/>
      <color rgb="FFFF0000"/>
      <name val="Cambria"/>
      <family val="1"/>
      <scheme val="major"/>
    </font>
    <font>
      <b/>
      <i/>
      <sz val="11"/>
      <color indexed="8"/>
      <name val="Cambria"/>
      <family val="1"/>
      <scheme val="major"/>
    </font>
    <font>
      <sz val="9"/>
      <color theme="1"/>
      <name val="Cambria"/>
      <family val="1"/>
      <scheme val="major"/>
    </font>
    <font>
      <b/>
      <sz val="18"/>
      <name val="Cambria"/>
      <family val="1"/>
      <scheme val="major"/>
    </font>
  </fonts>
  <fills count="36">
    <fill>
      <patternFill patternType="none"/>
    </fill>
    <fill>
      <patternFill patternType="gray125"/>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s>
  <borders count="97">
    <border>
      <left/>
      <right/>
      <top/>
      <bottom/>
      <diagonal/>
    </border>
    <border>
      <left/>
      <right style="thick">
        <color indexed="64"/>
      </right>
      <top style="thick">
        <color indexed="64"/>
      </top>
      <bottom/>
      <diagonal/>
    </border>
    <border>
      <left/>
      <right style="thick">
        <color indexed="64"/>
      </right>
      <top/>
      <bottom style="thick">
        <color indexed="64"/>
      </bottom>
      <diagonal/>
    </border>
    <border>
      <left/>
      <right/>
      <top style="dashDotDot">
        <color auto="1"/>
      </top>
      <bottom/>
      <diagonal/>
    </border>
    <border>
      <left/>
      <right/>
      <top style="thick">
        <color indexed="64"/>
      </top>
      <bottom/>
      <diagonal/>
    </border>
    <border>
      <left/>
      <right/>
      <top/>
      <bottom style="dashDotDot">
        <color auto="1"/>
      </bottom>
      <diagonal/>
    </border>
    <border>
      <left/>
      <right/>
      <top/>
      <bottom style="thin">
        <color indexed="64"/>
      </bottom>
      <diagonal/>
    </border>
    <border>
      <left style="thick">
        <color indexed="64"/>
      </left>
      <right/>
      <top/>
      <bottom style="thick">
        <color indexed="64"/>
      </bottom>
      <diagonal/>
    </border>
    <border>
      <left style="thick">
        <color indexed="64"/>
      </left>
      <right/>
      <top style="thick">
        <color auto="1"/>
      </top>
      <bottom style="thin">
        <color indexed="64"/>
      </bottom>
      <diagonal/>
    </border>
    <border>
      <left/>
      <right/>
      <top style="thick">
        <color auto="1"/>
      </top>
      <bottom style="thin">
        <color indexed="64"/>
      </bottom>
      <diagonal/>
    </border>
    <border>
      <left/>
      <right/>
      <top style="medium">
        <color auto="1"/>
      </top>
      <bottom/>
      <diagonal/>
    </border>
    <border>
      <left style="medium">
        <color auto="1"/>
      </left>
      <right/>
      <top/>
      <bottom/>
      <diagonal/>
    </border>
    <border>
      <left/>
      <right/>
      <top/>
      <bottom style="medium">
        <color auto="1"/>
      </bottom>
      <diagonal/>
    </border>
    <border>
      <left/>
      <right/>
      <top/>
      <bottom style="thick">
        <color indexed="64"/>
      </bottom>
      <diagonal/>
    </border>
    <border>
      <left style="medium">
        <color indexed="64"/>
      </left>
      <right/>
      <top/>
      <bottom style="thin">
        <color indexed="64"/>
      </bottom>
      <diagonal/>
    </border>
    <border>
      <left style="medium">
        <color indexed="64"/>
      </left>
      <right/>
      <top/>
      <bottom style="thick">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ck">
        <color indexed="64"/>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auto="1"/>
      </right>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dotted">
        <color indexed="64"/>
      </right>
      <top style="medium">
        <color indexed="64"/>
      </top>
      <bottom/>
      <diagonal/>
    </border>
    <border>
      <left style="thick">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top style="medium">
        <color indexed="64"/>
      </top>
      <bottom style="thick">
        <color rgb="FF000000"/>
      </bottom>
      <diagonal/>
    </border>
    <border>
      <left style="medium">
        <color indexed="64"/>
      </left>
      <right/>
      <top style="medium">
        <color indexed="64"/>
      </top>
      <bottom style="thick">
        <color rgb="FF000000"/>
      </bottom>
      <diagonal/>
    </border>
    <border>
      <left/>
      <right/>
      <top style="medium">
        <color indexed="64"/>
      </top>
      <bottom style="thick">
        <color rgb="FF000000"/>
      </bottom>
      <diagonal/>
    </border>
    <border>
      <left style="medium">
        <color indexed="64"/>
      </left>
      <right/>
      <top/>
      <bottom style="thick">
        <color rgb="FF000000"/>
      </bottom>
      <diagonal/>
    </border>
    <border>
      <left/>
      <right/>
      <top/>
      <bottom style="thick">
        <color rgb="FF000000"/>
      </bottom>
      <diagonal/>
    </border>
    <border>
      <left/>
      <right style="medium">
        <color indexed="64"/>
      </right>
      <top/>
      <bottom style="thick">
        <color rgb="FF000000"/>
      </bottom>
      <diagonal/>
    </border>
    <border>
      <left style="dotted">
        <color indexed="64"/>
      </left>
      <right style="dotted">
        <color indexed="64"/>
      </right>
      <top/>
      <bottom style="thick">
        <color rgb="FF000000"/>
      </bottom>
      <diagonal/>
    </border>
    <border>
      <left/>
      <right style="thick">
        <color indexed="64"/>
      </right>
      <top/>
      <bottom style="dotted">
        <color indexed="64"/>
      </bottom>
      <diagonal/>
    </border>
    <border>
      <left style="thick">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slantDashDot">
        <color indexed="64"/>
      </top>
      <bottom style="medium">
        <color indexed="64"/>
      </bottom>
      <diagonal/>
    </border>
    <border>
      <left/>
      <right style="medium">
        <color indexed="64"/>
      </right>
      <top/>
      <bottom/>
      <diagonal/>
    </border>
    <border>
      <left/>
      <right style="thick">
        <color indexed="64"/>
      </right>
      <top style="dotted">
        <color indexed="64"/>
      </top>
      <bottom style="dotted">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dotted">
        <color indexed="64"/>
      </left>
      <right style="dotted">
        <color indexed="64"/>
      </right>
      <top/>
      <bottom style="dotted">
        <color indexed="64"/>
      </bottom>
      <diagonal/>
    </border>
    <border>
      <left style="thick">
        <color indexed="64"/>
      </left>
      <right style="dotted">
        <color indexed="64"/>
      </right>
      <top style="medium">
        <color indexed="64"/>
      </top>
      <bottom/>
      <diagonal/>
    </border>
    <border>
      <left style="thick">
        <color indexed="64"/>
      </left>
      <right style="dotted">
        <color indexed="64"/>
      </right>
      <top/>
      <bottom style="dotted">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tted">
        <color indexed="64"/>
      </left>
      <right style="dotted">
        <color indexed="64"/>
      </right>
      <top style="dotted">
        <color indexed="64"/>
      </top>
      <bottom/>
      <diagonal/>
    </border>
    <border>
      <left style="thick">
        <color indexed="64"/>
      </left>
      <right style="dotted">
        <color indexed="64"/>
      </right>
      <top style="dotted">
        <color indexed="64"/>
      </top>
      <bottom/>
      <diagonal/>
    </border>
    <border>
      <left style="dotted">
        <color indexed="64"/>
      </left>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thick">
        <color indexed="64"/>
      </left>
      <right style="dotted">
        <color indexed="64"/>
      </right>
      <top/>
      <bottom style="medium">
        <color indexed="64"/>
      </bottom>
      <diagonal/>
    </border>
    <border>
      <left style="dotted">
        <color indexed="64"/>
      </left>
      <right/>
      <top/>
      <bottom style="medium">
        <color indexed="64"/>
      </bottom>
      <diagonal/>
    </border>
    <border>
      <left/>
      <right/>
      <top style="dotted">
        <color indexed="64"/>
      </top>
      <bottom style="thick">
        <color auto="1"/>
      </bottom>
      <diagonal/>
    </border>
    <border>
      <left/>
      <right style="thick">
        <color indexed="64"/>
      </right>
      <top/>
      <bottom/>
      <diagonal/>
    </border>
    <border>
      <left/>
      <right/>
      <top style="thick">
        <color rgb="FF000000"/>
      </top>
      <bottom/>
      <diagonal/>
    </border>
    <border>
      <left style="thick">
        <color indexed="64"/>
      </left>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medium">
        <color auto="1"/>
      </left>
      <right/>
      <top style="dotted">
        <color indexed="64"/>
      </top>
      <bottom style="thick">
        <color indexed="64"/>
      </bottom>
      <diagonal/>
    </border>
    <border>
      <left/>
      <right style="medium">
        <color indexed="64"/>
      </right>
      <top style="dotted">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dashed">
        <color theme="0" tint="-0.34998626667073579"/>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medium">
        <color indexed="64"/>
      </left>
      <right/>
      <top style="thin">
        <color indexed="64"/>
      </top>
      <bottom style="thick">
        <color indexed="64"/>
      </bottom>
      <diagonal/>
    </border>
    <border>
      <left/>
      <right style="medium">
        <color auto="1"/>
      </right>
      <top style="thin">
        <color indexed="64"/>
      </top>
      <bottom style="thick">
        <color indexed="64"/>
      </bottom>
      <diagonal/>
    </border>
    <border>
      <left style="medium">
        <color auto="1"/>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thick">
        <color indexed="64"/>
      </bottom>
      <diagonal/>
    </border>
  </borders>
  <cellStyleXfs count="42">
    <xf numFmtId="0" fontId="0" fillId="0" borderId="0"/>
    <xf numFmtId="0" fontId="8" fillId="0" borderId="0" applyNumberFormat="0" applyFill="0" applyBorder="0" applyAlignment="0" applyProtection="0"/>
    <xf numFmtId="0" fontId="12" fillId="0" borderId="0" applyNumberFormat="0" applyFill="0" applyBorder="0" applyAlignment="0" applyProtection="0"/>
    <xf numFmtId="0" fontId="13" fillId="0" borderId="37" applyNumberFormat="0" applyFill="0" applyAlignment="0" applyProtection="0"/>
    <xf numFmtId="0" fontId="14" fillId="0" borderId="38" applyNumberFormat="0" applyFill="0" applyAlignment="0" applyProtection="0"/>
    <xf numFmtId="0" fontId="15" fillId="0" borderId="3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0" applyNumberFormat="0" applyAlignment="0" applyProtection="0"/>
    <xf numFmtId="0" fontId="20" fillId="7" borderId="41" applyNumberFormat="0" applyAlignment="0" applyProtection="0"/>
    <xf numFmtId="0" fontId="21" fillId="7" borderId="40" applyNumberFormat="0" applyAlignment="0" applyProtection="0"/>
    <xf numFmtId="0" fontId="22" fillId="0" borderId="42" applyNumberFormat="0" applyFill="0" applyAlignment="0" applyProtection="0"/>
    <xf numFmtId="0" fontId="23" fillId="8" borderId="43" applyNumberFormat="0" applyAlignment="0" applyProtection="0"/>
    <xf numFmtId="0" fontId="4" fillId="0" borderId="0" applyNumberFormat="0" applyFill="0" applyBorder="0" applyAlignment="0" applyProtection="0"/>
    <xf numFmtId="0" fontId="11" fillId="9" borderId="44" applyNumberFormat="0" applyFont="0" applyAlignment="0" applyProtection="0"/>
    <xf numFmtId="0" fontId="24" fillId="0" borderId="45" applyNumberFormat="0" applyFill="0" applyAlignment="0" applyProtection="0"/>
    <xf numFmtId="0" fontId="25"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5" fillId="33" borderId="0" applyNumberFormat="0" applyBorder="0" applyAlignment="0" applyProtection="0"/>
  </cellStyleXfs>
  <cellXfs count="308">
    <xf numFmtId="0" fontId="0" fillId="0" borderId="0" xfId="0"/>
    <xf numFmtId="0" fontId="2" fillId="0" borderId="0" xfId="0" applyFont="1"/>
    <xf numFmtId="0" fontId="1" fillId="0" borderId="0" xfId="0" applyFont="1"/>
    <xf numFmtId="0" fontId="5" fillId="0" borderId="0" xfId="0" applyFont="1"/>
    <xf numFmtId="1" fontId="6" fillId="0" borderId="0" xfId="0" applyNumberFormat="1" applyFont="1" applyAlignment="1">
      <alignment horizontal="center"/>
    </xf>
    <xf numFmtId="1" fontId="7" fillId="2" borderId="0" xfId="0" applyNumberFormat="1" applyFont="1" applyFill="1"/>
    <xf numFmtId="0" fontId="7" fillId="0" borderId="0" xfId="0" applyFont="1"/>
    <xf numFmtId="1" fontId="5" fillId="0" borderId="0" xfId="0" applyNumberFormat="1" applyFont="1"/>
    <xf numFmtId="1" fontId="9" fillId="0" borderId="0" xfId="0" applyNumberFormat="1" applyFont="1"/>
    <xf numFmtId="0" fontId="9" fillId="0" borderId="0" xfId="0" applyFont="1"/>
    <xf numFmtId="1" fontId="0" fillId="0" borderId="0" xfId="0" applyNumberFormat="1"/>
    <xf numFmtId="1" fontId="9" fillId="0" borderId="0" xfId="0" applyNumberFormat="1" applyFont="1" applyAlignment="1">
      <alignment horizontal="center"/>
    </xf>
    <xf numFmtId="0" fontId="9" fillId="0" borderId="0" xfId="0" applyFont="1" applyAlignment="1">
      <alignment horizontal="center"/>
    </xf>
    <xf numFmtId="1" fontId="10" fillId="0" borderId="0" xfId="0" applyNumberFormat="1" applyFont="1"/>
    <xf numFmtId="1" fontId="0" fillId="0" borderId="0" xfId="0" applyNumberFormat="1"/>
    <xf numFmtId="1" fontId="7" fillId="2" borderId="0" xfId="0" applyNumberFormat="1" applyFont="1" applyFill="1" applyAlignment="1">
      <alignment wrapText="1"/>
    </xf>
    <xf numFmtId="1" fontId="0" fillId="35" borderId="0" xfId="0" applyNumberFormat="1" applyFill="1"/>
    <xf numFmtId="0" fontId="26" fillId="0" borderId="0" xfId="0" applyFont="1" applyProtection="1">
      <protection hidden="1"/>
    </xf>
    <xf numFmtId="0" fontId="1" fillId="0" borderId="0" xfId="0" applyFont="1" applyProtection="1">
      <protection hidden="1"/>
    </xf>
    <xf numFmtId="0" fontId="28" fillId="0" borderId="0" xfId="0" applyFont="1" applyProtection="1">
      <protection hidden="1"/>
    </xf>
    <xf numFmtId="0" fontId="2" fillId="0" borderId="0" xfId="0" applyFont="1" applyProtection="1">
      <protection hidden="1"/>
    </xf>
    <xf numFmtId="0" fontId="29" fillId="0" borderId="0" xfId="0" applyFont="1" applyAlignment="1" applyProtection="1">
      <alignment horizontal="centerContinuous" vertical="center"/>
      <protection hidden="1"/>
    </xf>
    <xf numFmtId="0" fontId="30" fillId="0" borderId="0" xfId="0" applyFont="1" applyAlignment="1" applyProtection="1">
      <alignment horizontal="centerContinuous" vertical="center"/>
      <protection hidden="1"/>
    </xf>
    <xf numFmtId="0" fontId="31" fillId="0" borderId="0" xfId="0" applyFont="1" applyBorder="1" applyAlignment="1" applyProtection="1">
      <protection hidden="1"/>
    </xf>
    <xf numFmtId="0" fontId="33" fillId="0" borderId="0" xfId="0" applyFont="1" applyProtection="1">
      <protection hidden="1"/>
    </xf>
    <xf numFmtId="0" fontId="2" fillId="0" borderId="0" xfId="0" applyFont="1" applyAlignment="1" applyProtection="1">
      <alignment vertical="center"/>
      <protection hidden="1"/>
    </xf>
    <xf numFmtId="0" fontId="1" fillId="0" borderId="0" xfId="0" applyFont="1" applyBorder="1" applyAlignment="1" applyProtection="1">
      <alignment horizontal="right" vertical="center"/>
      <protection hidden="1"/>
    </xf>
    <xf numFmtId="0" fontId="1" fillId="0" borderId="0" xfId="0" applyFont="1" applyAlignment="1" applyProtection="1">
      <alignment vertical="center"/>
      <protection hidden="1"/>
    </xf>
    <xf numFmtId="0" fontId="36" fillId="0" borderId="0" xfId="0" applyFont="1" applyAlignment="1" applyProtection="1">
      <alignment horizontal="center"/>
      <protection hidden="1"/>
    </xf>
    <xf numFmtId="0" fontId="1" fillId="0" borderId="0" xfId="0" applyFont="1" applyFill="1" applyBorder="1" applyAlignment="1" applyProtection="1">
      <alignment horizontal="right" vertical="center"/>
      <protection hidden="1"/>
    </xf>
    <xf numFmtId="49" fontId="35" fillId="0" borderId="0" xfId="0" applyNumberFormat="1" applyFont="1" applyFill="1" applyBorder="1" applyAlignment="1" applyProtection="1">
      <alignment horizontal="center" vertical="center"/>
      <protection locked="0"/>
    </xf>
    <xf numFmtId="0" fontId="1" fillId="0" borderId="0" xfId="0" applyFont="1" applyFill="1" applyAlignment="1" applyProtection="1">
      <alignment vertical="center"/>
      <protection hidden="1"/>
    </xf>
    <xf numFmtId="0" fontId="35" fillId="0" borderId="0" xfId="0" applyFont="1" applyFill="1" applyBorder="1" applyAlignment="1" applyProtection="1">
      <alignment horizontal="center" vertical="center"/>
      <protection locked="0" hidden="1"/>
    </xf>
    <xf numFmtId="0" fontId="2" fillId="0" borderId="0" xfId="0" applyFont="1" applyFill="1" applyProtection="1">
      <protection hidden="1"/>
    </xf>
    <xf numFmtId="0" fontId="1" fillId="0" borderId="0" xfId="0" applyFont="1" applyAlignment="1" applyProtection="1">
      <alignment horizontal="right" vertical="center"/>
      <protection hidden="1"/>
    </xf>
    <xf numFmtId="164" fontId="37" fillId="34" borderId="25" xfId="0" applyNumberFormat="1" applyFont="1" applyFill="1" applyBorder="1" applyAlignment="1" applyProtection="1">
      <alignment horizontal="center" vertical="center" shrinkToFit="1"/>
      <protection locked="0" hidden="1"/>
    </xf>
    <xf numFmtId="0" fontId="1" fillId="0" borderId="0" xfId="0" applyFont="1" applyFill="1" applyAlignment="1" applyProtection="1">
      <alignment horizontal="right" vertical="center"/>
      <protection hidden="1"/>
    </xf>
    <xf numFmtId="0" fontId="37" fillId="0" borderId="0" xfId="0" applyFont="1" applyFill="1" applyBorder="1" applyAlignment="1" applyProtection="1">
      <alignment horizontal="left" vertical="center"/>
      <protection hidden="1"/>
    </xf>
    <xf numFmtId="0" fontId="1" fillId="0" borderId="5" xfId="0" applyFont="1" applyFill="1" applyBorder="1" applyAlignment="1" applyProtection="1">
      <alignment vertical="center"/>
      <protection hidden="1"/>
    </xf>
    <xf numFmtId="0" fontId="1" fillId="0" borderId="5" xfId="0" applyFont="1" applyFill="1" applyBorder="1" applyAlignment="1" applyProtection="1">
      <alignment horizontal="right" vertical="center"/>
      <protection hidden="1"/>
    </xf>
    <xf numFmtId="0" fontId="37" fillId="0" borderId="5" xfId="0" applyFont="1" applyFill="1" applyBorder="1" applyAlignment="1" applyProtection="1">
      <alignment horizontal="left" vertical="center"/>
      <protection hidden="1"/>
    </xf>
    <xf numFmtId="0" fontId="1" fillId="0" borderId="3" xfId="0" applyFont="1" applyBorder="1" applyAlignment="1" applyProtection="1">
      <alignment horizontal="right" vertical="center"/>
      <protection hidden="1"/>
    </xf>
    <xf numFmtId="0" fontId="2" fillId="0" borderId="3" xfId="0" applyFont="1" applyBorder="1" applyAlignment="1" applyProtection="1">
      <alignment vertical="center"/>
      <protection hidden="1"/>
    </xf>
    <xf numFmtId="0" fontId="1" fillId="0" borderId="3" xfId="0" applyFont="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0" applyFont="1" applyFill="1" applyProtection="1">
      <protection hidden="1"/>
    </xf>
    <xf numFmtId="0" fontId="33" fillId="0" borderId="0" xfId="0" applyFont="1" applyFill="1" applyBorder="1" applyAlignment="1" applyProtection="1">
      <alignment horizontal="center" vertical="center"/>
      <protection hidden="1"/>
    </xf>
    <xf numFmtId="164" fontId="37" fillId="34" borderId="25" xfId="0" applyNumberFormat="1" applyFont="1" applyFill="1" applyBorder="1" applyAlignment="1" applyProtection="1">
      <alignment horizontal="center" vertical="center" shrinkToFit="1"/>
      <protection locked="0"/>
    </xf>
    <xf numFmtId="164" fontId="37" fillId="0" borderId="0" xfId="0" applyNumberFormat="1" applyFont="1" applyFill="1" applyBorder="1" applyAlignment="1" applyProtection="1">
      <alignment vertical="center" shrinkToFit="1"/>
      <protection locked="0"/>
    </xf>
    <xf numFmtId="0" fontId="2" fillId="0" borderId="0" xfId="0" applyFont="1" applyFill="1" applyBorder="1" applyAlignment="1" applyProtection="1">
      <alignment horizontal="right" vertical="center"/>
      <protection hidden="1"/>
    </xf>
    <xf numFmtId="0" fontId="40" fillId="0" borderId="16" xfId="0" applyFont="1" applyBorder="1" applyAlignment="1" applyProtection="1">
      <alignment horizontal="left" vertical="center"/>
    </xf>
    <xf numFmtId="0" fontId="2" fillId="0" borderId="17" xfId="0" applyFont="1" applyBorder="1" applyProtection="1">
      <protection hidden="1"/>
    </xf>
    <xf numFmtId="0" fontId="2" fillId="0" borderId="18" xfId="0" applyFont="1" applyBorder="1" applyProtection="1">
      <protection hidden="1"/>
    </xf>
    <xf numFmtId="0" fontId="2" fillId="0" borderId="0" xfId="0" applyFont="1" applyBorder="1" applyProtection="1">
      <protection hidden="1"/>
    </xf>
    <xf numFmtId="0" fontId="1" fillId="0" borderId="17" xfId="0" applyFont="1" applyBorder="1" applyProtection="1">
      <protection hidden="1"/>
    </xf>
    <xf numFmtId="0" fontId="1" fillId="0" borderId="18" xfId="0" applyFont="1" applyBorder="1" applyProtection="1">
      <protection hidden="1"/>
    </xf>
    <xf numFmtId="0" fontId="29"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44" fillId="0" borderId="13" xfId="0" applyFont="1" applyBorder="1" applyAlignment="1">
      <alignment horizontal="left" vertical="center" indent="4"/>
    </xf>
    <xf numFmtId="0" fontId="46" fillId="0" borderId="7" xfId="0" applyFont="1" applyBorder="1" applyAlignment="1">
      <alignment horizontal="center" vertical="center" wrapText="1"/>
    </xf>
    <xf numFmtId="0" fontId="46" fillId="0" borderId="36" xfId="0" applyFont="1" applyBorder="1" applyAlignment="1">
      <alignment horizontal="center" vertical="center" wrapText="1"/>
    </xf>
    <xf numFmtId="0" fontId="46" fillId="0" borderId="13" xfId="0" applyFont="1" applyBorder="1" applyAlignment="1">
      <alignment horizontal="center" vertical="center" wrapText="1"/>
    </xf>
    <xf numFmtId="0" fontId="28" fillId="0" borderId="0" xfId="0" applyFont="1"/>
    <xf numFmtId="0" fontId="47" fillId="0" borderId="0" xfId="0" applyFont="1" applyBorder="1" applyAlignment="1">
      <alignment horizontal="left" vertical="center" wrapText="1" indent="1"/>
    </xf>
    <xf numFmtId="0" fontId="50" fillId="0" borderId="4" xfId="0" applyFont="1" applyBorder="1" applyAlignment="1" applyProtection="1">
      <alignment horizontal="center" wrapText="1"/>
      <protection hidden="1"/>
    </xf>
    <xf numFmtId="0" fontId="50" fillId="0" borderId="80" xfId="0" applyFont="1" applyBorder="1" applyAlignment="1" applyProtection="1">
      <alignment horizontal="center" vertical="center" wrapText="1"/>
      <protection hidden="1"/>
    </xf>
    <xf numFmtId="0" fontId="51" fillId="0" borderId="24" xfId="0" applyFont="1" applyBorder="1" applyAlignment="1" applyProtection="1">
      <alignment horizontal="center" vertical="center" wrapText="1"/>
      <protection hidden="1"/>
    </xf>
    <xf numFmtId="0" fontId="51" fillId="34" borderId="35" xfId="0" applyFont="1" applyFill="1" applyBorder="1" applyAlignment="1" applyProtection="1">
      <alignment horizontal="center" vertical="center" wrapText="1"/>
      <protection locked="0"/>
    </xf>
    <xf numFmtId="0" fontId="51" fillId="34" borderId="0" xfId="0" applyFont="1" applyFill="1" applyBorder="1" applyAlignment="1" applyProtection="1">
      <alignment horizontal="center" vertical="center" wrapText="1"/>
      <protection locked="0"/>
    </xf>
    <xf numFmtId="0" fontId="47" fillId="0" borderId="27" xfId="0" applyFont="1" applyBorder="1" applyAlignment="1">
      <alignment horizontal="left" vertical="center" wrapText="1" indent="1"/>
    </xf>
    <xf numFmtId="0" fontId="50" fillId="0" borderId="27" xfId="0" applyFont="1" applyBorder="1" applyAlignment="1" applyProtection="1">
      <alignment horizontal="center" wrapText="1"/>
      <protection hidden="1"/>
    </xf>
    <xf numFmtId="0" fontId="50" fillId="0" borderId="59" xfId="0" applyFont="1" applyBorder="1" applyAlignment="1" applyProtection="1">
      <alignment horizontal="center" vertical="center" wrapText="1"/>
      <protection hidden="1"/>
    </xf>
    <xf numFmtId="0" fontId="51" fillId="0" borderId="32" xfId="0" applyFont="1" applyBorder="1" applyAlignment="1" applyProtection="1">
      <alignment horizontal="center" vertical="center" wrapText="1"/>
      <protection hidden="1"/>
    </xf>
    <xf numFmtId="0" fontId="51" fillId="34" borderId="25" xfId="0" applyFont="1" applyFill="1" applyBorder="1" applyAlignment="1" applyProtection="1">
      <alignment horizontal="center" vertical="center" wrapText="1"/>
      <protection locked="0"/>
    </xf>
    <xf numFmtId="0" fontId="51" fillId="34" borderId="27" xfId="0" applyFont="1" applyFill="1" applyBorder="1" applyAlignment="1" applyProtection="1">
      <alignment horizontal="center" vertical="center" wrapText="1"/>
      <protection locked="0"/>
    </xf>
    <xf numFmtId="0" fontId="1" fillId="0" borderId="0" xfId="0" applyFont="1" applyBorder="1" applyProtection="1">
      <protection hidden="1"/>
    </xf>
    <xf numFmtId="0" fontId="53" fillId="0" borderId="0" xfId="0" applyFont="1" applyBorder="1" applyAlignment="1" applyProtection="1">
      <alignment horizontal="center" vertical="center"/>
      <protection hidden="1"/>
    </xf>
    <xf numFmtId="0" fontId="47" fillId="0" borderId="79" xfId="0" applyFont="1" applyBorder="1" applyAlignment="1">
      <alignment horizontal="left" vertical="center" wrapText="1" indent="1"/>
    </xf>
    <xf numFmtId="0" fontId="51" fillId="0" borderId="82" xfId="0" applyFont="1" applyBorder="1" applyAlignment="1" applyProtection="1">
      <alignment horizontal="center" vertical="center" wrapText="1"/>
      <protection hidden="1"/>
    </xf>
    <xf numFmtId="0" fontId="51" fillId="34" borderId="83" xfId="0" applyFont="1" applyFill="1" applyBorder="1" applyAlignment="1" applyProtection="1">
      <alignment horizontal="center" vertical="center" wrapText="1"/>
      <protection locked="0"/>
    </xf>
    <xf numFmtId="0" fontId="51" fillId="34" borderId="79" xfId="0" applyFont="1" applyFill="1" applyBorder="1" applyAlignment="1" applyProtection="1">
      <alignment horizontal="center" vertical="center" wrapText="1"/>
      <protection locked="0"/>
    </xf>
    <xf numFmtId="0" fontId="54" fillId="0" borderId="4" xfId="0" applyFont="1" applyBorder="1" applyAlignment="1" applyProtection="1">
      <alignment horizontal="center" vertical="top" wrapText="1"/>
      <protection hidden="1"/>
    </xf>
    <xf numFmtId="0" fontId="47" fillId="0" borderId="0" xfId="0" applyFont="1" applyBorder="1" applyAlignment="1" applyProtection="1">
      <alignment horizontal="left" vertical="center" wrapText="1"/>
      <protection hidden="1"/>
    </xf>
    <xf numFmtId="0" fontId="47" fillId="0" borderId="0" xfId="0" applyFont="1" applyBorder="1" applyAlignment="1" applyProtection="1">
      <alignment horizontal="left" wrapText="1"/>
      <protection hidden="1"/>
    </xf>
    <xf numFmtId="0" fontId="51" fillId="0" borderId="0" xfId="0" applyFont="1" applyBorder="1" applyAlignment="1" applyProtection="1">
      <alignment horizontal="center" vertical="center" wrapText="1"/>
      <protection hidden="1"/>
    </xf>
    <xf numFmtId="0" fontId="51" fillId="0" borderId="0" xfId="0" applyFont="1" applyFill="1" applyBorder="1" applyAlignment="1" applyProtection="1">
      <alignment horizontal="center" vertical="center" wrapText="1"/>
      <protection hidden="1"/>
    </xf>
    <xf numFmtId="0" fontId="47" fillId="0" borderId="0" xfId="0" applyFont="1" applyFill="1" applyBorder="1" applyAlignment="1">
      <alignment horizontal="left"/>
    </xf>
    <xf numFmtId="0" fontId="26" fillId="0" borderId="0" xfId="0" applyFont="1" applyBorder="1" applyProtection="1"/>
    <xf numFmtId="0" fontId="28" fillId="0" borderId="0" xfId="0" applyFont="1" applyFill="1" applyBorder="1" applyAlignment="1" applyProtection="1">
      <alignment wrapText="1"/>
    </xf>
    <xf numFmtId="0" fontId="1" fillId="0" borderId="0" xfId="0" applyFont="1" applyAlignment="1"/>
    <xf numFmtId="0" fontId="2" fillId="0" borderId="0" xfId="0" applyNumberFormat="1" applyFont="1" applyBorder="1" applyAlignment="1">
      <alignment vertical="top" wrapText="1"/>
    </xf>
    <xf numFmtId="0" fontId="41" fillId="0" borderId="0" xfId="0" applyFont="1" applyAlignment="1" applyProtection="1">
      <alignment vertical="center"/>
    </xf>
    <xf numFmtId="0" fontId="1" fillId="0" borderId="0" xfId="0" applyFont="1" applyAlignment="1" applyProtection="1">
      <alignment vertical="center"/>
    </xf>
    <xf numFmtId="0" fontId="41" fillId="0" borderId="0" xfId="0" applyFont="1" applyAlignment="1" applyProtection="1">
      <alignment vertical="center" wrapText="1"/>
    </xf>
    <xf numFmtId="0" fontId="44" fillId="0" borderId="13" xfId="0" applyFont="1" applyBorder="1" applyAlignment="1" applyProtection="1">
      <alignment horizontal="left" vertical="center" indent="3"/>
    </xf>
    <xf numFmtId="0" fontId="26" fillId="0" borderId="13" xfId="0" applyFont="1" applyBorder="1" applyAlignment="1" applyProtection="1">
      <alignment horizontal="left" vertical="center" indent="3"/>
    </xf>
    <xf numFmtId="0" fontId="41" fillId="0" borderId="13" xfId="0" applyFont="1" applyBorder="1" applyAlignment="1" applyProtection="1">
      <alignment vertical="center"/>
    </xf>
    <xf numFmtId="0" fontId="57" fillId="0" borderId="13" xfId="0" applyFont="1" applyBorder="1" applyAlignment="1" applyProtection="1">
      <alignment horizontal="center" wrapText="1"/>
    </xf>
    <xf numFmtId="0" fontId="57" fillId="0" borderId="30" xfId="0" applyFont="1" applyBorder="1" applyAlignment="1" applyProtection="1">
      <alignment horizontal="center" wrapText="1"/>
    </xf>
    <xf numFmtId="0" fontId="57" fillId="0" borderId="15" xfId="0" applyFont="1" applyBorder="1" applyAlignment="1" applyProtection="1">
      <alignment horizontal="center" wrapText="1"/>
    </xf>
    <xf numFmtId="0" fontId="57" fillId="0" borderId="29" xfId="0" applyFont="1" applyBorder="1" applyAlignment="1" applyProtection="1">
      <alignment horizontal="center" wrapText="1"/>
    </xf>
    <xf numFmtId="0" fontId="56" fillId="0" borderId="12" xfId="0" applyFont="1" applyBorder="1" applyAlignment="1" applyProtection="1">
      <alignment horizontal="left" vertical="center" wrapText="1"/>
    </xf>
    <xf numFmtId="3" fontId="2" fillId="0" borderId="54" xfId="0" applyNumberFormat="1" applyFont="1" applyBorder="1" applyAlignment="1" applyProtection="1">
      <alignment horizontal="center" vertical="center" wrapText="1"/>
    </xf>
    <xf numFmtId="3" fontId="2" fillId="0" borderId="57" xfId="0" applyNumberFormat="1" applyFont="1" applyBorder="1" applyAlignment="1" applyProtection="1">
      <alignment horizontal="center" vertical="center" wrapText="1"/>
    </xf>
    <xf numFmtId="3" fontId="2" fillId="0" borderId="12" xfId="0" applyNumberFormat="1" applyFont="1" applyBorder="1" applyAlignment="1" applyProtection="1">
      <alignment horizontal="center" vertical="center" wrapText="1"/>
    </xf>
    <xf numFmtId="3" fontId="2" fillId="0" borderId="55" xfId="0" applyNumberFormat="1" applyFont="1" applyBorder="1" applyAlignment="1" applyProtection="1">
      <alignment horizontal="center" vertical="center" wrapText="1"/>
    </xf>
    <xf numFmtId="3" fontId="2" fillId="0" borderId="56" xfId="0" applyNumberFormat="1" applyFont="1" applyBorder="1" applyAlignment="1" applyProtection="1">
      <alignment horizontal="center" vertical="center" wrapText="1"/>
    </xf>
    <xf numFmtId="0" fontId="47" fillId="0" borderId="27" xfId="0" applyFont="1" applyBorder="1" applyAlignment="1" applyProtection="1">
      <alignment horizontal="left" vertical="center" indent="1"/>
    </xf>
    <xf numFmtId="3" fontId="2" fillId="0" borderId="24" xfId="0" applyNumberFormat="1" applyFont="1" applyBorder="1" applyAlignment="1" applyProtection="1">
      <alignment horizontal="center" vertical="center" wrapText="1"/>
    </xf>
    <xf numFmtId="3" fontId="2" fillId="0" borderId="35"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11" xfId="0" applyNumberFormat="1" applyFont="1" applyFill="1" applyBorder="1" applyAlignment="1" applyProtection="1">
      <alignment horizontal="center" vertical="center" wrapText="1"/>
    </xf>
    <xf numFmtId="3" fontId="2" fillId="34" borderId="35" xfId="0" applyNumberFormat="1" applyFont="1" applyFill="1" applyBorder="1" applyAlignment="1" applyProtection="1">
      <alignment horizontal="center" vertical="center" wrapText="1"/>
      <protection locked="0"/>
    </xf>
    <xf numFmtId="3" fontId="2" fillId="34" borderId="58" xfId="0" applyNumberFormat="1" applyFont="1" applyFill="1" applyBorder="1" applyAlignment="1" applyProtection="1">
      <alignment horizontal="center" vertical="center" wrapText="1"/>
      <protection locked="0"/>
    </xf>
    <xf numFmtId="3" fontId="2" fillId="0" borderId="32" xfId="0" applyNumberFormat="1" applyFont="1" applyBorder="1" applyAlignment="1" applyProtection="1">
      <alignment horizontal="center" vertical="center" wrapText="1"/>
    </xf>
    <xf numFmtId="3" fontId="2" fillId="0" borderId="25" xfId="0" applyNumberFormat="1" applyFont="1" applyFill="1" applyBorder="1" applyAlignment="1" applyProtection="1">
      <alignment horizontal="center" vertical="center" wrapText="1"/>
    </xf>
    <xf numFmtId="3" fontId="2" fillId="0" borderId="27" xfId="0" applyNumberFormat="1" applyFont="1" applyFill="1" applyBorder="1" applyAlignment="1" applyProtection="1">
      <alignment horizontal="center" vertical="center" wrapText="1"/>
    </xf>
    <xf numFmtId="3" fontId="2" fillId="0" borderId="33" xfId="0" applyNumberFormat="1" applyFont="1" applyFill="1" applyBorder="1" applyAlignment="1" applyProtection="1">
      <alignment horizontal="center" vertical="center" wrapText="1"/>
    </xf>
    <xf numFmtId="3" fontId="2" fillId="34" borderId="25" xfId="0" applyNumberFormat="1" applyFont="1" applyFill="1" applyBorder="1" applyAlignment="1" applyProtection="1">
      <alignment horizontal="center" vertical="center" wrapText="1"/>
      <protection locked="0"/>
    </xf>
    <xf numFmtId="3" fontId="2" fillId="34" borderId="34" xfId="0" applyNumberFormat="1" applyFont="1" applyFill="1" applyBorder="1" applyAlignment="1" applyProtection="1">
      <alignment horizontal="center" vertical="center" wrapText="1"/>
      <protection locked="0"/>
    </xf>
    <xf numFmtId="3" fontId="2" fillId="34" borderId="26" xfId="0" applyNumberFormat="1" applyFont="1" applyFill="1" applyBorder="1" applyAlignment="1" applyProtection="1">
      <alignment horizontal="center" vertical="center" wrapText="1"/>
      <protection locked="0"/>
    </xf>
    <xf numFmtId="0" fontId="47" fillId="0" borderId="79" xfId="0" applyFont="1" applyBorder="1" applyAlignment="1" applyProtection="1">
      <alignment horizontal="left" vertical="center" indent="1"/>
    </xf>
    <xf numFmtId="3" fontId="2" fillId="0" borderId="82" xfId="0" applyNumberFormat="1" applyFont="1" applyBorder="1" applyAlignment="1" applyProtection="1">
      <alignment horizontal="center" vertical="center" wrapText="1"/>
    </xf>
    <xf numFmtId="3" fontId="2" fillId="0" borderId="83" xfId="0" applyNumberFormat="1" applyFont="1" applyFill="1" applyBorder="1" applyAlignment="1" applyProtection="1">
      <alignment horizontal="center" vertical="center" wrapText="1"/>
    </xf>
    <xf numFmtId="3" fontId="2" fillId="0" borderId="79" xfId="0" applyNumberFormat="1" applyFont="1" applyFill="1" applyBorder="1" applyAlignment="1" applyProtection="1">
      <alignment horizontal="center" vertical="center" wrapText="1"/>
    </xf>
    <xf numFmtId="3" fontId="2" fillId="0" borderId="84" xfId="0" applyNumberFormat="1" applyFont="1" applyFill="1" applyBorder="1" applyAlignment="1" applyProtection="1">
      <alignment horizontal="center" vertical="center" wrapText="1"/>
    </xf>
    <xf numFmtId="3" fontId="2" fillId="34" borderId="83" xfId="0" applyNumberFormat="1" applyFont="1" applyFill="1" applyBorder="1" applyAlignment="1" applyProtection="1">
      <alignment horizontal="center" vertical="center" wrapText="1"/>
      <protection locked="0"/>
    </xf>
    <xf numFmtId="3" fontId="2" fillId="34" borderId="85" xfId="0" applyNumberFormat="1" applyFont="1" applyFill="1" applyBorder="1" applyAlignment="1" applyProtection="1">
      <alignment horizontal="center" vertical="center" wrapText="1"/>
      <protection locked="0"/>
    </xf>
    <xf numFmtId="3" fontId="2" fillId="34" borderId="96" xfId="0" applyNumberFormat="1" applyFont="1" applyFill="1" applyBorder="1" applyAlignment="1" applyProtection="1">
      <alignment horizontal="center" vertical="center" wrapText="1"/>
      <protection locked="0"/>
    </xf>
    <xf numFmtId="0" fontId="47" fillId="0" borderId="0" xfId="0" applyFont="1" applyFill="1" applyBorder="1" applyAlignment="1" applyProtection="1">
      <alignment horizontal="left" vertical="center" wrapText="1"/>
    </xf>
    <xf numFmtId="3" fontId="2" fillId="0" borderId="0" xfId="0" applyNumberFormat="1" applyFont="1" applyBorder="1" applyAlignment="1" applyProtection="1">
      <alignment horizontal="center" vertical="center" wrapText="1"/>
    </xf>
    <xf numFmtId="0" fontId="58" fillId="0" borderId="0" xfId="0" applyFont="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4" fillId="0" borderId="0" xfId="0" applyFont="1" applyAlignment="1" applyProtection="1">
      <alignment vertical="center" wrapText="1"/>
    </xf>
    <xf numFmtId="0" fontId="54" fillId="0" borderId="0" xfId="0" applyFont="1" applyAlignment="1" applyProtection="1">
      <alignment horizontal="center" wrapText="1"/>
    </xf>
    <xf numFmtId="0" fontId="54" fillId="0" borderId="0" xfId="0" applyFont="1" applyBorder="1" applyAlignment="1" applyProtection="1">
      <alignment horizontal="center" wrapText="1"/>
    </xf>
    <xf numFmtId="0" fontId="41" fillId="0" borderId="0" xfId="0" applyFont="1" applyAlignment="1" applyProtection="1">
      <alignment horizontal="left" vertical="center" indent="3"/>
    </xf>
    <xf numFmtId="0" fontId="44" fillId="0" borderId="13" xfId="0" applyFont="1" applyBorder="1" applyAlignment="1">
      <alignment horizontal="left" vertical="center" indent="3"/>
    </xf>
    <xf numFmtId="0" fontId="47" fillId="0" borderId="0" xfId="0" applyFont="1" applyAlignment="1" applyProtection="1">
      <alignment vertical="top" wrapText="1"/>
    </xf>
    <xf numFmtId="0" fontId="41" fillId="0" borderId="0" xfId="0" applyFont="1" applyFill="1" applyAlignment="1">
      <alignment horizontal="left" indent="4"/>
    </xf>
    <xf numFmtId="0" fontId="60" fillId="0" borderId="0" xfId="0" applyFont="1" applyFill="1" applyAlignment="1">
      <alignment horizontal="center"/>
    </xf>
    <xf numFmtId="0" fontId="61" fillId="0" borderId="13" xfId="0" applyFont="1" applyFill="1" applyBorder="1" applyAlignment="1">
      <alignment horizontal="left" indent="4"/>
    </xf>
    <xf numFmtId="0" fontId="57" fillId="0" borderId="89" xfId="0" applyFont="1" applyFill="1" applyBorder="1" applyAlignment="1">
      <alignment horizontal="center" wrapText="1"/>
    </xf>
    <xf numFmtId="0" fontId="57" fillId="0" borderId="30" xfId="0" applyFont="1" applyFill="1" applyBorder="1" applyAlignment="1">
      <alignment horizontal="center" wrapText="1"/>
    </xf>
    <xf numFmtId="0" fontId="57" fillId="0" borderId="90" xfId="0" applyFont="1" applyFill="1" applyBorder="1" applyAlignment="1">
      <alignment horizontal="center" wrapText="1"/>
    </xf>
    <xf numFmtId="0" fontId="57" fillId="0" borderId="91" xfId="0" applyFont="1" applyFill="1" applyBorder="1" applyAlignment="1">
      <alignment horizontal="center" wrapText="1"/>
    </xf>
    <xf numFmtId="0" fontId="57" fillId="0" borderId="92" xfId="0" applyFont="1" applyFill="1" applyBorder="1" applyAlignment="1">
      <alignment horizontal="center" wrapText="1"/>
    </xf>
    <xf numFmtId="0" fontId="57" fillId="0" borderId="13" xfId="0" applyFont="1" applyFill="1" applyBorder="1" applyAlignment="1">
      <alignment horizontal="center" wrapText="1"/>
    </xf>
    <xf numFmtId="0" fontId="57" fillId="0" borderId="15" xfId="0" applyFont="1" applyFill="1" applyBorder="1" applyAlignment="1">
      <alignment horizontal="center" wrapText="1"/>
    </xf>
    <xf numFmtId="0" fontId="62" fillId="0" borderId="1" xfId="0" applyFont="1" applyFill="1" applyBorder="1" applyAlignment="1">
      <alignment vertical="center" wrapText="1"/>
    </xf>
    <xf numFmtId="3" fontId="51" fillId="0" borderId="54" xfId="0" applyNumberFormat="1" applyFont="1" applyFill="1" applyBorder="1" applyAlignment="1">
      <alignment horizontal="center" vertical="center" wrapText="1"/>
    </xf>
    <xf numFmtId="3" fontId="51" fillId="0" borderId="76" xfId="0" applyNumberFormat="1" applyFont="1" applyFill="1" applyBorder="1" applyAlignment="1">
      <alignment horizontal="center" vertical="center" wrapText="1"/>
    </xf>
    <xf numFmtId="3" fontId="51" fillId="0" borderId="12" xfId="0" applyNumberFormat="1" applyFont="1" applyFill="1" applyBorder="1" applyAlignment="1">
      <alignment horizontal="center" vertical="center" wrapText="1"/>
    </xf>
    <xf numFmtId="3" fontId="51" fillId="0" borderId="55" xfId="0" applyNumberFormat="1" applyFont="1" applyFill="1" applyBorder="1" applyAlignment="1">
      <alignment horizontal="center" vertical="center" wrapText="1"/>
    </xf>
    <xf numFmtId="3" fontId="51" fillId="34" borderId="76" xfId="0" applyNumberFormat="1" applyFont="1" applyFill="1" applyBorder="1" applyAlignment="1" applyProtection="1">
      <alignment horizontal="center" vertical="center" wrapText="1"/>
      <protection locked="0"/>
    </xf>
    <xf numFmtId="3" fontId="51" fillId="34" borderId="56" xfId="0" applyNumberFormat="1" applyFont="1" applyFill="1" applyBorder="1" applyAlignment="1" applyProtection="1">
      <alignment horizontal="center" vertical="center" wrapText="1"/>
      <protection locked="0"/>
    </xf>
    <xf numFmtId="3" fontId="51" fillId="34" borderId="12" xfId="0" applyNumberFormat="1" applyFont="1" applyFill="1" applyBorder="1" applyAlignment="1" applyProtection="1">
      <alignment horizontal="center" vertical="center" wrapText="1"/>
      <protection locked="0"/>
    </xf>
    <xf numFmtId="0" fontId="47" fillId="0" borderId="10" xfId="0" applyFont="1" applyFill="1" applyBorder="1" applyAlignment="1">
      <alignment horizontal="left" vertical="center" wrapText="1" indent="2"/>
    </xf>
    <xf numFmtId="3" fontId="1" fillId="0" borderId="0" xfId="0" applyNumberFormat="1" applyFont="1"/>
    <xf numFmtId="0" fontId="1" fillId="0" borderId="0" xfId="0" applyFont="1" applyFill="1" applyBorder="1" applyAlignment="1">
      <alignment horizontal="left" vertical="center" wrapText="1" indent="2"/>
    </xf>
    <xf numFmtId="0" fontId="47" fillId="0" borderId="17" xfId="0" applyFont="1" applyFill="1" applyBorder="1" applyAlignment="1">
      <alignment horizontal="left" vertical="center" wrapText="1" indent="2"/>
    </xf>
    <xf numFmtId="0" fontId="1" fillId="0" borderId="53" xfId="0" applyFont="1" applyFill="1" applyBorder="1" applyAlignment="1">
      <alignment horizontal="left" vertical="center" wrapText="1" indent="2"/>
    </xf>
    <xf numFmtId="0" fontId="47" fillId="0" borderId="0" xfId="0" applyFont="1" applyFill="1" applyBorder="1" applyAlignment="1">
      <alignment horizontal="left" vertical="center" wrapText="1" indent="2"/>
    </xf>
    <xf numFmtId="0" fontId="65" fillId="0" borderId="17" xfId="0" applyFont="1" applyFill="1" applyBorder="1" applyAlignment="1">
      <alignment horizontal="left" vertical="center" wrapText="1" indent="2"/>
    </xf>
    <xf numFmtId="0" fontId="33" fillId="0" borderId="22" xfId="0" applyFont="1" applyFill="1" applyBorder="1" applyAlignment="1">
      <alignment horizontal="left" vertical="center" wrapText="1" indent="2"/>
    </xf>
    <xf numFmtId="0" fontId="1" fillId="0" borderId="12" xfId="0" applyFont="1" applyFill="1" applyBorder="1" applyAlignment="1">
      <alignment horizontal="left" vertical="center" wrapText="1" indent="2"/>
    </xf>
    <xf numFmtId="0" fontId="26" fillId="0" borderId="2" xfId="0" applyFont="1" applyFill="1" applyBorder="1" applyAlignment="1">
      <alignment horizontal="left" vertical="center" wrapText="1"/>
    </xf>
    <xf numFmtId="3" fontId="51" fillId="0" borderId="46" xfId="0" applyNumberFormat="1" applyFont="1" applyFill="1" applyBorder="1" applyAlignment="1">
      <alignment horizontal="center" vertical="center" wrapText="1"/>
    </xf>
    <xf numFmtId="3" fontId="51" fillId="0" borderId="52" xfId="0" applyNumberFormat="1" applyFont="1" applyFill="1" applyBorder="1" applyAlignment="1">
      <alignment horizontal="center" vertical="center" wrapText="1"/>
    </xf>
    <xf numFmtId="3" fontId="51" fillId="0" borderId="50" xfId="0" applyNumberFormat="1" applyFont="1" applyFill="1" applyBorder="1" applyAlignment="1">
      <alignment horizontal="center" vertical="center" wrapText="1"/>
    </xf>
    <xf numFmtId="3" fontId="51" fillId="0" borderId="47" xfId="0" applyNumberFormat="1" applyFont="1" applyFill="1" applyBorder="1" applyAlignment="1">
      <alignment horizontal="center" vertical="center" wrapText="1"/>
    </xf>
    <xf numFmtId="3" fontId="51" fillId="0" borderId="51" xfId="0" applyNumberFormat="1" applyFont="1" applyFill="1" applyBorder="1" applyAlignment="1">
      <alignment horizontal="center" vertical="center" wrapText="1"/>
    </xf>
    <xf numFmtId="3" fontId="51" fillId="0" borderId="48" xfId="0" applyNumberFormat="1" applyFont="1" applyFill="1" applyBorder="1" applyAlignment="1">
      <alignment horizontal="center" vertical="center" wrapText="1"/>
    </xf>
    <xf numFmtId="3" fontId="51" fillId="0" borderId="49" xfId="0" applyNumberFormat="1" applyFont="1" applyFill="1" applyBorder="1" applyAlignment="1">
      <alignment horizontal="center" vertical="center" wrapText="1"/>
    </xf>
    <xf numFmtId="0" fontId="47" fillId="0" borderId="0" xfId="0" applyFont="1" applyFill="1" applyAlignment="1">
      <alignment horizontal="justify"/>
    </xf>
    <xf numFmtId="3" fontId="1" fillId="0" borderId="0" xfId="0" applyNumberFormat="1" applyFont="1" applyFill="1"/>
    <xf numFmtId="0" fontId="47" fillId="0" borderId="0" xfId="0" applyFont="1" applyFill="1" applyAlignment="1">
      <alignment horizontal="justify" vertical="center"/>
    </xf>
    <xf numFmtId="3" fontId="67" fillId="0" borderId="0" xfId="0" applyNumberFormat="1" applyFont="1" applyFill="1" applyBorder="1" applyAlignment="1">
      <alignment horizontal="center" vertical="center"/>
    </xf>
    <xf numFmtId="0" fontId="1" fillId="0" borderId="0" xfId="0" applyFont="1" applyFill="1"/>
    <xf numFmtId="0" fontId="1" fillId="0" borderId="0" xfId="0" applyFont="1" applyAlignment="1">
      <alignment horizontal="left" vertical="center" indent="2"/>
    </xf>
    <xf numFmtId="0" fontId="1" fillId="0" borderId="0" xfId="0" applyFont="1" applyAlignment="1">
      <alignment vertical="center"/>
    </xf>
    <xf numFmtId="0" fontId="33" fillId="0" borderId="0" xfId="0" applyFont="1" applyFill="1" applyAlignment="1">
      <alignment horizontal="left" vertical="center" indent="2"/>
    </xf>
    <xf numFmtId="0" fontId="69" fillId="0" borderId="0" xfId="0" applyFont="1" applyAlignment="1">
      <alignment horizontal="justify"/>
    </xf>
    <xf numFmtId="49" fontId="65" fillId="0" borderId="0" xfId="0" applyNumberFormat="1" applyFont="1" applyFill="1" applyBorder="1" applyAlignment="1" applyProtection="1">
      <alignment horizontal="center" vertical="center"/>
      <protection hidden="1"/>
    </xf>
    <xf numFmtId="0" fontId="1" fillId="0" borderId="0" xfId="0" applyFont="1" applyBorder="1" applyAlignment="1" applyProtection="1">
      <alignment vertical="center"/>
      <protection hidden="1"/>
    </xf>
    <xf numFmtId="49" fontId="70" fillId="34" borderId="25" xfId="0" applyNumberFormat="1" applyFont="1" applyFill="1" applyBorder="1" applyAlignment="1" applyProtection="1">
      <alignment horizontal="center" vertical="center"/>
      <protection locked="0"/>
    </xf>
    <xf numFmtId="0" fontId="41" fillId="0" borderId="0" xfId="0" applyFont="1" applyAlignment="1">
      <alignment horizontal="left" vertical="center" indent="4"/>
    </xf>
    <xf numFmtId="0" fontId="43" fillId="0" borderId="0" xfId="0" applyFont="1" applyAlignment="1">
      <alignment horizontal="left" vertical="center" indent="4"/>
    </xf>
    <xf numFmtId="0" fontId="30" fillId="0" borderId="16" xfId="0" applyFont="1" applyBorder="1" applyAlignment="1" applyProtection="1">
      <alignment horizontal="justify" vertical="center" wrapText="1"/>
    </xf>
    <xf numFmtId="0" fontId="30" fillId="0" borderId="17" xfId="0" applyFont="1" applyBorder="1" applyAlignment="1" applyProtection="1">
      <alignment horizontal="justify" vertical="center" wrapText="1"/>
    </xf>
    <xf numFmtId="0" fontId="30" fillId="0" borderId="18" xfId="0" applyFont="1" applyBorder="1" applyAlignment="1" applyProtection="1">
      <alignment horizontal="justify" vertical="center" wrapText="1"/>
    </xf>
    <xf numFmtId="0" fontId="30" fillId="0" borderId="19"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30" fillId="0" borderId="20" xfId="0" applyFont="1" applyBorder="1" applyAlignment="1" applyProtection="1">
      <alignment horizontal="justify" vertical="center" wrapText="1"/>
    </xf>
    <xf numFmtId="0" fontId="30" fillId="0" borderId="21" xfId="0" applyFont="1" applyBorder="1" applyAlignment="1" applyProtection="1">
      <alignment horizontal="justify" vertical="center" wrapText="1"/>
    </xf>
    <xf numFmtId="0" fontId="30" fillId="0" borderId="22" xfId="0" applyFont="1" applyBorder="1" applyAlignment="1" applyProtection="1">
      <alignment horizontal="justify" vertical="center" wrapText="1"/>
    </xf>
    <xf numFmtId="0" fontId="30" fillId="0" borderId="23" xfId="0" applyFont="1" applyBorder="1" applyAlignment="1" applyProtection="1">
      <alignment horizontal="justify" vertical="center" wrapText="1"/>
    </xf>
    <xf numFmtId="14" fontId="37" fillId="0" borderId="0" xfId="0" applyNumberFormat="1" applyFont="1" applyFill="1" applyBorder="1" applyAlignment="1" applyProtection="1">
      <alignment horizontal="center" vertical="center" shrinkToFit="1"/>
      <protection locked="0"/>
    </xf>
    <xf numFmtId="0" fontId="32" fillId="0" borderId="0" xfId="0" applyFont="1" applyAlignment="1" applyProtection="1">
      <alignment horizontal="left" vertical="center" indent="17"/>
      <protection hidden="1"/>
    </xf>
    <xf numFmtId="0" fontId="70" fillId="34" borderId="26" xfId="0" applyFont="1" applyFill="1" applyBorder="1" applyAlignment="1" applyProtection="1">
      <alignment horizontal="center" vertical="center"/>
      <protection locked="0" hidden="1"/>
    </xf>
    <xf numFmtId="0" fontId="70" fillId="34" borderId="27" xfId="0" applyFont="1" applyFill="1" applyBorder="1" applyAlignment="1" applyProtection="1">
      <alignment horizontal="center" vertical="center"/>
      <protection locked="0" hidden="1"/>
    </xf>
    <xf numFmtId="0" fontId="70" fillId="34" borderId="28" xfId="0" applyFont="1" applyFill="1" applyBorder="1" applyAlignment="1" applyProtection="1">
      <alignment horizontal="center" vertical="center"/>
      <protection locked="0" hidden="1"/>
    </xf>
    <xf numFmtId="164" fontId="37" fillId="34" borderId="26" xfId="0" applyNumberFormat="1" applyFont="1" applyFill="1" applyBorder="1" applyAlignment="1" applyProtection="1">
      <alignment horizontal="center" vertical="center" shrinkToFit="1"/>
      <protection locked="0" hidden="1"/>
    </xf>
    <xf numFmtId="164" fontId="37" fillId="34" borderId="28" xfId="0" applyNumberFormat="1" applyFont="1" applyFill="1" applyBorder="1" applyAlignment="1" applyProtection="1">
      <alignment horizontal="center" vertical="center" shrinkToFit="1"/>
      <protection locked="0" hidden="1"/>
    </xf>
    <xf numFmtId="0" fontId="37" fillId="34" borderId="26" xfId="0" applyFont="1" applyFill="1" applyBorder="1" applyAlignment="1" applyProtection="1">
      <alignment horizontal="center" vertical="center" shrinkToFit="1"/>
      <protection locked="0" hidden="1"/>
    </xf>
    <xf numFmtId="0" fontId="37" fillId="34" borderId="27" xfId="0" applyFont="1" applyFill="1" applyBorder="1" applyAlignment="1" applyProtection="1">
      <alignment horizontal="center" vertical="center" shrinkToFit="1"/>
      <protection locked="0" hidden="1"/>
    </xf>
    <xf numFmtId="0" fontId="37" fillId="34" borderId="28" xfId="0" applyFont="1" applyFill="1" applyBorder="1" applyAlignment="1" applyProtection="1">
      <alignment horizontal="center" vertical="center" shrinkToFit="1"/>
      <protection locked="0" hidden="1"/>
    </xf>
    <xf numFmtId="0" fontId="39" fillId="0" borderId="88" xfId="0" applyNumberFormat="1" applyFont="1" applyBorder="1" applyAlignment="1" applyProtection="1">
      <alignment horizontal="center"/>
    </xf>
    <xf numFmtId="0" fontId="38" fillId="34" borderId="26" xfId="0" applyFont="1" applyFill="1" applyBorder="1" applyAlignment="1" applyProtection="1">
      <alignment horizontal="center" vertical="center" shrinkToFit="1"/>
      <protection locked="0"/>
    </xf>
    <xf numFmtId="0" fontId="38" fillId="34" borderId="27" xfId="0" applyFont="1" applyFill="1" applyBorder="1" applyAlignment="1" applyProtection="1">
      <alignment horizontal="center" vertical="center" shrinkToFit="1"/>
      <protection locked="0"/>
    </xf>
    <xf numFmtId="0" fontId="38" fillId="34" borderId="28" xfId="0" applyFont="1" applyFill="1" applyBorder="1" applyAlignment="1" applyProtection="1">
      <alignment horizontal="center" vertical="center" shrinkToFit="1"/>
      <protection locked="0"/>
    </xf>
    <xf numFmtId="0" fontId="37" fillId="34" borderId="26" xfId="0" applyFont="1" applyFill="1" applyBorder="1" applyAlignment="1" applyProtection="1">
      <alignment horizontal="center" vertical="center"/>
      <protection locked="0"/>
    </xf>
    <xf numFmtId="0" fontId="37" fillId="34" borderId="27" xfId="0" applyFont="1" applyFill="1" applyBorder="1" applyAlignment="1" applyProtection="1">
      <alignment horizontal="center" vertical="center"/>
      <protection locked="0"/>
    </xf>
    <xf numFmtId="0" fontId="37" fillId="34" borderId="28" xfId="0" applyFont="1" applyFill="1" applyBorder="1" applyAlignment="1" applyProtection="1">
      <alignment horizontal="center" vertical="center"/>
      <protection locked="0"/>
    </xf>
    <xf numFmtId="164" fontId="37" fillId="34" borderId="26" xfId="0" applyNumberFormat="1" applyFont="1" applyFill="1" applyBorder="1" applyAlignment="1" applyProtection="1">
      <alignment horizontal="center" vertical="center" shrinkToFit="1"/>
      <protection locked="0"/>
    </xf>
    <xf numFmtId="164" fontId="37" fillId="34" borderId="27" xfId="0" applyNumberFormat="1" applyFont="1" applyFill="1" applyBorder="1" applyAlignment="1" applyProtection="1">
      <alignment horizontal="center" vertical="center" shrinkToFit="1"/>
      <protection locked="0"/>
    </xf>
    <xf numFmtId="164" fontId="37" fillId="34" borderId="28" xfId="0" applyNumberFormat="1" applyFont="1" applyFill="1" applyBorder="1" applyAlignment="1" applyProtection="1">
      <alignment horizontal="center" vertical="center" shrinkToFit="1"/>
      <protection locked="0"/>
    </xf>
    <xf numFmtId="49" fontId="35" fillId="34" borderId="26" xfId="0" applyNumberFormat="1" applyFont="1" applyFill="1" applyBorder="1" applyAlignment="1" applyProtection="1">
      <alignment horizontal="center" vertical="center"/>
      <protection locked="0" hidden="1"/>
    </xf>
    <xf numFmtId="49" fontId="35" fillId="34" borderId="27" xfId="0" applyNumberFormat="1" applyFont="1" applyFill="1" applyBorder="1" applyAlignment="1" applyProtection="1">
      <alignment horizontal="center" vertical="center"/>
      <protection locked="0" hidden="1"/>
    </xf>
    <xf numFmtId="49" fontId="35" fillId="34" borderId="28" xfId="0" applyNumberFormat="1" applyFont="1" applyFill="1" applyBorder="1" applyAlignment="1" applyProtection="1">
      <alignment horizontal="center" vertical="center"/>
      <protection locked="0" hidden="1"/>
    </xf>
    <xf numFmtId="0" fontId="1" fillId="0" borderId="0" xfId="0" applyFont="1" applyBorder="1" applyAlignment="1" applyProtection="1">
      <alignment horizontal="right" vertical="center"/>
      <protection hidden="1"/>
    </xf>
    <xf numFmtId="0" fontId="27" fillId="0" borderId="16" xfId="0" applyFont="1" applyBorder="1" applyAlignment="1" applyProtection="1">
      <alignment horizontal="center" vertical="center"/>
      <protection hidden="1"/>
    </xf>
    <xf numFmtId="0" fontId="27" fillId="0" borderId="17" xfId="0" applyFont="1" applyBorder="1" applyAlignment="1" applyProtection="1">
      <alignment horizontal="center" vertical="center"/>
      <protection hidden="1"/>
    </xf>
    <xf numFmtId="0" fontId="27" fillId="0" borderId="18" xfId="0" applyFont="1" applyBorder="1" applyAlignment="1" applyProtection="1">
      <alignment horizontal="center" vertical="center"/>
      <protection hidden="1"/>
    </xf>
    <xf numFmtId="0" fontId="27" fillId="0" borderId="21" xfId="0" applyFont="1" applyBorder="1" applyAlignment="1" applyProtection="1">
      <alignment horizontal="center" vertical="center"/>
      <protection hidden="1"/>
    </xf>
    <xf numFmtId="0" fontId="27" fillId="0" borderId="22" xfId="0" applyFont="1" applyBorder="1" applyAlignment="1" applyProtection="1">
      <alignment horizontal="center" vertical="center"/>
      <protection hidden="1"/>
    </xf>
    <xf numFmtId="0" fontId="27" fillId="0" borderId="23" xfId="0" applyFont="1" applyBorder="1" applyAlignment="1" applyProtection="1">
      <alignment horizontal="center" vertical="center"/>
      <protection hidden="1"/>
    </xf>
    <xf numFmtId="0" fontId="34" fillId="0" borderId="0" xfId="0" applyFont="1" applyAlignment="1" applyProtection="1">
      <alignment horizontal="center" vertical="center"/>
      <protection hidden="1"/>
    </xf>
    <xf numFmtId="0" fontId="70" fillId="34" borderId="26" xfId="0" applyFont="1" applyFill="1" applyBorder="1" applyAlignment="1" applyProtection="1">
      <alignment horizontal="center" vertical="center" shrinkToFit="1"/>
      <protection locked="0" hidden="1"/>
    </xf>
    <xf numFmtId="0" fontId="70" fillId="34" borderId="27" xfId="0" applyFont="1" applyFill="1" applyBorder="1" applyAlignment="1" applyProtection="1">
      <alignment horizontal="center" vertical="center" shrinkToFit="1"/>
      <protection locked="0" hidden="1"/>
    </xf>
    <xf numFmtId="0" fontId="70" fillId="34" borderId="28" xfId="0" applyFont="1" applyFill="1" applyBorder="1" applyAlignment="1" applyProtection="1">
      <alignment horizontal="center" vertical="center" shrinkToFit="1"/>
      <protection locked="0" hidden="1"/>
    </xf>
    <xf numFmtId="0" fontId="29" fillId="0" borderId="16" xfId="0" applyFont="1" applyBorder="1" applyAlignment="1" applyProtection="1">
      <alignment horizontal="justify" vertical="center" wrapText="1"/>
    </xf>
    <xf numFmtId="0" fontId="29" fillId="0" borderId="17" xfId="0" applyFont="1" applyBorder="1" applyAlignment="1" applyProtection="1">
      <alignment horizontal="justify" vertical="center" wrapText="1"/>
    </xf>
    <xf numFmtId="0" fontId="29" fillId="0" borderId="18" xfId="0" applyFont="1" applyBorder="1" applyAlignment="1" applyProtection="1">
      <alignment horizontal="justify" vertical="center" wrapText="1"/>
    </xf>
    <xf numFmtId="0" fontId="29" fillId="0" borderId="19" xfId="0" applyFont="1" applyBorder="1" applyAlignment="1" applyProtection="1">
      <alignment horizontal="justify" vertical="center" wrapText="1"/>
    </xf>
    <xf numFmtId="0" fontId="29" fillId="0" borderId="0" xfId="0" applyFont="1" applyBorder="1" applyAlignment="1" applyProtection="1">
      <alignment horizontal="justify" vertical="center" wrapText="1"/>
    </xf>
    <xf numFmtId="0" fontId="29" fillId="0" borderId="20" xfId="0" applyFont="1" applyBorder="1" applyAlignment="1" applyProtection="1">
      <alignment horizontal="justify" vertical="center" wrapText="1"/>
    </xf>
    <xf numFmtId="0" fontId="29" fillId="0" borderId="21" xfId="0" applyFont="1" applyBorder="1" applyAlignment="1" applyProtection="1">
      <alignment horizontal="justify" vertical="center" wrapText="1"/>
    </xf>
    <xf numFmtId="0" fontId="29" fillId="0" borderId="22" xfId="0" applyFont="1" applyBorder="1" applyAlignment="1" applyProtection="1">
      <alignment horizontal="justify" vertical="center" wrapText="1"/>
    </xf>
    <xf numFmtId="0" fontId="29" fillId="0" borderId="23" xfId="0" applyFont="1" applyBorder="1" applyAlignment="1" applyProtection="1">
      <alignment horizontal="justify" vertical="center" wrapText="1"/>
    </xf>
    <xf numFmtId="3" fontId="67" fillId="0" borderId="81" xfId="0" applyNumberFormat="1" applyFont="1" applyFill="1" applyBorder="1" applyAlignment="1" applyProtection="1">
      <alignment horizontal="center" vertical="center"/>
      <protection hidden="1"/>
    </xf>
    <xf numFmtId="0" fontId="2" fillId="34" borderId="16" xfId="0" applyFont="1" applyFill="1" applyBorder="1" applyAlignment="1" applyProtection="1">
      <alignment horizontal="left" vertical="top" wrapText="1"/>
      <protection locked="0"/>
    </xf>
    <xf numFmtId="0" fontId="2" fillId="34" borderId="17" xfId="0" applyFont="1" applyFill="1" applyBorder="1" applyAlignment="1" applyProtection="1">
      <alignment horizontal="left" vertical="top" wrapText="1"/>
      <protection locked="0"/>
    </xf>
    <xf numFmtId="0" fontId="2" fillId="34" borderId="18" xfId="0" applyFont="1" applyFill="1" applyBorder="1" applyAlignment="1" applyProtection="1">
      <alignment horizontal="left" vertical="top" wrapText="1"/>
      <protection locked="0"/>
    </xf>
    <xf numFmtId="0" fontId="2" fillId="34" borderId="19" xfId="0" applyFont="1" applyFill="1" applyBorder="1" applyAlignment="1" applyProtection="1">
      <alignment horizontal="left" vertical="top" wrapText="1"/>
      <protection locked="0"/>
    </xf>
    <xf numFmtId="0" fontId="2" fillId="34" borderId="0" xfId="0" applyFont="1" applyFill="1" applyBorder="1" applyAlignment="1" applyProtection="1">
      <alignment horizontal="left" vertical="top" wrapText="1"/>
      <protection locked="0"/>
    </xf>
    <xf numFmtId="0" fontId="2" fillId="34" borderId="20" xfId="0" applyFont="1" applyFill="1" applyBorder="1" applyAlignment="1" applyProtection="1">
      <alignment horizontal="left" vertical="top" wrapText="1"/>
      <protection locked="0"/>
    </xf>
    <xf numFmtId="0" fontId="2" fillId="34" borderId="21" xfId="0" applyFont="1" applyFill="1" applyBorder="1" applyAlignment="1" applyProtection="1">
      <alignment horizontal="left" vertical="top" wrapText="1"/>
      <protection locked="0"/>
    </xf>
    <xf numFmtId="0" fontId="2" fillId="34" borderId="22" xfId="0" applyFont="1" applyFill="1" applyBorder="1" applyAlignment="1" applyProtection="1">
      <alignment horizontal="left" vertical="top" wrapText="1"/>
      <protection locked="0"/>
    </xf>
    <xf numFmtId="0" fontId="2" fillId="34" borderId="23" xfId="0" applyFont="1" applyFill="1" applyBorder="1" applyAlignment="1" applyProtection="1">
      <alignment horizontal="left" vertical="top" wrapText="1"/>
      <protection locked="0"/>
    </xf>
    <xf numFmtId="0" fontId="56" fillId="0" borderId="14" xfId="0" applyFont="1" applyFill="1" applyBorder="1" applyAlignment="1">
      <alignment horizontal="center" vertical="center" wrapText="1"/>
    </xf>
    <xf numFmtId="0" fontId="56" fillId="0"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56" fillId="0" borderId="60" xfId="0" applyFont="1" applyFill="1" applyBorder="1" applyAlignment="1">
      <alignment horizontal="center" vertical="center" wrapText="1"/>
    </xf>
    <xf numFmtId="0" fontId="56" fillId="0" borderId="9" xfId="0" applyFont="1" applyFill="1" applyBorder="1" applyAlignment="1">
      <alignment horizontal="center" vertical="center" wrapText="1"/>
    </xf>
    <xf numFmtId="0" fontId="56" fillId="0" borderId="61" xfId="0" applyFont="1" applyFill="1" applyBorder="1" applyAlignment="1">
      <alignment horizontal="center" vertical="center" wrapText="1"/>
    </xf>
    <xf numFmtId="3" fontId="51" fillId="34" borderId="65" xfId="0" applyNumberFormat="1" applyFont="1" applyFill="1" applyBorder="1" applyAlignment="1" applyProtection="1">
      <alignment horizontal="center" vertical="center" wrapText="1"/>
      <protection locked="0"/>
    </xf>
    <xf numFmtId="3" fontId="51" fillId="34" borderId="66" xfId="0" applyNumberFormat="1" applyFont="1" applyFill="1" applyBorder="1" applyAlignment="1" applyProtection="1">
      <alignment horizontal="center" vertical="center" wrapText="1"/>
      <protection locked="0"/>
    </xf>
    <xf numFmtId="3" fontId="51" fillId="0" borderId="67" xfId="0" applyNumberFormat="1" applyFont="1" applyFill="1" applyBorder="1" applyAlignment="1">
      <alignment horizontal="center" vertical="center" wrapText="1"/>
    </xf>
    <xf numFmtId="3" fontId="51" fillId="0" borderId="68" xfId="0" applyNumberFormat="1" applyFont="1" applyFill="1" applyBorder="1" applyAlignment="1">
      <alignment horizontal="center" vertical="center" wrapText="1"/>
    </xf>
    <xf numFmtId="3" fontId="51" fillId="34" borderId="31" xfId="0" applyNumberFormat="1" applyFont="1" applyFill="1" applyBorder="1" applyAlignment="1" applyProtection="1">
      <alignment horizontal="center" vertical="center" wrapText="1"/>
      <protection locked="0"/>
    </xf>
    <xf numFmtId="3" fontId="51" fillId="34" borderId="62" xfId="0" applyNumberFormat="1" applyFont="1" applyFill="1" applyBorder="1" applyAlignment="1" applyProtection="1">
      <alignment horizontal="center" vertical="center" wrapText="1"/>
      <protection locked="0"/>
    </xf>
    <xf numFmtId="3" fontId="51" fillId="34" borderId="62" xfId="0" applyNumberFormat="1" applyFont="1" applyFill="1" applyBorder="1" applyAlignment="1" applyProtection="1">
      <alignment horizontal="center" vertical="center"/>
      <protection locked="0"/>
    </xf>
    <xf numFmtId="3" fontId="51" fillId="34" borderId="73" xfId="0" applyNumberFormat="1" applyFont="1" applyFill="1" applyBorder="1" applyAlignment="1" applyProtection="1">
      <alignment horizontal="center" vertical="center" wrapText="1"/>
      <protection locked="0"/>
    </xf>
    <xf numFmtId="3" fontId="51" fillId="34" borderId="21" xfId="0" applyNumberFormat="1" applyFont="1" applyFill="1" applyBorder="1" applyAlignment="1" applyProtection="1">
      <alignment horizontal="center" vertical="center" wrapText="1"/>
      <protection locked="0"/>
    </xf>
    <xf numFmtId="3" fontId="51" fillId="0" borderId="72" xfId="0" applyNumberFormat="1" applyFont="1" applyFill="1" applyBorder="1" applyAlignment="1">
      <alignment horizontal="center" vertical="center" wrapText="1"/>
    </xf>
    <xf numFmtId="3" fontId="51" fillId="0" borderId="64" xfId="0" applyNumberFormat="1" applyFont="1" applyFill="1" applyBorder="1" applyAlignment="1">
      <alignment horizontal="center" vertical="center" wrapText="1"/>
    </xf>
    <xf numFmtId="3" fontId="51" fillId="34" borderId="70" xfId="0" applyNumberFormat="1" applyFont="1" applyFill="1" applyBorder="1" applyAlignment="1" applyProtection="1">
      <alignment horizontal="center" vertical="center" wrapText="1"/>
      <protection locked="0"/>
    </xf>
    <xf numFmtId="3" fontId="51" fillId="0" borderId="63" xfId="0" applyNumberFormat="1" applyFont="1" applyFill="1" applyBorder="1" applyAlignment="1">
      <alignment horizontal="center" vertical="center" wrapText="1"/>
    </xf>
    <xf numFmtId="3" fontId="51" fillId="0" borderId="31" xfId="0" applyNumberFormat="1" applyFont="1" applyFill="1" applyBorder="1" applyAlignment="1">
      <alignment horizontal="center" vertical="center" wrapText="1"/>
    </xf>
    <xf numFmtId="3" fontId="51" fillId="0" borderId="62" xfId="0" applyNumberFormat="1" applyFont="1" applyFill="1" applyBorder="1" applyAlignment="1">
      <alignment horizontal="center" vertical="center" wrapText="1"/>
    </xf>
    <xf numFmtId="3" fontId="51" fillId="0" borderId="73" xfId="0" applyNumberFormat="1" applyFont="1" applyFill="1" applyBorder="1" applyAlignment="1">
      <alignment horizontal="center" vertical="center" wrapText="1"/>
    </xf>
    <xf numFmtId="3" fontId="51" fillId="0" borderId="21" xfId="0" applyNumberFormat="1" applyFont="1" applyFill="1" applyBorder="1" applyAlignment="1">
      <alignment horizontal="center" vertical="center" wrapText="1"/>
    </xf>
    <xf numFmtId="3" fontId="51" fillId="34" borderId="71" xfId="0" applyNumberFormat="1" applyFont="1" applyFill="1" applyBorder="1" applyAlignment="1" applyProtection="1">
      <alignment horizontal="center" vertical="center" wrapText="1"/>
      <protection locked="0"/>
    </xf>
    <xf numFmtId="3" fontId="51" fillId="34" borderId="16" xfId="0" applyNumberFormat="1" applyFont="1" applyFill="1" applyBorder="1" applyAlignment="1" applyProtection="1">
      <alignment horizontal="center" vertical="center" wrapText="1"/>
      <protection locked="0"/>
    </xf>
    <xf numFmtId="3" fontId="51" fillId="0" borderId="69" xfId="0" applyNumberFormat="1" applyFont="1" applyFill="1" applyBorder="1" applyAlignment="1">
      <alignment horizontal="center" vertical="center" wrapText="1"/>
    </xf>
    <xf numFmtId="3" fontId="51" fillId="0" borderId="71" xfId="0" applyNumberFormat="1" applyFont="1" applyFill="1" applyBorder="1" applyAlignment="1">
      <alignment horizontal="center" vertical="center" wrapText="1"/>
    </xf>
    <xf numFmtId="3" fontId="51" fillId="0" borderId="16" xfId="0" applyNumberFormat="1" applyFont="1" applyFill="1" applyBorder="1" applyAlignment="1">
      <alignment horizontal="center" vertical="center" wrapText="1"/>
    </xf>
    <xf numFmtId="3" fontId="51" fillId="34" borderId="76" xfId="0" applyNumberFormat="1" applyFont="1" applyFill="1" applyBorder="1" applyAlignment="1" applyProtection="1">
      <alignment horizontal="center" vertical="center" wrapText="1"/>
      <protection locked="0"/>
    </xf>
    <xf numFmtId="3" fontId="51" fillId="34" borderId="75" xfId="0" applyNumberFormat="1" applyFont="1" applyFill="1" applyBorder="1" applyAlignment="1" applyProtection="1">
      <alignment horizontal="center" vertical="center" wrapText="1"/>
      <protection locked="0"/>
    </xf>
    <xf numFmtId="3" fontId="51" fillId="0" borderId="77" xfId="0" applyNumberFormat="1" applyFont="1" applyFill="1" applyBorder="1" applyAlignment="1">
      <alignment horizontal="center" vertical="center" wrapText="1"/>
    </xf>
    <xf numFmtId="3" fontId="51" fillId="0" borderId="76" xfId="0" applyNumberFormat="1" applyFont="1" applyFill="1" applyBorder="1" applyAlignment="1">
      <alignment horizontal="center" vertical="center" wrapText="1"/>
    </xf>
    <xf numFmtId="3" fontId="51" fillId="34" borderId="78" xfId="0" applyNumberFormat="1" applyFont="1" applyFill="1" applyBorder="1" applyAlignment="1" applyProtection="1">
      <alignment horizontal="center" vertical="center" wrapText="1"/>
      <protection locked="0"/>
    </xf>
    <xf numFmtId="3" fontId="51" fillId="0" borderId="74" xfId="0" applyNumberFormat="1" applyFont="1" applyFill="1" applyBorder="1" applyAlignment="1">
      <alignment horizontal="center" vertical="center" wrapText="1"/>
    </xf>
    <xf numFmtId="3" fontId="51" fillId="0" borderId="78" xfId="0" applyNumberFormat="1" applyFont="1" applyFill="1" applyBorder="1" applyAlignment="1">
      <alignment horizontal="center" vertical="center" wrapText="1"/>
    </xf>
    <xf numFmtId="3" fontId="2" fillId="0" borderId="93" xfId="0" applyNumberFormat="1" applyFont="1" applyFill="1" applyBorder="1" applyAlignment="1" applyProtection="1">
      <alignment horizontal="center" vertical="center" wrapText="1"/>
    </xf>
    <xf numFmtId="3" fontId="2" fillId="0" borderId="94" xfId="0" applyNumberFormat="1" applyFont="1" applyFill="1" applyBorder="1" applyAlignment="1" applyProtection="1">
      <alignment horizontal="center" vertical="center" wrapText="1"/>
    </xf>
    <xf numFmtId="3" fontId="2" fillId="0" borderId="95" xfId="0" applyNumberFormat="1" applyFont="1" applyFill="1" applyBorder="1" applyAlignment="1" applyProtection="1">
      <alignment horizontal="center" vertical="center" wrapText="1"/>
    </xf>
    <xf numFmtId="0" fontId="54" fillId="0" borderId="0" xfId="0" applyFont="1" applyAlignment="1" applyProtection="1">
      <alignment horizontal="center" vertical="center" wrapText="1"/>
    </xf>
    <xf numFmtId="0" fontId="47" fillId="0" borderId="0" xfId="0" applyFont="1" applyAlignment="1" applyProtection="1">
      <alignment horizontal="left" vertical="top" wrapText="1" indent="2"/>
    </xf>
    <xf numFmtId="0" fontId="47" fillId="0" borderId="80" xfId="0" applyFont="1" applyBorder="1" applyAlignment="1" applyProtection="1">
      <alignment horizontal="center" vertical="center" wrapText="1"/>
    </xf>
    <xf numFmtId="0" fontId="47" fillId="0" borderId="2" xfId="0" applyFont="1" applyBorder="1" applyAlignment="1" applyProtection="1">
      <alignment horizontal="center" vertical="center" wrapText="1"/>
    </xf>
    <xf numFmtId="0" fontId="47" fillId="0" borderId="6" xfId="0" applyFont="1" applyBorder="1" applyAlignment="1" applyProtection="1">
      <alignment horizontal="center" vertical="center" wrapText="1"/>
    </xf>
    <xf numFmtId="0" fontId="1" fillId="34" borderId="17" xfId="0" applyFont="1" applyFill="1" applyBorder="1" applyAlignment="1" applyProtection="1">
      <alignment horizontal="left" vertical="top" wrapText="1"/>
      <protection locked="0"/>
    </xf>
    <xf numFmtId="0" fontId="1" fillId="34" borderId="18" xfId="0" applyFont="1" applyFill="1" applyBorder="1" applyAlignment="1" applyProtection="1">
      <alignment horizontal="left" vertical="top" wrapText="1"/>
      <protection locked="0"/>
    </xf>
    <xf numFmtId="0" fontId="1" fillId="34" borderId="19" xfId="0" applyFont="1" applyFill="1" applyBorder="1" applyAlignment="1" applyProtection="1">
      <alignment horizontal="left" vertical="top" wrapText="1"/>
      <protection locked="0"/>
    </xf>
    <xf numFmtId="0" fontId="1" fillId="34" borderId="0" xfId="0" applyFont="1" applyFill="1" applyBorder="1" applyAlignment="1" applyProtection="1">
      <alignment horizontal="left" vertical="top" wrapText="1"/>
      <protection locked="0"/>
    </xf>
    <xf numFmtId="0" fontId="1" fillId="34" borderId="20" xfId="0" applyFont="1" applyFill="1" applyBorder="1" applyAlignment="1" applyProtection="1">
      <alignment horizontal="left" vertical="top" wrapText="1"/>
      <protection locked="0"/>
    </xf>
    <xf numFmtId="0" fontId="1" fillId="34" borderId="21" xfId="0" applyFont="1" applyFill="1" applyBorder="1" applyAlignment="1" applyProtection="1">
      <alignment horizontal="left" vertical="top" wrapText="1"/>
      <protection locked="0"/>
    </xf>
    <xf numFmtId="0" fontId="1" fillId="34" borderId="22" xfId="0" applyFont="1" applyFill="1" applyBorder="1" applyAlignment="1" applyProtection="1">
      <alignment horizontal="left" vertical="top" wrapText="1"/>
      <protection locked="0"/>
    </xf>
    <xf numFmtId="0" fontId="1" fillId="34" borderId="23" xfId="0" applyFont="1" applyFill="1" applyBorder="1" applyAlignment="1" applyProtection="1">
      <alignment horizontal="left" vertical="top" wrapText="1"/>
      <protection locked="0"/>
    </xf>
    <xf numFmtId="0" fontId="26" fillId="0" borderId="86" xfId="0" applyFont="1" applyBorder="1" applyAlignment="1">
      <alignment horizontal="center" vertical="center" wrapText="1"/>
    </xf>
    <xf numFmtId="0" fontId="26" fillId="0" borderId="87" xfId="0" applyFont="1" applyBorder="1" applyAlignment="1">
      <alignment horizontal="center" vertical="center" wrapText="1"/>
    </xf>
    <xf numFmtId="0" fontId="54" fillId="0" borderId="4" xfId="0" applyFont="1" applyBorder="1" applyAlignment="1" applyProtection="1">
      <alignment horizontal="center" vertical="center" wrapText="1"/>
      <protection hidden="1"/>
    </xf>
    <xf numFmtId="0" fontId="54" fillId="0" borderId="0" xfId="0" applyFont="1" applyBorder="1" applyAlignment="1" applyProtection="1">
      <alignment horizontal="center" vertical="center" wrapText="1"/>
      <protection hidden="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 builtinId="53" customBuiltin="1"/>
    <cellStyle name="Título" xfId="2" builtinId="15" customBuiltin="1"/>
    <cellStyle name="Título 1" xfId="3" builtinId="16" customBuiltin="1"/>
    <cellStyle name="Título 2" xfId="4" builtinId="17" customBuiltin="1"/>
    <cellStyle name="Título 3" xfId="5" builtinId="18" customBuiltin="1"/>
    <cellStyle name="Total" xfId="17" builtinId="25" customBuiltin="1"/>
  </cellStyles>
  <dxfs count="56">
    <dxf>
      <fill>
        <patternFill patternType="none">
          <bgColor auto="1"/>
        </patternFill>
      </fill>
      <border>
        <left style="dashed">
          <color rgb="FFFF0000"/>
        </left>
        <right style="dashed">
          <color rgb="FFFF0000"/>
        </right>
        <top style="dashed">
          <color rgb="FFFF0000"/>
        </top>
        <bottom style="dashed">
          <color rgb="FFFF0000"/>
        </bottom>
      </border>
    </dxf>
    <dxf>
      <border>
        <left style="dashDotDot">
          <color rgb="FFFF0000"/>
        </left>
        <right style="dashDotDot">
          <color rgb="FFFF0000"/>
        </right>
        <top style="dashDotDot">
          <color rgb="FFFF0000"/>
        </top>
        <bottom style="dashDotDot">
          <color rgb="FFFF0000"/>
        </bottom>
        <vertical/>
        <horizontal/>
      </border>
    </dxf>
    <dxf>
      <fill>
        <patternFill patternType="none">
          <bgColor auto="1"/>
        </patternFill>
      </fill>
      <border>
        <left style="dashed">
          <color rgb="FFFF0000"/>
        </left>
        <right style="dashed">
          <color rgb="FFFF0000"/>
        </right>
        <top style="dashed">
          <color rgb="FFFF0000"/>
        </top>
        <bottom style="dashed">
          <color rgb="FFFF0000"/>
        </bottom>
      </border>
    </dxf>
    <dxf>
      <font>
        <color theme="0"/>
      </font>
    </dxf>
    <dxf>
      <border>
        <left style="dashDotDot">
          <color rgb="FFFF0000"/>
        </left>
        <right style="dashDotDot">
          <color rgb="FFFF0000"/>
        </right>
        <top style="dashDotDot">
          <color rgb="FFFF0000"/>
        </top>
        <bottom style="dashDotDot">
          <color rgb="FFFF0000"/>
        </bottom>
        <vertical/>
        <horizontal/>
      </border>
    </dxf>
    <dxf>
      <border>
        <left style="dashDotDot">
          <color rgb="FFFF0000"/>
        </left>
        <right style="dashDotDot">
          <color rgb="FFFF0000"/>
        </right>
        <top style="dashDotDot">
          <color rgb="FFFF0000"/>
        </top>
        <bottom style="dashDotDot">
          <color rgb="FFFF0000"/>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font>
        <color theme="0"/>
      </font>
    </dxf>
    <dxf>
      <fill>
        <patternFill>
          <bgColor rgb="FFFFFF99"/>
        </patternFill>
      </fill>
    </dxf>
    <dxf>
      <font>
        <color rgb="FFFF0000"/>
      </font>
      <fill>
        <patternFill>
          <bgColor rgb="FFFFFF99"/>
        </patternFill>
      </fill>
    </dxf>
    <dxf>
      <font>
        <color theme="0"/>
      </font>
    </dxf>
    <dxf>
      <font>
        <color theme="0"/>
      </font>
    </dxf>
    <dxf>
      <font>
        <color theme="0"/>
      </font>
    </dxf>
    <dxf>
      <font>
        <color rgb="FFFFFFCC"/>
      </font>
    </dxf>
    <dxf>
      <font>
        <color rgb="FFFFFFCC"/>
      </font>
    </dxf>
    <dxf>
      <font>
        <color rgb="FFFFFFCC"/>
      </font>
    </dxf>
    <dxf>
      <font>
        <color rgb="FFFFFFCC"/>
      </font>
    </dxf>
  </dxfs>
  <tableStyles count="0" defaultTableStyle="TableStyleMedium9" defaultPivotStyle="PivotStyleLight16"/>
  <colors>
    <mruColors>
      <color rgb="FFFFFFCC"/>
      <color rgb="FFFFFF99"/>
      <color rgb="FF3366FF"/>
      <color rgb="FF0060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D5"/>
  <sheetViews>
    <sheetView workbookViewId="0">
      <selection activeCell="A6" sqref="A6"/>
    </sheetView>
  </sheetViews>
  <sheetFormatPr baseColWidth="10" defaultRowHeight="14.25" x14ac:dyDescent="0.2"/>
  <cols>
    <col min="1" max="1" width="19.42578125" style="1" bestFit="1" customWidth="1"/>
    <col min="2" max="4" width="11.42578125" style="1"/>
    <col min="5" max="16384" width="11.42578125" style="2"/>
  </cols>
  <sheetData>
    <row r="1" spans="1:1" x14ac:dyDescent="0.2">
      <c r="A1" s="1" t="s">
        <v>3222</v>
      </c>
    </row>
    <row r="2" spans="1:1" x14ac:dyDescent="0.2">
      <c r="A2" s="1" t="s">
        <v>3223</v>
      </c>
    </row>
    <row r="3" spans="1:1" x14ac:dyDescent="0.2">
      <c r="A3" s="1" t="s">
        <v>3224</v>
      </c>
    </row>
    <row r="4" spans="1:1" x14ac:dyDescent="0.2">
      <c r="A4" s="1" t="s">
        <v>3225</v>
      </c>
    </row>
    <row r="5" spans="1:1" x14ac:dyDescent="0.2">
      <c r="A5" s="1" t="s">
        <v>3480</v>
      </c>
    </row>
  </sheetData>
  <sheetProtection password="C70F"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249977111117893"/>
  </sheetPr>
  <dimension ref="A1:M241"/>
  <sheetViews>
    <sheetView zoomScale="80" zoomScaleNormal="80" workbookViewId="0">
      <pane ySplit="2" topLeftCell="A126" activePane="bottomLeft" state="frozen"/>
      <selection activeCell="A12" sqref="A12"/>
      <selection pane="bottomLeft" activeCell="B52" sqref="B52"/>
    </sheetView>
  </sheetViews>
  <sheetFormatPr baseColWidth="10" defaultRowHeight="15" x14ac:dyDescent="0.25"/>
  <cols>
    <col min="1" max="1" width="10.5703125" style="10" bestFit="1" customWidth="1"/>
    <col min="2" max="2" width="51.28515625" style="10" bestFit="1" customWidth="1"/>
    <col min="3" max="3" width="10.140625" style="10" bestFit="1" customWidth="1"/>
    <col min="4" max="4" width="10.5703125" style="10" customWidth="1"/>
    <col min="5" max="5" width="9.28515625" style="10" bestFit="1" customWidth="1"/>
    <col min="6" max="6" width="46.42578125" style="10" bestFit="1" customWidth="1"/>
    <col min="7" max="7" width="17" style="10" bestFit="1" customWidth="1"/>
    <col min="8" max="8" width="7.42578125" style="10" bestFit="1" customWidth="1"/>
    <col min="9" max="9" width="13" style="10" bestFit="1" customWidth="1"/>
    <col min="10" max="10" width="30" style="10" bestFit="1" customWidth="1"/>
    <col min="11" max="11" width="11.42578125" style="10" bestFit="1" customWidth="1"/>
    <col min="12" max="12" width="12" style="10" customWidth="1"/>
  </cols>
  <sheetData>
    <row r="1" spans="1:13" s="12" customFormat="1" x14ac:dyDescent="0.25">
      <c r="B1" s="11">
        <v>1</v>
      </c>
      <c r="C1" s="11">
        <v>2</v>
      </c>
      <c r="E1" s="11">
        <v>1</v>
      </c>
      <c r="F1" s="11">
        <v>2</v>
      </c>
      <c r="G1" s="11">
        <v>3</v>
      </c>
      <c r="H1" s="11">
        <v>4</v>
      </c>
      <c r="I1" s="11">
        <v>5</v>
      </c>
      <c r="J1" s="11">
        <v>6</v>
      </c>
      <c r="K1" s="11">
        <v>7</v>
      </c>
      <c r="L1" s="11">
        <v>8</v>
      </c>
    </row>
    <row r="2" spans="1:13" s="9" customFormat="1" x14ac:dyDescent="0.25">
      <c r="A2" s="8" t="s">
        <v>21</v>
      </c>
      <c r="B2" s="8" t="s">
        <v>22</v>
      </c>
      <c r="C2" s="8" t="s">
        <v>20</v>
      </c>
      <c r="D2" s="8"/>
      <c r="E2" s="13" t="s">
        <v>20</v>
      </c>
      <c r="F2" s="13" t="s">
        <v>22</v>
      </c>
      <c r="G2" s="13" t="s">
        <v>23</v>
      </c>
      <c r="H2" s="13" t="s">
        <v>24</v>
      </c>
      <c r="I2" s="13" t="s">
        <v>25</v>
      </c>
      <c r="J2" s="13" t="s">
        <v>26</v>
      </c>
      <c r="K2" s="13" t="s">
        <v>27</v>
      </c>
      <c r="L2" s="13" t="s">
        <v>28</v>
      </c>
      <c r="M2" s="9" t="s">
        <v>3186</v>
      </c>
    </row>
    <row r="3" spans="1:13" x14ac:dyDescent="0.25">
      <c r="A3" s="10" t="s">
        <v>926</v>
      </c>
      <c r="B3" s="14" t="s">
        <v>1232</v>
      </c>
      <c r="C3" s="14" t="s">
        <v>837</v>
      </c>
      <c r="E3" s="14" t="s">
        <v>753</v>
      </c>
      <c r="F3" s="14" t="s">
        <v>3032</v>
      </c>
      <c r="G3" s="14" t="s">
        <v>2949</v>
      </c>
      <c r="H3" s="14" t="s">
        <v>6</v>
      </c>
      <c r="I3" s="14" t="s">
        <v>3481</v>
      </c>
      <c r="J3" s="14" t="s">
        <v>928</v>
      </c>
      <c r="K3" s="14">
        <v>22036474</v>
      </c>
      <c r="L3" s="14">
        <v>22821609</v>
      </c>
    </row>
    <row r="4" spans="1:13" x14ac:dyDescent="0.25">
      <c r="A4" s="10" t="s">
        <v>926</v>
      </c>
      <c r="B4" s="14" t="s">
        <v>997</v>
      </c>
      <c r="C4" s="14" t="s">
        <v>910</v>
      </c>
      <c r="E4" s="14" t="s">
        <v>29</v>
      </c>
      <c r="F4" s="14" t="s">
        <v>932</v>
      </c>
      <c r="G4" s="14" t="s">
        <v>2947</v>
      </c>
      <c r="H4" s="14" t="s">
        <v>4</v>
      </c>
      <c r="I4" s="14" t="s">
        <v>3481</v>
      </c>
      <c r="J4" s="14" t="s">
        <v>1278</v>
      </c>
      <c r="K4" s="14">
        <v>22250029</v>
      </c>
      <c r="L4" s="14">
        <v>22831839</v>
      </c>
    </row>
    <row r="5" spans="1:13" x14ac:dyDescent="0.25">
      <c r="A5" s="10" t="s">
        <v>926</v>
      </c>
      <c r="B5" s="14" t="s">
        <v>957</v>
      </c>
      <c r="C5" s="14" t="s">
        <v>937</v>
      </c>
      <c r="E5" s="14" t="s">
        <v>875</v>
      </c>
      <c r="F5" s="14" t="s">
        <v>1191</v>
      </c>
      <c r="G5" s="14" t="s">
        <v>2947</v>
      </c>
      <c r="H5" s="14" t="s">
        <v>4</v>
      </c>
      <c r="I5" s="14" t="s">
        <v>3481</v>
      </c>
      <c r="J5" s="14" t="s">
        <v>1279</v>
      </c>
      <c r="K5" s="14">
        <v>22264111</v>
      </c>
      <c r="L5" s="14">
        <v>22274321</v>
      </c>
    </row>
    <row r="6" spans="1:13" x14ac:dyDescent="0.25">
      <c r="A6" s="10" t="s">
        <v>926</v>
      </c>
      <c r="B6" s="14" t="s">
        <v>1086</v>
      </c>
      <c r="C6" s="14" t="s">
        <v>329</v>
      </c>
      <c r="E6" s="14" t="s">
        <v>1106</v>
      </c>
      <c r="F6" s="14" t="s">
        <v>1025</v>
      </c>
      <c r="G6" s="14" t="s">
        <v>2947</v>
      </c>
      <c r="H6" s="14" t="s">
        <v>5</v>
      </c>
      <c r="I6" s="14" t="s">
        <v>3481</v>
      </c>
      <c r="J6" s="14" t="s">
        <v>3482</v>
      </c>
      <c r="K6" s="14">
        <v>22530033</v>
      </c>
      <c r="L6" s="14">
        <v>22246205</v>
      </c>
    </row>
    <row r="7" spans="1:13" x14ac:dyDescent="0.25">
      <c r="A7" s="10" t="s">
        <v>926</v>
      </c>
      <c r="B7" s="14" t="s">
        <v>1087</v>
      </c>
      <c r="C7" s="14" t="s">
        <v>224</v>
      </c>
      <c r="E7" s="14" t="s">
        <v>1182</v>
      </c>
      <c r="F7" s="14" t="s">
        <v>949</v>
      </c>
      <c r="G7" s="14" t="s">
        <v>2949</v>
      </c>
      <c r="H7" s="14" t="s">
        <v>3</v>
      </c>
      <c r="I7" s="14" t="s">
        <v>3481</v>
      </c>
      <c r="J7" s="14" t="s">
        <v>3483</v>
      </c>
      <c r="K7" s="14">
        <v>22201050</v>
      </c>
      <c r="L7" s="14">
        <v>22917871</v>
      </c>
    </row>
    <row r="8" spans="1:13" x14ac:dyDescent="0.25">
      <c r="A8" s="10" t="s">
        <v>926</v>
      </c>
      <c r="B8" s="14" t="s">
        <v>1162</v>
      </c>
      <c r="C8" s="14" t="s">
        <v>201</v>
      </c>
      <c r="E8" s="14" t="s">
        <v>41</v>
      </c>
      <c r="F8" s="14" t="s">
        <v>952</v>
      </c>
      <c r="G8" s="14" t="s">
        <v>2949</v>
      </c>
      <c r="H8" s="14" t="s">
        <v>3</v>
      </c>
      <c r="I8" s="14" t="s">
        <v>3481</v>
      </c>
      <c r="J8" s="14" t="s">
        <v>3299</v>
      </c>
      <c r="K8" s="14">
        <v>22911633</v>
      </c>
      <c r="L8" s="14">
        <v>22325179</v>
      </c>
    </row>
    <row r="9" spans="1:13" x14ac:dyDescent="0.25">
      <c r="A9" s="10" t="s">
        <v>926</v>
      </c>
      <c r="B9" s="14" t="s">
        <v>1048</v>
      </c>
      <c r="C9" s="14" t="s">
        <v>196</v>
      </c>
      <c r="E9" s="14" t="s">
        <v>43</v>
      </c>
      <c r="F9" s="14" t="s">
        <v>42</v>
      </c>
      <c r="G9" s="14" t="s">
        <v>2949</v>
      </c>
      <c r="H9" s="14" t="s">
        <v>3</v>
      </c>
      <c r="I9" s="14" t="s">
        <v>3481</v>
      </c>
      <c r="J9" s="14" t="s">
        <v>3154</v>
      </c>
      <c r="K9" s="14">
        <v>22320122</v>
      </c>
      <c r="L9" s="14">
        <v>22320815</v>
      </c>
    </row>
    <row r="10" spans="1:13" x14ac:dyDescent="0.25">
      <c r="A10" s="10" t="s">
        <v>926</v>
      </c>
      <c r="B10" s="14" t="s">
        <v>1055</v>
      </c>
      <c r="C10" s="14" t="s">
        <v>541</v>
      </c>
      <c r="E10" s="14" t="s">
        <v>1183</v>
      </c>
      <c r="F10" s="14" t="s">
        <v>746</v>
      </c>
      <c r="G10" s="14" t="s">
        <v>2947</v>
      </c>
      <c r="H10" s="14" t="s">
        <v>6</v>
      </c>
      <c r="I10" s="14" t="s">
        <v>3481</v>
      </c>
      <c r="J10" s="14" t="s">
        <v>1142</v>
      </c>
      <c r="K10" s="14">
        <v>40008900</v>
      </c>
      <c r="L10" s="14">
        <v>0</v>
      </c>
    </row>
    <row r="11" spans="1:13" x14ac:dyDescent="0.25">
      <c r="A11" s="10" t="s">
        <v>926</v>
      </c>
      <c r="B11" s="14" t="s">
        <v>1229</v>
      </c>
      <c r="C11" s="14" t="s">
        <v>393</v>
      </c>
      <c r="E11" s="14" t="s">
        <v>1107</v>
      </c>
      <c r="F11" s="14" t="s">
        <v>3033</v>
      </c>
      <c r="G11" s="14" t="s">
        <v>2949</v>
      </c>
      <c r="H11" s="14" t="s">
        <v>4</v>
      </c>
      <c r="I11" s="14" t="s">
        <v>3481</v>
      </c>
      <c r="J11" s="14" t="s">
        <v>1098</v>
      </c>
      <c r="K11" s="14">
        <v>22200131</v>
      </c>
      <c r="L11" s="14">
        <v>22327833</v>
      </c>
    </row>
    <row r="12" spans="1:13" x14ac:dyDescent="0.25">
      <c r="A12" s="10" t="s">
        <v>926</v>
      </c>
      <c r="B12" s="14" t="s">
        <v>3045</v>
      </c>
      <c r="C12" s="14" t="s">
        <v>734</v>
      </c>
      <c r="E12" s="14" t="s">
        <v>935</v>
      </c>
      <c r="F12" s="14" t="s">
        <v>948</v>
      </c>
      <c r="G12" s="14" t="s">
        <v>2949</v>
      </c>
      <c r="H12" s="14" t="s">
        <v>4</v>
      </c>
      <c r="I12" s="14" t="s">
        <v>3481</v>
      </c>
      <c r="J12" s="14" t="s">
        <v>1280</v>
      </c>
      <c r="K12" s="14">
        <v>22321455</v>
      </c>
      <c r="L12" s="14">
        <v>22969247</v>
      </c>
    </row>
    <row r="13" spans="1:13" x14ac:dyDescent="0.25">
      <c r="A13" s="10" t="s">
        <v>926</v>
      </c>
      <c r="B13" s="14" t="s">
        <v>1059</v>
      </c>
      <c r="C13" s="14" t="s">
        <v>378</v>
      </c>
      <c r="E13" s="14" t="s">
        <v>937</v>
      </c>
      <c r="F13" s="14" t="s">
        <v>957</v>
      </c>
      <c r="G13" s="14" t="s">
        <v>2947</v>
      </c>
      <c r="H13" s="14" t="s">
        <v>7</v>
      </c>
      <c r="I13" s="14" t="s">
        <v>3481</v>
      </c>
      <c r="J13" s="14" t="s">
        <v>3300</v>
      </c>
      <c r="K13" s="14">
        <v>22543555</v>
      </c>
      <c r="L13" s="14">
        <v>22540345</v>
      </c>
    </row>
    <row r="14" spans="1:13" x14ac:dyDescent="0.25">
      <c r="A14" s="10" t="s">
        <v>926</v>
      </c>
      <c r="B14" s="14" t="s">
        <v>3043</v>
      </c>
      <c r="C14" s="14" t="s">
        <v>645</v>
      </c>
      <c r="E14" s="14" t="s">
        <v>1108</v>
      </c>
      <c r="F14" s="14" t="s">
        <v>3034</v>
      </c>
      <c r="G14" s="14" t="s">
        <v>48</v>
      </c>
      <c r="H14" s="14" t="s">
        <v>6</v>
      </c>
      <c r="I14" s="14" t="s">
        <v>3481</v>
      </c>
      <c r="J14" s="14" t="s">
        <v>3301</v>
      </c>
      <c r="K14" s="14">
        <v>22890919</v>
      </c>
      <c r="L14" s="14">
        <v>22282076</v>
      </c>
    </row>
    <row r="15" spans="1:13" x14ac:dyDescent="0.25">
      <c r="A15" s="10" t="s">
        <v>926</v>
      </c>
      <c r="B15" s="14" t="s">
        <v>3056</v>
      </c>
      <c r="C15" s="14" t="s">
        <v>3055</v>
      </c>
      <c r="E15" s="14" t="s">
        <v>832</v>
      </c>
      <c r="F15" s="14" t="s">
        <v>961</v>
      </c>
      <c r="G15" s="14" t="s">
        <v>2949</v>
      </c>
      <c r="H15" s="14" t="s">
        <v>5</v>
      </c>
      <c r="I15" s="14" t="s">
        <v>3481</v>
      </c>
      <c r="J15" s="14" t="s">
        <v>3155</v>
      </c>
      <c r="K15" s="14">
        <v>22898889</v>
      </c>
      <c r="L15" s="14">
        <v>0</v>
      </c>
    </row>
    <row r="16" spans="1:13" x14ac:dyDescent="0.25">
      <c r="A16" s="10" t="s">
        <v>926</v>
      </c>
      <c r="B16" s="14" t="s">
        <v>1253</v>
      </c>
      <c r="C16" s="14" t="s">
        <v>568</v>
      </c>
      <c r="E16" s="14" t="s">
        <v>871</v>
      </c>
      <c r="F16" s="14" t="s">
        <v>1136</v>
      </c>
      <c r="G16" s="14" t="s">
        <v>2947</v>
      </c>
      <c r="H16" s="14" t="s">
        <v>5</v>
      </c>
      <c r="I16" s="14" t="s">
        <v>3481</v>
      </c>
      <c r="J16" s="14" t="s">
        <v>3302</v>
      </c>
      <c r="K16" s="14">
        <v>40008989</v>
      </c>
      <c r="L16" s="14">
        <v>0</v>
      </c>
    </row>
    <row r="17" spans="1:12" x14ac:dyDescent="0.25">
      <c r="A17" s="10" t="s">
        <v>926</v>
      </c>
      <c r="B17" s="14" t="s">
        <v>1211</v>
      </c>
      <c r="C17" s="14" t="s">
        <v>111</v>
      </c>
      <c r="E17" s="14" t="s">
        <v>771</v>
      </c>
      <c r="F17" s="14" t="s">
        <v>1192</v>
      </c>
      <c r="G17" s="14" t="s">
        <v>2951</v>
      </c>
      <c r="H17" s="14" t="s">
        <v>7</v>
      </c>
      <c r="I17" s="14" t="s">
        <v>3481</v>
      </c>
      <c r="J17" s="14" t="s">
        <v>3191</v>
      </c>
      <c r="K17" s="14">
        <v>22476612</v>
      </c>
      <c r="L17" s="14">
        <v>22476686</v>
      </c>
    </row>
    <row r="18" spans="1:12" x14ac:dyDescent="0.25">
      <c r="A18" s="10" t="s">
        <v>926</v>
      </c>
      <c r="B18" s="14" t="s">
        <v>3324</v>
      </c>
      <c r="C18" s="14" t="s">
        <v>189</v>
      </c>
      <c r="E18" s="14" t="s">
        <v>947</v>
      </c>
      <c r="F18" s="14" t="s">
        <v>3035</v>
      </c>
      <c r="G18" s="14" t="s">
        <v>2951</v>
      </c>
      <c r="H18" s="14" t="s">
        <v>7</v>
      </c>
      <c r="I18" s="14" t="s">
        <v>3481</v>
      </c>
      <c r="J18" s="14" t="s">
        <v>3156</v>
      </c>
      <c r="K18" s="14">
        <v>22414151</v>
      </c>
      <c r="L18" s="14">
        <v>22416778</v>
      </c>
    </row>
    <row r="19" spans="1:12" x14ac:dyDescent="0.25">
      <c r="A19" s="10" t="s">
        <v>926</v>
      </c>
      <c r="B19" s="14" t="s">
        <v>1215</v>
      </c>
      <c r="C19" s="14" t="s">
        <v>255</v>
      </c>
      <c r="E19" s="14" t="s">
        <v>1184</v>
      </c>
      <c r="F19" s="14" t="s">
        <v>1094</v>
      </c>
      <c r="G19" s="14" t="s">
        <v>2951</v>
      </c>
      <c r="H19" s="14" t="s">
        <v>5</v>
      </c>
      <c r="I19" s="14" t="s">
        <v>3481</v>
      </c>
      <c r="J19" s="14" t="s">
        <v>1281</v>
      </c>
      <c r="K19" s="14">
        <v>22798902</v>
      </c>
      <c r="L19" s="14">
        <v>22782607</v>
      </c>
    </row>
    <row r="20" spans="1:12" x14ac:dyDescent="0.25">
      <c r="A20" s="10" t="s">
        <v>926</v>
      </c>
      <c r="B20" s="14" t="s">
        <v>1224</v>
      </c>
      <c r="C20" s="14" t="s">
        <v>359</v>
      </c>
      <c r="E20" s="14" t="s">
        <v>77</v>
      </c>
      <c r="F20" s="14" t="s">
        <v>1193</v>
      </c>
      <c r="G20" s="14" t="s">
        <v>2951</v>
      </c>
      <c r="H20" s="14" t="s">
        <v>7</v>
      </c>
      <c r="I20" s="14" t="s">
        <v>3481</v>
      </c>
      <c r="J20" s="14" t="s">
        <v>969</v>
      </c>
      <c r="K20" s="14">
        <v>22971704</v>
      </c>
      <c r="L20" s="14">
        <v>22409672</v>
      </c>
    </row>
    <row r="21" spans="1:12" x14ac:dyDescent="0.25">
      <c r="A21" s="10" t="s">
        <v>926</v>
      </c>
      <c r="B21" s="14" t="s">
        <v>1035</v>
      </c>
      <c r="C21" s="14" t="s">
        <v>355</v>
      </c>
      <c r="E21" s="14" t="s">
        <v>79</v>
      </c>
      <c r="F21" s="14" t="s">
        <v>1194</v>
      </c>
      <c r="G21" s="14" t="s">
        <v>2951</v>
      </c>
      <c r="H21" s="14" t="s">
        <v>5</v>
      </c>
      <c r="I21" s="14" t="s">
        <v>3481</v>
      </c>
      <c r="J21" s="14" t="s">
        <v>3192</v>
      </c>
      <c r="K21" s="14">
        <v>22834730</v>
      </c>
      <c r="L21" s="14">
        <v>22831890</v>
      </c>
    </row>
    <row r="22" spans="1:12" x14ac:dyDescent="0.25">
      <c r="A22" s="10" t="s">
        <v>926</v>
      </c>
      <c r="B22" s="14" t="s">
        <v>3312</v>
      </c>
      <c r="C22" s="14" t="s">
        <v>229</v>
      </c>
      <c r="E22" s="14" t="s">
        <v>62</v>
      </c>
      <c r="F22" s="14" t="s">
        <v>3484</v>
      </c>
      <c r="G22" s="14" t="s">
        <v>78</v>
      </c>
      <c r="H22" s="14" t="s">
        <v>7</v>
      </c>
      <c r="I22" s="14" t="s">
        <v>3481</v>
      </c>
      <c r="J22" s="14" t="s">
        <v>3303</v>
      </c>
      <c r="K22" s="14">
        <v>22411445</v>
      </c>
      <c r="L22" s="14">
        <v>22414944</v>
      </c>
    </row>
    <row r="23" spans="1:12" x14ac:dyDescent="0.25">
      <c r="A23" s="10" t="s">
        <v>926</v>
      </c>
      <c r="B23" s="14" t="s">
        <v>3326</v>
      </c>
      <c r="C23" s="14" t="s">
        <v>408</v>
      </c>
      <c r="E23" s="14" t="s">
        <v>65</v>
      </c>
      <c r="F23" s="14" t="s">
        <v>1195</v>
      </c>
      <c r="G23" s="14" t="s">
        <v>2951</v>
      </c>
      <c r="H23" s="14" t="s">
        <v>5</v>
      </c>
      <c r="I23" s="14" t="s">
        <v>3481</v>
      </c>
      <c r="J23" s="14" t="s">
        <v>973</v>
      </c>
      <c r="K23" s="14">
        <v>22801230</v>
      </c>
      <c r="L23" s="14">
        <v>22801230</v>
      </c>
    </row>
    <row r="24" spans="1:12" x14ac:dyDescent="0.25">
      <c r="A24" s="10" t="s">
        <v>926</v>
      </c>
      <c r="B24" s="14" t="s">
        <v>1255</v>
      </c>
      <c r="C24" s="14" t="s">
        <v>623</v>
      </c>
      <c r="E24" s="14" t="s">
        <v>82</v>
      </c>
      <c r="F24" s="14" t="s">
        <v>3485</v>
      </c>
      <c r="G24" s="14" t="s">
        <v>2951</v>
      </c>
      <c r="H24" s="14" t="s">
        <v>5</v>
      </c>
      <c r="I24" s="14" t="s">
        <v>3481</v>
      </c>
      <c r="J24" s="14" t="s">
        <v>3304</v>
      </c>
      <c r="K24" s="14">
        <v>22240833</v>
      </c>
      <c r="L24" s="14">
        <v>22243386</v>
      </c>
    </row>
    <row r="25" spans="1:12" x14ac:dyDescent="0.25">
      <c r="A25" s="10" t="s">
        <v>926</v>
      </c>
      <c r="B25" s="14" t="s">
        <v>1263</v>
      </c>
      <c r="C25" s="14" t="s">
        <v>659</v>
      </c>
      <c r="E25" s="14" t="s">
        <v>1109</v>
      </c>
      <c r="F25" s="14" t="s">
        <v>1196</v>
      </c>
      <c r="G25" s="14" t="s">
        <v>2949</v>
      </c>
      <c r="H25" s="14" t="s">
        <v>4</v>
      </c>
      <c r="I25" s="14" t="s">
        <v>3481</v>
      </c>
      <c r="J25" s="14" t="s">
        <v>3157</v>
      </c>
      <c r="K25" s="14">
        <v>22321365</v>
      </c>
      <c r="L25" s="14">
        <v>22913806</v>
      </c>
    </row>
    <row r="26" spans="1:12" x14ac:dyDescent="0.25">
      <c r="A26" s="10" t="s">
        <v>926</v>
      </c>
      <c r="B26" s="14" t="s">
        <v>3033</v>
      </c>
      <c r="C26" s="14" t="s">
        <v>1107</v>
      </c>
      <c r="E26" s="14" t="s">
        <v>950</v>
      </c>
      <c r="F26" s="14" t="s">
        <v>1197</v>
      </c>
      <c r="G26" s="14" t="s">
        <v>48</v>
      </c>
      <c r="H26" s="14" t="s">
        <v>4</v>
      </c>
      <c r="I26" s="14" t="s">
        <v>3481</v>
      </c>
      <c r="J26" s="14" t="s">
        <v>985</v>
      </c>
      <c r="K26" s="14">
        <v>24402424</v>
      </c>
      <c r="L26" s="14">
        <v>24423063</v>
      </c>
    </row>
    <row r="27" spans="1:12" x14ac:dyDescent="0.25">
      <c r="A27" s="10" t="s">
        <v>926</v>
      </c>
      <c r="B27" s="14" t="s">
        <v>1164</v>
      </c>
      <c r="C27" s="14" t="s">
        <v>1189</v>
      </c>
      <c r="E27" s="14" t="s">
        <v>83</v>
      </c>
      <c r="F27" s="14" t="s">
        <v>3305</v>
      </c>
      <c r="G27" s="14" t="s">
        <v>48</v>
      </c>
      <c r="H27" s="14" t="s">
        <v>5</v>
      </c>
      <c r="I27" s="14" t="s">
        <v>3481</v>
      </c>
      <c r="J27" s="14" t="s">
        <v>3158</v>
      </c>
      <c r="K27" s="14">
        <v>24403930</v>
      </c>
      <c r="L27" s="14">
        <v>24301792</v>
      </c>
    </row>
    <row r="28" spans="1:12" x14ac:dyDescent="0.25">
      <c r="A28" s="10" t="s">
        <v>926</v>
      </c>
      <c r="B28" s="14" t="s">
        <v>1273</v>
      </c>
      <c r="C28" s="14" t="s">
        <v>733</v>
      </c>
      <c r="E28" s="14" t="s">
        <v>883</v>
      </c>
      <c r="F28" s="14" t="s">
        <v>1198</v>
      </c>
      <c r="G28" s="14" t="s">
        <v>48</v>
      </c>
      <c r="H28" s="14" t="s">
        <v>6</v>
      </c>
      <c r="I28" s="14" t="s">
        <v>3481</v>
      </c>
      <c r="J28" s="14" t="s">
        <v>988</v>
      </c>
      <c r="K28" s="14">
        <v>24380824</v>
      </c>
      <c r="L28" s="14">
        <v>24382122</v>
      </c>
    </row>
    <row r="29" spans="1:12" x14ac:dyDescent="0.25">
      <c r="A29" s="10" t="s">
        <v>926</v>
      </c>
      <c r="B29" s="14" t="s">
        <v>1256</v>
      </c>
      <c r="C29" s="14" t="s">
        <v>629</v>
      </c>
      <c r="E29" s="14" t="s">
        <v>104</v>
      </c>
      <c r="F29" s="14" t="s">
        <v>1199</v>
      </c>
      <c r="G29" s="14" t="s">
        <v>80</v>
      </c>
      <c r="H29" s="14" t="s">
        <v>4</v>
      </c>
      <c r="I29" s="14" t="s">
        <v>3481</v>
      </c>
      <c r="J29" s="14" t="s">
        <v>1282</v>
      </c>
      <c r="K29" s="14">
        <v>24756622</v>
      </c>
      <c r="L29" s="14">
        <v>0</v>
      </c>
    </row>
    <row r="30" spans="1:12" x14ac:dyDescent="0.25">
      <c r="A30" s="10" t="s">
        <v>926</v>
      </c>
      <c r="B30" s="14" t="s">
        <v>1043</v>
      </c>
      <c r="C30" s="14" t="s">
        <v>444</v>
      </c>
      <c r="E30" s="14" t="s">
        <v>146</v>
      </c>
      <c r="F30" s="14" t="s">
        <v>978</v>
      </c>
      <c r="G30" s="14" t="s">
        <v>2964</v>
      </c>
      <c r="H30" s="14" t="s">
        <v>3</v>
      </c>
      <c r="I30" s="14" t="s">
        <v>3481</v>
      </c>
      <c r="J30" s="14" t="s">
        <v>979</v>
      </c>
      <c r="K30" s="14">
        <v>27300097</v>
      </c>
      <c r="L30" s="14">
        <v>27300097</v>
      </c>
    </row>
    <row r="31" spans="1:12" x14ac:dyDescent="0.25">
      <c r="A31" s="10" t="s">
        <v>926</v>
      </c>
      <c r="B31" s="14" t="s">
        <v>3344</v>
      </c>
      <c r="C31" s="14" t="s">
        <v>648</v>
      </c>
      <c r="E31" s="14" t="s">
        <v>895</v>
      </c>
      <c r="F31" s="14" t="s">
        <v>1200</v>
      </c>
      <c r="G31" s="14" t="s">
        <v>78</v>
      </c>
      <c r="H31" s="14" t="s">
        <v>3</v>
      </c>
      <c r="I31" s="14" t="s">
        <v>3481</v>
      </c>
      <c r="J31" s="14" t="s">
        <v>3486</v>
      </c>
      <c r="K31" s="14">
        <v>22370296</v>
      </c>
      <c r="L31" s="14">
        <v>22622728</v>
      </c>
    </row>
    <row r="32" spans="1:12" x14ac:dyDescent="0.25">
      <c r="A32" s="10" t="s">
        <v>926</v>
      </c>
      <c r="B32" s="14" t="s">
        <v>1131</v>
      </c>
      <c r="C32" s="14" t="s">
        <v>101</v>
      </c>
      <c r="E32" s="14" t="s">
        <v>899</v>
      </c>
      <c r="F32" s="14" t="s">
        <v>118</v>
      </c>
      <c r="G32" s="14" t="s">
        <v>257</v>
      </c>
      <c r="H32" s="14" t="s">
        <v>4</v>
      </c>
      <c r="I32" s="14" t="s">
        <v>3481</v>
      </c>
      <c r="J32" s="14" t="s">
        <v>3193</v>
      </c>
      <c r="K32" s="14">
        <v>26660301</v>
      </c>
      <c r="L32" s="14">
        <v>26660301</v>
      </c>
    </row>
    <row r="33" spans="1:12" x14ac:dyDescent="0.25">
      <c r="A33" s="10" t="s">
        <v>926</v>
      </c>
      <c r="B33" s="14" t="s">
        <v>1088</v>
      </c>
      <c r="C33" s="14" t="s">
        <v>357</v>
      </c>
      <c r="E33" s="14" t="s">
        <v>174</v>
      </c>
      <c r="F33" s="14" t="s">
        <v>1201</v>
      </c>
      <c r="G33" s="14" t="s">
        <v>59</v>
      </c>
      <c r="H33" s="14" t="s">
        <v>7</v>
      </c>
      <c r="I33" s="14" t="s">
        <v>3481</v>
      </c>
      <c r="J33" s="14" t="s">
        <v>3487</v>
      </c>
      <c r="K33" s="14">
        <v>26611819</v>
      </c>
      <c r="L33" s="14">
        <v>0</v>
      </c>
    </row>
    <row r="34" spans="1:12" x14ac:dyDescent="0.25">
      <c r="A34" s="10" t="s">
        <v>926</v>
      </c>
      <c r="B34" s="14" t="s">
        <v>1089</v>
      </c>
      <c r="C34" s="14" t="s">
        <v>968</v>
      </c>
      <c r="E34" s="14" t="s">
        <v>964</v>
      </c>
      <c r="F34" s="14" t="s">
        <v>1054</v>
      </c>
      <c r="G34" s="14" t="s">
        <v>2947</v>
      </c>
      <c r="H34" s="14" t="s">
        <v>5</v>
      </c>
      <c r="I34" s="14" t="s">
        <v>3481</v>
      </c>
      <c r="J34" s="14" t="s">
        <v>3306</v>
      </c>
      <c r="K34" s="14">
        <v>22767639</v>
      </c>
      <c r="L34" s="14">
        <v>22769942</v>
      </c>
    </row>
    <row r="35" spans="1:12" x14ac:dyDescent="0.25">
      <c r="A35" s="10" t="s">
        <v>926</v>
      </c>
      <c r="B35" s="14" t="s">
        <v>3032</v>
      </c>
      <c r="C35" s="14" t="s">
        <v>753</v>
      </c>
      <c r="E35" s="14" t="s">
        <v>181</v>
      </c>
      <c r="F35" s="14" t="s">
        <v>1202</v>
      </c>
      <c r="G35" s="14" t="s">
        <v>2957</v>
      </c>
      <c r="H35" s="14" t="s">
        <v>3</v>
      </c>
      <c r="I35" s="14" t="s">
        <v>3488</v>
      </c>
      <c r="J35" s="14" t="s">
        <v>1283</v>
      </c>
      <c r="K35" s="14">
        <v>27715141</v>
      </c>
      <c r="L35" s="14">
        <v>27715141</v>
      </c>
    </row>
    <row r="36" spans="1:12" x14ac:dyDescent="0.25">
      <c r="A36" s="10" t="s">
        <v>926</v>
      </c>
      <c r="B36" s="14" t="s">
        <v>1023</v>
      </c>
      <c r="C36" s="14" t="s">
        <v>303</v>
      </c>
      <c r="E36" s="14" t="s">
        <v>839</v>
      </c>
      <c r="F36" s="14" t="s">
        <v>1203</v>
      </c>
      <c r="G36" s="14" t="s">
        <v>59</v>
      </c>
      <c r="H36" s="14" t="s">
        <v>7</v>
      </c>
      <c r="I36" s="14" t="s">
        <v>3481</v>
      </c>
      <c r="J36" s="14" t="s">
        <v>3307</v>
      </c>
      <c r="K36" s="14">
        <v>26612248</v>
      </c>
      <c r="L36" s="14">
        <v>26612248</v>
      </c>
    </row>
    <row r="37" spans="1:12" x14ac:dyDescent="0.25">
      <c r="A37" s="10" t="s">
        <v>926</v>
      </c>
      <c r="B37" s="14" t="s">
        <v>1228</v>
      </c>
      <c r="C37" s="14" t="s">
        <v>392</v>
      </c>
      <c r="E37" s="14" t="s">
        <v>965</v>
      </c>
      <c r="F37" s="14" t="s">
        <v>931</v>
      </c>
      <c r="G37" s="14" t="s">
        <v>2947</v>
      </c>
      <c r="H37" s="14" t="s">
        <v>5</v>
      </c>
      <c r="I37" s="14" t="s">
        <v>3481</v>
      </c>
      <c r="J37" s="14" t="s">
        <v>3194</v>
      </c>
      <c r="K37" s="14">
        <v>22725664</v>
      </c>
      <c r="L37" s="14">
        <v>22725410</v>
      </c>
    </row>
    <row r="38" spans="1:12" x14ac:dyDescent="0.25">
      <c r="A38" s="10" t="s">
        <v>926</v>
      </c>
      <c r="B38" s="14" t="s">
        <v>1271</v>
      </c>
      <c r="C38" s="14" t="s">
        <v>721</v>
      </c>
      <c r="E38" s="14" t="s">
        <v>892</v>
      </c>
      <c r="F38" s="14" t="s">
        <v>1003</v>
      </c>
      <c r="G38" s="14" t="s">
        <v>2949</v>
      </c>
      <c r="H38" s="14" t="s">
        <v>5</v>
      </c>
      <c r="I38" s="14" t="s">
        <v>3481</v>
      </c>
      <c r="J38" s="14" t="s">
        <v>1004</v>
      </c>
      <c r="K38" s="14">
        <v>22151016</v>
      </c>
      <c r="L38" s="14">
        <v>22151384</v>
      </c>
    </row>
    <row r="39" spans="1:12" x14ac:dyDescent="0.25">
      <c r="A39" s="10" t="s">
        <v>926</v>
      </c>
      <c r="B39" s="14" t="s">
        <v>3359</v>
      </c>
      <c r="C39" s="14" t="s">
        <v>3298</v>
      </c>
      <c r="E39" s="14" t="s">
        <v>910</v>
      </c>
      <c r="F39" s="14" t="s">
        <v>997</v>
      </c>
      <c r="G39" s="14" t="s">
        <v>257</v>
      </c>
      <c r="H39" s="14" t="s">
        <v>6</v>
      </c>
      <c r="I39" s="14" t="s">
        <v>3481</v>
      </c>
      <c r="J39" s="14" t="s">
        <v>3308</v>
      </c>
      <c r="K39" s="14">
        <v>26660273</v>
      </c>
      <c r="L39" s="14">
        <v>26662953</v>
      </c>
    </row>
    <row r="40" spans="1:12" x14ac:dyDescent="0.25">
      <c r="A40" s="10" t="s">
        <v>926</v>
      </c>
      <c r="B40" s="14" t="s">
        <v>3063</v>
      </c>
      <c r="C40" s="14" t="s">
        <v>922</v>
      </c>
      <c r="E40" s="14" t="s">
        <v>967</v>
      </c>
      <c r="F40" s="14" t="s">
        <v>1204</v>
      </c>
      <c r="G40" s="14" t="s">
        <v>86</v>
      </c>
      <c r="H40" s="14" t="s">
        <v>3</v>
      </c>
      <c r="I40" s="14" t="s">
        <v>3481</v>
      </c>
      <c r="J40" s="14" t="s">
        <v>3159</v>
      </c>
      <c r="K40" s="14">
        <v>26801704</v>
      </c>
      <c r="L40" s="14">
        <v>26801704</v>
      </c>
    </row>
    <row r="41" spans="1:12" x14ac:dyDescent="0.25">
      <c r="A41" s="10" t="s">
        <v>926</v>
      </c>
      <c r="B41" s="14" t="s">
        <v>3212</v>
      </c>
      <c r="C41" s="14" t="s">
        <v>3187</v>
      </c>
      <c r="E41" s="14" t="s">
        <v>968</v>
      </c>
      <c r="F41" s="14" t="s">
        <v>1089</v>
      </c>
      <c r="G41" s="14" t="s">
        <v>2958</v>
      </c>
      <c r="H41" s="14" t="s">
        <v>3</v>
      </c>
      <c r="I41" s="14" t="s">
        <v>3481</v>
      </c>
      <c r="J41" s="14" t="s">
        <v>3489</v>
      </c>
      <c r="K41" s="14">
        <v>27953621</v>
      </c>
      <c r="L41" s="14">
        <v>27953621</v>
      </c>
    </row>
    <row r="42" spans="1:12" x14ac:dyDescent="0.25">
      <c r="A42" s="10" t="s">
        <v>926</v>
      </c>
      <c r="B42" s="14" t="s">
        <v>3051</v>
      </c>
      <c r="C42" s="14" t="s">
        <v>3050</v>
      </c>
      <c r="E42" s="14" t="s">
        <v>918</v>
      </c>
      <c r="F42" s="14" t="s">
        <v>3195</v>
      </c>
      <c r="G42" s="14" t="s">
        <v>2951</v>
      </c>
      <c r="H42" s="14" t="s">
        <v>5</v>
      </c>
      <c r="I42" s="14" t="s">
        <v>3488</v>
      </c>
      <c r="J42" s="14" t="s">
        <v>1284</v>
      </c>
      <c r="K42" s="14">
        <v>22254017</v>
      </c>
      <c r="L42" s="14">
        <v>22830771</v>
      </c>
    </row>
    <row r="43" spans="1:12" x14ac:dyDescent="0.25">
      <c r="A43" s="10" t="s">
        <v>926</v>
      </c>
      <c r="B43" s="14" t="s">
        <v>3353</v>
      </c>
      <c r="C43" s="14" t="s">
        <v>853</v>
      </c>
      <c r="E43" s="14" t="s">
        <v>201</v>
      </c>
      <c r="F43" s="14" t="s">
        <v>1162</v>
      </c>
      <c r="G43" s="14" t="s">
        <v>78</v>
      </c>
      <c r="H43" s="14" t="s">
        <v>10</v>
      </c>
      <c r="I43" s="14" t="s">
        <v>3481</v>
      </c>
      <c r="J43" s="14" t="s">
        <v>3490</v>
      </c>
      <c r="K43" s="14">
        <v>22932567</v>
      </c>
      <c r="L43" s="14">
        <v>22390625</v>
      </c>
    </row>
    <row r="44" spans="1:12" x14ac:dyDescent="0.25">
      <c r="A44" s="10" t="s">
        <v>926</v>
      </c>
      <c r="B44" s="14" t="s">
        <v>3325</v>
      </c>
      <c r="C44" s="14" t="s">
        <v>400</v>
      </c>
      <c r="E44" s="14" t="s">
        <v>760</v>
      </c>
      <c r="F44" s="14" t="s">
        <v>963</v>
      </c>
      <c r="G44" s="14" t="s">
        <v>2951</v>
      </c>
      <c r="H44" s="14" t="s">
        <v>4</v>
      </c>
      <c r="I44" s="14" t="s">
        <v>3481</v>
      </c>
      <c r="J44" s="14" t="s">
        <v>1167</v>
      </c>
      <c r="K44" s="14">
        <v>22292249</v>
      </c>
      <c r="L44" s="14">
        <v>22292249</v>
      </c>
    </row>
    <row r="45" spans="1:12" x14ac:dyDescent="0.25">
      <c r="A45" s="10" t="s">
        <v>926</v>
      </c>
      <c r="B45" s="14" t="s">
        <v>3309</v>
      </c>
      <c r="C45" s="14" t="s">
        <v>200</v>
      </c>
      <c r="E45" s="14" t="s">
        <v>200</v>
      </c>
      <c r="F45" s="14" t="s">
        <v>3309</v>
      </c>
      <c r="G45" s="14" t="s">
        <v>2958</v>
      </c>
      <c r="H45" s="14" t="s">
        <v>3</v>
      </c>
      <c r="I45" s="14" t="s">
        <v>3481</v>
      </c>
      <c r="J45" s="14" t="s">
        <v>1168</v>
      </c>
      <c r="K45" s="14">
        <v>27980530</v>
      </c>
      <c r="L45" s="14">
        <v>27985290</v>
      </c>
    </row>
    <row r="46" spans="1:12" x14ac:dyDescent="0.25">
      <c r="A46" s="10" t="s">
        <v>926</v>
      </c>
      <c r="B46" s="14" t="s">
        <v>3047</v>
      </c>
      <c r="C46" s="14" t="s">
        <v>3046</v>
      </c>
      <c r="E46" s="14" t="s">
        <v>203</v>
      </c>
      <c r="F46" s="14" t="s">
        <v>1205</v>
      </c>
      <c r="G46" s="14" t="s">
        <v>89</v>
      </c>
      <c r="H46" s="14" t="s">
        <v>3</v>
      </c>
      <c r="I46" s="14" t="s">
        <v>3488</v>
      </c>
      <c r="J46" s="14" t="s">
        <v>3310</v>
      </c>
      <c r="K46" s="14">
        <v>25509358</v>
      </c>
      <c r="L46" s="14">
        <v>0</v>
      </c>
    </row>
    <row r="47" spans="1:12" x14ac:dyDescent="0.25">
      <c r="A47" s="10" t="s">
        <v>926</v>
      </c>
      <c r="B47" s="14" t="s">
        <v>3037</v>
      </c>
      <c r="C47" s="14" t="s">
        <v>372</v>
      </c>
      <c r="E47" s="14" t="s">
        <v>202</v>
      </c>
      <c r="F47" s="14" t="s">
        <v>955</v>
      </c>
      <c r="G47" s="14" t="s">
        <v>2947</v>
      </c>
      <c r="H47" s="14" t="s">
        <v>7</v>
      </c>
      <c r="I47" s="14" t="s">
        <v>3481</v>
      </c>
      <c r="J47" s="14" t="s">
        <v>1285</v>
      </c>
      <c r="K47" s="14">
        <v>22543651</v>
      </c>
      <c r="L47" s="14">
        <v>22543651</v>
      </c>
    </row>
    <row r="48" spans="1:12" x14ac:dyDescent="0.25">
      <c r="A48" s="10" t="s">
        <v>926</v>
      </c>
      <c r="B48" s="14" t="s">
        <v>3195</v>
      </c>
      <c r="C48" s="14" t="s">
        <v>918</v>
      </c>
      <c r="E48" s="14" t="s">
        <v>130</v>
      </c>
      <c r="F48" s="14" t="s">
        <v>982</v>
      </c>
      <c r="G48" s="14" t="s">
        <v>48</v>
      </c>
      <c r="H48" s="14" t="s">
        <v>4</v>
      </c>
      <c r="I48" s="14" t="s">
        <v>3481</v>
      </c>
      <c r="J48" s="14" t="s">
        <v>984</v>
      </c>
      <c r="K48" s="14">
        <v>24408200</v>
      </c>
      <c r="L48" s="14">
        <v>24411669</v>
      </c>
    </row>
    <row r="49" spans="1:12" x14ac:dyDescent="0.25">
      <c r="A49" s="10" t="s">
        <v>926</v>
      </c>
      <c r="B49" s="14" t="s">
        <v>1259</v>
      </c>
      <c r="C49" s="14" t="s">
        <v>805</v>
      </c>
      <c r="E49" s="14" t="s">
        <v>212</v>
      </c>
      <c r="F49" s="14" t="s">
        <v>1206</v>
      </c>
      <c r="G49" s="14" t="s">
        <v>47</v>
      </c>
      <c r="H49" s="14" t="s">
        <v>5</v>
      </c>
      <c r="I49" s="14" t="s">
        <v>3481</v>
      </c>
      <c r="J49" s="14" t="s">
        <v>1286</v>
      </c>
      <c r="K49" s="14">
        <v>24456454</v>
      </c>
      <c r="L49" s="14">
        <v>24456454</v>
      </c>
    </row>
    <row r="50" spans="1:12" x14ac:dyDescent="0.25">
      <c r="A50" s="10" t="s">
        <v>926</v>
      </c>
      <c r="B50" s="14" t="s">
        <v>1205</v>
      </c>
      <c r="C50" s="14" t="s">
        <v>203</v>
      </c>
      <c r="E50" s="14" t="s">
        <v>1185</v>
      </c>
      <c r="F50" s="14" t="s">
        <v>1207</v>
      </c>
      <c r="G50" s="14" t="s">
        <v>47</v>
      </c>
      <c r="H50" s="14" t="s">
        <v>5</v>
      </c>
      <c r="I50" s="14" t="s">
        <v>3488</v>
      </c>
      <c r="J50" s="14" t="s">
        <v>3160</v>
      </c>
      <c r="K50" s="14">
        <v>24473229</v>
      </c>
      <c r="L50" s="14">
        <v>24470730</v>
      </c>
    </row>
    <row r="51" spans="1:12" x14ac:dyDescent="0.25">
      <c r="A51" s="10" t="s">
        <v>926</v>
      </c>
      <c r="B51" s="14" t="s">
        <v>1212</v>
      </c>
      <c r="C51" s="14" t="s">
        <v>84</v>
      </c>
      <c r="E51" s="14" t="s">
        <v>774</v>
      </c>
      <c r="F51" s="14" t="s">
        <v>1208</v>
      </c>
      <c r="G51" s="14" t="s">
        <v>2949</v>
      </c>
      <c r="H51" s="14" t="s">
        <v>6</v>
      </c>
      <c r="I51" s="14" t="s">
        <v>3481</v>
      </c>
      <c r="J51" s="14" t="s">
        <v>1287</v>
      </c>
      <c r="K51" s="14">
        <v>22826683</v>
      </c>
      <c r="L51" s="14">
        <v>22826683</v>
      </c>
    </row>
    <row r="52" spans="1:12" x14ac:dyDescent="0.25">
      <c r="A52" s="10" t="s">
        <v>926</v>
      </c>
      <c r="B52" s="14" t="s">
        <v>1202</v>
      </c>
      <c r="C52" s="14" t="s">
        <v>181</v>
      </c>
      <c r="E52" s="14" t="s">
        <v>847</v>
      </c>
      <c r="F52" s="14" t="s">
        <v>1209</v>
      </c>
      <c r="G52" s="14" t="s">
        <v>2951</v>
      </c>
      <c r="H52" s="14" t="s">
        <v>7</v>
      </c>
      <c r="I52" s="14" t="s">
        <v>3481</v>
      </c>
      <c r="J52" s="14" t="s">
        <v>3491</v>
      </c>
      <c r="K52" s="14">
        <v>22407511</v>
      </c>
      <c r="L52" s="14">
        <v>22369796</v>
      </c>
    </row>
    <row r="53" spans="1:12" x14ac:dyDescent="0.25">
      <c r="A53" s="10" t="s">
        <v>926</v>
      </c>
      <c r="B53" s="14" t="s">
        <v>1252</v>
      </c>
      <c r="C53" s="14" t="s">
        <v>454</v>
      </c>
      <c r="E53" s="14" t="s">
        <v>1186</v>
      </c>
      <c r="F53" s="14" t="s">
        <v>966</v>
      </c>
      <c r="G53" s="14" t="s">
        <v>2951</v>
      </c>
      <c r="H53" s="14" t="s">
        <v>7</v>
      </c>
      <c r="I53" s="14" t="s">
        <v>3481</v>
      </c>
      <c r="J53" s="14" t="s">
        <v>3311</v>
      </c>
      <c r="K53" s="14">
        <v>25079874</v>
      </c>
      <c r="L53" s="14">
        <v>25079812</v>
      </c>
    </row>
    <row r="54" spans="1:12" x14ac:dyDescent="0.25">
      <c r="A54" s="10" t="s">
        <v>926</v>
      </c>
      <c r="B54" s="14" t="s">
        <v>1218</v>
      </c>
      <c r="C54" s="14" t="s">
        <v>312</v>
      </c>
      <c r="E54" s="14" t="s">
        <v>970</v>
      </c>
      <c r="F54" s="14" t="s">
        <v>1018</v>
      </c>
      <c r="G54" s="14" t="s">
        <v>2951</v>
      </c>
      <c r="H54" s="14" t="s">
        <v>5</v>
      </c>
      <c r="I54" s="14" t="s">
        <v>3481</v>
      </c>
      <c r="J54" s="14" t="s">
        <v>3196</v>
      </c>
      <c r="K54" s="14">
        <v>22341424</v>
      </c>
      <c r="L54" s="14">
        <v>22341424</v>
      </c>
    </row>
    <row r="55" spans="1:12" x14ac:dyDescent="0.25">
      <c r="A55" s="10" t="s">
        <v>926</v>
      </c>
      <c r="B55" s="14" t="s">
        <v>1207</v>
      </c>
      <c r="C55" s="14" t="s">
        <v>1185</v>
      </c>
      <c r="E55" s="14" t="s">
        <v>777</v>
      </c>
      <c r="F55" s="14" t="s">
        <v>198</v>
      </c>
      <c r="G55" s="14" t="s">
        <v>2958</v>
      </c>
      <c r="H55" s="14" t="s">
        <v>3</v>
      </c>
      <c r="I55" s="14" t="s">
        <v>3481</v>
      </c>
      <c r="J55" s="14" t="s">
        <v>3161</v>
      </c>
      <c r="K55" s="14">
        <v>27984544</v>
      </c>
      <c r="L55" s="14">
        <v>27982622</v>
      </c>
    </row>
    <row r="56" spans="1:12" x14ac:dyDescent="0.25">
      <c r="A56" s="10" t="s">
        <v>926</v>
      </c>
      <c r="B56" s="14" t="s">
        <v>3524</v>
      </c>
      <c r="C56" s="14" t="s">
        <v>3528</v>
      </c>
      <c r="E56" s="14" t="s">
        <v>225</v>
      </c>
      <c r="F56" s="14" t="s">
        <v>1210</v>
      </c>
      <c r="G56" s="14" t="s">
        <v>2960</v>
      </c>
      <c r="H56" s="14" t="s">
        <v>3</v>
      </c>
      <c r="I56" s="14" t="s">
        <v>3481</v>
      </c>
      <c r="J56" s="14" t="s">
        <v>3162</v>
      </c>
      <c r="K56" s="14">
        <v>27100475</v>
      </c>
      <c r="L56" s="14">
        <v>27105646</v>
      </c>
    </row>
    <row r="57" spans="1:12" x14ac:dyDescent="0.25">
      <c r="A57" s="10" t="s">
        <v>926</v>
      </c>
      <c r="B57" s="14" t="s">
        <v>1251</v>
      </c>
      <c r="C57" s="14" t="s">
        <v>532</v>
      </c>
      <c r="E57" s="14" t="s">
        <v>229</v>
      </c>
      <c r="F57" s="14" t="s">
        <v>3312</v>
      </c>
      <c r="G57" s="14" t="s">
        <v>47</v>
      </c>
      <c r="H57" s="14" t="s">
        <v>9</v>
      </c>
      <c r="I57" s="14" t="s">
        <v>3481</v>
      </c>
      <c r="J57" s="14" t="s">
        <v>1037</v>
      </c>
      <c r="K57" s="14">
        <v>40015939</v>
      </c>
      <c r="L57" s="14">
        <v>0</v>
      </c>
    </row>
    <row r="58" spans="1:12" x14ac:dyDescent="0.25">
      <c r="A58" s="10" t="s">
        <v>926</v>
      </c>
      <c r="B58" s="14" t="s">
        <v>3526</v>
      </c>
      <c r="C58" s="14" t="s">
        <v>3529</v>
      </c>
      <c r="E58" s="14" t="s">
        <v>111</v>
      </c>
      <c r="F58" s="14" t="s">
        <v>1211</v>
      </c>
      <c r="G58" s="14" t="s">
        <v>2949</v>
      </c>
      <c r="H58" s="14" t="s">
        <v>3</v>
      </c>
      <c r="I58" s="14" t="s">
        <v>3481</v>
      </c>
      <c r="J58" s="14" t="s">
        <v>1288</v>
      </c>
      <c r="K58" s="14">
        <v>22201324</v>
      </c>
      <c r="L58" s="14">
        <v>0</v>
      </c>
    </row>
    <row r="59" spans="1:12" x14ac:dyDescent="0.25">
      <c r="A59" s="10" t="s">
        <v>926</v>
      </c>
      <c r="B59" s="14" t="s">
        <v>1199</v>
      </c>
      <c r="C59" s="14" t="s">
        <v>104</v>
      </c>
      <c r="E59" s="14" t="s">
        <v>115</v>
      </c>
      <c r="F59" s="14" t="s">
        <v>439</v>
      </c>
      <c r="G59" s="14" t="s">
        <v>2951</v>
      </c>
      <c r="H59" s="14" t="s">
        <v>5</v>
      </c>
      <c r="I59" s="14" t="s">
        <v>3481</v>
      </c>
      <c r="J59" s="14" t="s">
        <v>1169</v>
      </c>
      <c r="K59" s="14">
        <v>22532900</v>
      </c>
      <c r="L59" s="14">
        <v>22342123</v>
      </c>
    </row>
    <row r="60" spans="1:12" x14ac:dyDescent="0.25">
      <c r="A60" s="10" t="s">
        <v>926</v>
      </c>
      <c r="B60" s="14" t="s">
        <v>1219</v>
      </c>
      <c r="C60" s="14" t="s">
        <v>315</v>
      </c>
      <c r="E60" s="14" t="s">
        <v>1187</v>
      </c>
      <c r="F60" s="14" t="s">
        <v>971</v>
      </c>
      <c r="G60" s="14" t="s">
        <v>2951</v>
      </c>
      <c r="H60" s="14" t="s">
        <v>5</v>
      </c>
      <c r="I60" s="14" t="s">
        <v>3481</v>
      </c>
      <c r="J60" s="14" t="s">
        <v>3492</v>
      </c>
      <c r="K60" s="14">
        <v>22794444</v>
      </c>
      <c r="L60" s="14">
        <v>0</v>
      </c>
    </row>
    <row r="61" spans="1:12" x14ac:dyDescent="0.25">
      <c r="A61" s="10" t="s">
        <v>926</v>
      </c>
      <c r="B61" s="14" t="s">
        <v>1231</v>
      </c>
      <c r="C61" s="14" t="s">
        <v>397</v>
      </c>
      <c r="E61" s="14" t="s">
        <v>84</v>
      </c>
      <c r="F61" s="14" t="s">
        <v>1212</v>
      </c>
      <c r="G61" s="14" t="s">
        <v>257</v>
      </c>
      <c r="H61" s="14" t="s">
        <v>4</v>
      </c>
      <c r="I61" s="14" t="s">
        <v>3488</v>
      </c>
      <c r="J61" s="14" t="s">
        <v>1289</v>
      </c>
      <c r="K61" s="14">
        <v>88748366</v>
      </c>
      <c r="L61" s="14">
        <v>0</v>
      </c>
    </row>
    <row r="62" spans="1:12" x14ac:dyDescent="0.25">
      <c r="A62" s="10" t="s">
        <v>926</v>
      </c>
      <c r="B62" s="14" t="s">
        <v>3335</v>
      </c>
      <c r="C62" s="14" t="s">
        <v>405</v>
      </c>
      <c r="E62" s="14" t="s">
        <v>1188</v>
      </c>
      <c r="F62" s="14" t="s">
        <v>3313</v>
      </c>
      <c r="G62" s="14" t="s">
        <v>48</v>
      </c>
      <c r="H62" s="14" t="s">
        <v>13</v>
      </c>
      <c r="I62" s="14" t="s">
        <v>3481</v>
      </c>
      <c r="J62" s="14" t="s">
        <v>1030</v>
      </c>
      <c r="K62" s="14">
        <v>24289910</v>
      </c>
      <c r="L62" s="14">
        <v>24287436</v>
      </c>
    </row>
    <row r="63" spans="1:12" x14ac:dyDescent="0.25">
      <c r="A63" s="10" t="s">
        <v>926</v>
      </c>
      <c r="B63" s="14" t="s">
        <v>1239</v>
      </c>
      <c r="C63" s="14" t="s">
        <v>784</v>
      </c>
      <c r="E63" s="14" t="s">
        <v>235</v>
      </c>
      <c r="F63" s="14" t="s">
        <v>1029</v>
      </c>
      <c r="G63" s="14" t="s">
        <v>2947</v>
      </c>
      <c r="H63" s="14" t="s">
        <v>5</v>
      </c>
      <c r="I63" s="14" t="s">
        <v>3481</v>
      </c>
      <c r="J63" s="14" t="s">
        <v>1290</v>
      </c>
      <c r="K63" s="14">
        <v>22272141</v>
      </c>
      <c r="L63" s="14">
        <v>22272141</v>
      </c>
    </row>
    <row r="64" spans="1:12" x14ac:dyDescent="0.25">
      <c r="A64" s="10" t="s">
        <v>926</v>
      </c>
      <c r="B64" s="14" t="s">
        <v>1210</v>
      </c>
      <c r="C64" s="14" t="s">
        <v>225</v>
      </c>
      <c r="E64" s="14" t="s">
        <v>236</v>
      </c>
      <c r="F64" s="14" t="s">
        <v>3036</v>
      </c>
      <c r="G64" s="14" t="s">
        <v>2949</v>
      </c>
      <c r="H64" s="14" t="s">
        <v>5</v>
      </c>
      <c r="I64" s="14" t="s">
        <v>3481</v>
      </c>
      <c r="J64" s="14" t="s">
        <v>3314</v>
      </c>
      <c r="K64" s="14">
        <v>22152204</v>
      </c>
      <c r="L64" s="14">
        <v>0</v>
      </c>
    </row>
    <row r="65" spans="1:12" x14ac:dyDescent="0.25">
      <c r="A65" s="10" t="s">
        <v>926</v>
      </c>
      <c r="B65" s="14" t="s">
        <v>1206</v>
      </c>
      <c r="C65" s="14" t="s">
        <v>212</v>
      </c>
      <c r="E65" s="14" t="s">
        <v>237</v>
      </c>
      <c r="F65" s="14" t="s">
        <v>1213</v>
      </c>
      <c r="G65" s="14" t="s">
        <v>2951</v>
      </c>
      <c r="H65" s="14" t="s">
        <v>7</v>
      </c>
      <c r="I65" s="14" t="s">
        <v>3481</v>
      </c>
      <c r="J65" s="14" t="s">
        <v>1170</v>
      </c>
      <c r="K65" s="14">
        <v>22406034</v>
      </c>
      <c r="L65" s="14">
        <v>22413691</v>
      </c>
    </row>
    <row r="66" spans="1:12" x14ac:dyDescent="0.25">
      <c r="A66" s="10" t="s">
        <v>926</v>
      </c>
      <c r="B66" s="14" t="s">
        <v>1194</v>
      </c>
      <c r="C66" s="14" t="s">
        <v>79</v>
      </c>
      <c r="E66" s="14" t="s">
        <v>245</v>
      </c>
      <c r="F66" s="14" t="s">
        <v>1214</v>
      </c>
      <c r="G66" s="14" t="s">
        <v>48</v>
      </c>
      <c r="H66" s="14" t="s">
        <v>7</v>
      </c>
      <c r="I66" s="14" t="s">
        <v>3481</v>
      </c>
      <c r="J66" s="14" t="s">
        <v>3493</v>
      </c>
      <c r="K66" s="14">
        <v>24428703</v>
      </c>
      <c r="L66" s="14">
        <v>0</v>
      </c>
    </row>
    <row r="67" spans="1:12" x14ac:dyDescent="0.25">
      <c r="A67" s="10" t="s">
        <v>926</v>
      </c>
      <c r="B67" s="14" t="s">
        <v>1237</v>
      </c>
      <c r="C67" s="14" t="s">
        <v>457</v>
      </c>
      <c r="E67" s="14" t="s">
        <v>247</v>
      </c>
      <c r="F67" s="14" t="s">
        <v>1074</v>
      </c>
      <c r="G67" s="14" t="s">
        <v>33</v>
      </c>
      <c r="H67" s="14" t="s">
        <v>4</v>
      </c>
      <c r="I67" s="14" t="s">
        <v>3481</v>
      </c>
      <c r="J67" s="14" t="s">
        <v>1291</v>
      </c>
      <c r="K67" s="14">
        <v>40361290</v>
      </c>
      <c r="L67" s="14">
        <v>0</v>
      </c>
    </row>
    <row r="68" spans="1:12" x14ac:dyDescent="0.25">
      <c r="A68" s="10" t="s">
        <v>926</v>
      </c>
      <c r="B68" s="14" t="s">
        <v>3510</v>
      </c>
      <c r="C68" s="14" t="s">
        <v>205</v>
      </c>
      <c r="E68" s="14" t="s">
        <v>251</v>
      </c>
      <c r="F68" s="14" t="s">
        <v>3494</v>
      </c>
      <c r="G68" s="14" t="s">
        <v>2949</v>
      </c>
      <c r="H68" s="14" t="s">
        <v>6</v>
      </c>
      <c r="I68" s="14" t="s">
        <v>3481</v>
      </c>
      <c r="J68" s="14" t="s">
        <v>3197</v>
      </c>
      <c r="K68" s="14">
        <v>22985755</v>
      </c>
      <c r="L68" s="14">
        <v>22937392</v>
      </c>
    </row>
    <row r="69" spans="1:12" x14ac:dyDescent="0.25">
      <c r="A69" s="10" t="s">
        <v>926</v>
      </c>
      <c r="B69" s="14" t="s">
        <v>3352</v>
      </c>
      <c r="C69" s="14" t="s">
        <v>290</v>
      </c>
      <c r="E69" s="14" t="s">
        <v>254</v>
      </c>
      <c r="F69" s="14" t="s">
        <v>1012</v>
      </c>
      <c r="G69" s="14" t="s">
        <v>2947</v>
      </c>
      <c r="H69" s="14" t="s">
        <v>5</v>
      </c>
      <c r="I69" s="14" t="s">
        <v>3481</v>
      </c>
      <c r="J69" s="14" t="s">
        <v>3495</v>
      </c>
      <c r="K69" s="14">
        <v>22727097</v>
      </c>
      <c r="L69" s="14">
        <v>22726634</v>
      </c>
    </row>
    <row r="70" spans="1:12" x14ac:dyDescent="0.25">
      <c r="A70" s="10" t="s">
        <v>926</v>
      </c>
      <c r="B70" s="14" t="s">
        <v>963</v>
      </c>
      <c r="C70" s="14" t="s">
        <v>760</v>
      </c>
      <c r="E70" s="14" t="s">
        <v>255</v>
      </c>
      <c r="F70" s="14" t="s">
        <v>1215</v>
      </c>
      <c r="G70" s="14" t="s">
        <v>2949</v>
      </c>
      <c r="H70" s="14" t="s">
        <v>3</v>
      </c>
      <c r="I70" s="14" t="s">
        <v>3481</v>
      </c>
      <c r="J70" s="14" t="s">
        <v>3496</v>
      </c>
      <c r="K70" s="14">
        <v>22582333</v>
      </c>
      <c r="L70" s="14">
        <v>22220873</v>
      </c>
    </row>
    <row r="71" spans="1:12" x14ac:dyDescent="0.25">
      <c r="A71" s="10" t="s">
        <v>926</v>
      </c>
      <c r="B71" s="14" t="s">
        <v>1240</v>
      </c>
      <c r="C71" s="14" t="s">
        <v>477</v>
      </c>
      <c r="E71" s="14" t="s">
        <v>256</v>
      </c>
      <c r="F71" s="14" t="s">
        <v>1026</v>
      </c>
      <c r="G71" s="14" t="s">
        <v>2951</v>
      </c>
      <c r="H71" s="14" t="s">
        <v>7</v>
      </c>
      <c r="I71" s="14" t="s">
        <v>3481</v>
      </c>
      <c r="J71" s="14" t="s">
        <v>3163</v>
      </c>
      <c r="K71" s="14">
        <v>22363886</v>
      </c>
      <c r="L71" s="14">
        <v>22977533</v>
      </c>
    </row>
    <row r="72" spans="1:12" x14ac:dyDescent="0.25">
      <c r="A72" s="10" t="s">
        <v>926</v>
      </c>
      <c r="B72" s="14" t="s">
        <v>3041</v>
      </c>
      <c r="C72" s="14" t="s">
        <v>507</v>
      </c>
      <c r="E72" s="14" t="s">
        <v>288</v>
      </c>
      <c r="F72" s="14" t="s">
        <v>1216</v>
      </c>
      <c r="G72" s="14" t="s">
        <v>2951</v>
      </c>
      <c r="H72" s="14" t="s">
        <v>5</v>
      </c>
      <c r="I72" s="14" t="s">
        <v>3481</v>
      </c>
      <c r="J72" s="14" t="s">
        <v>3164</v>
      </c>
      <c r="K72" s="14">
        <v>22734707</v>
      </c>
      <c r="L72" s="14">
        <v>22733771</v>
      </c>
    </row>
    <row r="73" spans="1:12" x14ac:dyDescent="0.25">
      <c r="A73" s="10" t="s">
        <v>926</v>
      </c>
      <c r="B73" s="14" t="s">
        <v>1217</v>
      </c>
      <c r="C73" s="14" t="s">
        <v>307</v>
      </c>
      <c r="E73" s="14" t="s">
        <v>63</v>
      </c>
      <c r="F73" s="14" t="s">
        <v>1011</v>
      </c>
      <c r="G73" s="14" t="s">
        <v>2957</v>
      </c>
      <c r="H73" s="14" t="s">
        <v>3</v>
      </c>
      <c r="I73" s="14" t="s">
        <v>3481</v>
      </c>
      <c r="J73" s="14" t="s">
        <v>1171</v>
      </c>
      <c r="K73" s="14">
        <v>27710212</v>
      </c>
      <c r="L73" s="14">
        <v>27710212</v>
      </c>
    </row>
    <row r="74" spans="1:12" x14ac:dyDescent="0.25">
      <c r="A74" s="10" t="s">
        <v>926</v>
      </c>
      <c r="B74" s="14" t="s">
        <v>3213</v>
      </c>
      <c r="C74" s="14" t="s">
        <v>3188</v>
      </c>
      <c r="E74" s="14" t="s">
        <v>307</v>
      </c>
      <c r="F74" s="14" t="s">
        <v>1217</v>
      </c>
      <c r="G74" s="14" t="s">
        <v>2951</v>
      </c>
      <c r="H74" s="14" t="s">
        <v>9</v>
      </c>
      <c r="I74" s="14" t="s">
        <v>3481</v>
      </c>
      <c r="J74" s="14" t="s">
        <v>3315</v>
      </c>
      <c r="K74" s="14">
        <v>22922049</v>
      </c>
      <c r="L74" s="14">
        <v>22299257</v>
      </c>
    </row>
    <row r="75" spans="1:12" x14ac:dyDescent="0.25">
      <c r="A75" s="10" t="s">
        <v>926</v>
      </c>
      <c r="B75" s="14" t="s">
        <v>1213</v>
      </c>
      <c r="C75" s="14" t="s">
        <v>237</v>
      </c>
      <c r="E75" s="14" t="s">
        <v>312</v>
      </c>
      <c r="F75" s="14" t="s">
        <v>1218</v>
      </c>
      <c r="G75" s="14" t="s">
        <v>80</v>
      </c>
      <c r="H75" s="14" t="s">
        <v>4</v>
      </c>
      <c r="I75" s="14" t="s">
        <v>3488</v>
      </c>
      <c r="J75" s="14" t="s">
        <v>1292</v>
      </c>
      <c r="K75" s="14">
        <v>24013122</v>
      </c>
      <c r="L75" s="14">
        <v>24755395</v>
      </c>
    </row>
    <row r="76" spans="1:12" x14ac:dyDescent="0.25">
      <c r="A76" s="10" t="s">
        <v>926</v>
      </c>
      <c r="B76" s="14" t="s">
        <v>1209</v>
      </c>
      <c r="C76" s="14" t="s">
        <v>847</v>
      </c>
      <c r="E76" s="14" t="s">
        <v>315</v>
      </c>
      <c r="F76" s="14" t="s">
        <v>1219</v>
      </c>
      <c r="G76" s="14" t="s">
        <v>2951</v>
      </c>
      <c r="H76" s="14" t="s">
        <v>5</v>
      </c>
      <c r="I76" s="14" t="s">
        <v>3481</v>
      </c>
      <c r="J76" s="14" t="s">
        <v>3497</v>
      </c>
      <c r="K76" s="14">
        <v>22792626</v>
      </c>
      <c r="L76" s="14">
        <v>22794821</v>
      </c>
    </row>
    <row r="77" spans="1:12" x14ac:dyDescent="0.25">
      <c r="A77" s="10" t="s">
        <v>926</v>
      </c>
      <c r="B77" s="14" t="s">
        <v>1192</v>
      </c>
      <c r="C77" s="14" t="s">
        <v>771</v>
      </c>
      <c r="E77" s="14" t="s">
        <v>158</v>
      </c>
      <c r="F77" s="14" t="s">
        <v>3316</v>
      </c>
      <c r="G77" s="14" t="s">
        <v>48</v>
      </c>
      <c r="H77" s="14" t="s">
        <v>6</v>
      </c>
      <c r="I77" s="14" t="s">
        <v>3481</v>
      </c>
      <c r="J77" s="14" t="s">
        <v>3198</v>
      </c>
      <c r="K77" s="14">
        <v>22390282</v>
      </c>
      <c r="L77" s="14">
        <v>22930440</v>
      </c>
    </row>
    <row r="78" spans="1:12" x14ac:dyDescent="0.25">
      <c r="A78" s="10" t="s">
        <v>926</v>
      </c>
      <c r="B78" s="14" t="s">
        <v>1200</v>
      </c>
      <c r="C78" s="14" t="s">
        <v>895</v>
      </c>
      <c r="E78" s="14" t="s">
        <v>320</v>
      </c>
      <c r="F78" s="14" t="s">
        <v>1220</v>
      </c>
      <c r="G78" s="14" t="s">
        <v>78</v>
      </c>
      <c r="H78" s="14" t="s">
        <v>9</v>
      </c>
      <c r="I78" s="14" t="s">
        <v>3481</v>
      </c>
      <c r="J78" s="14" t="s">
        <v>3498</v>
      </c>
      <c r="K78" s="14">
        <v>22682683</v>
      </c>
      <c r="L78" s="14">
        <v>22682683</v>
      </c>
    </row>
    <row r="79" spans="1:12" x14ac:dyDescent="0.25">
      <c r="A79" s="10" t="s">
        <v>926</v>
      </c>
      <c r="B79" s="14" t="s">
        <v>1197</v>
      </c>
      <c r="C79" s="14" t="s">
        <v>950</v>
      </c>
      <c r="E79" s="14" t="s">
        <v>323</v>
      </c>
      <c r="F79" s="14" t="s">
        <v>1031</v>
      </c>
      <c r="G79" s="14" t="s">
        <v>78</v>
      </c>
      <c r="H79" s="14" t="s">
        <v>9</v>
      </c>
      <c r="I79" s="14" t="s">
        <v>3481</v>
      </c>
      <c r="J79" s="14" t="s">
        <v>1032</v>
      </c>
      <c r="K79" s="14">
        <v>22610717</v>
      </c>
      <c r="L79" s="14">
        <v>22635593</v>
      </c>
    </row>
    <row r="80" spans="1:12" x14ac:dyDescent="0.25">
      <c r="A80" s="10" t="s">
        <v>926</v>
      </c>
      <c r="B80" s="14" t="s">
        <v>1195</v>
      </c>
      <c r="C80" s="14" t="s">
        <v>65</v>
      </c>
      <c r="E80" s="14" t="s">
        <v>324</v>
      </c>
      <c r="F80" s="14" t="s">
        <v>1163</v>
      </c>
      <c r="G80" s="14" t="s">
        <v>78</v>
      </c>
      <c r="H80" s="14" t="s">
        <v>4</v>
      </c>
      <c r="I80" s="14" t="s">
        <v>3481</v>
      </c>
      <c r="J80" s="14" t="s">
        <v>1099</v>
      </c>
      <c r="K80" s="14">
        <v>22615368</v>
      </c>
      <c r="L80" s="14">
        <v>22604227</v>
      </c>
    </row>
    <row r="81" spans="1:12" x14ac:dyDescent="0.25">
      <c r="A81" s="10" t="s">
        <v>926</v>
      </c>
      <c r="B81" s="14" t="s">
        <v>1201</v>
      </c>
      <c r="C81" s="14" t="s">
        <v>174</v>
      </c>
      <c r="E81" s="14" t="s">
        <v>327</v>
      </c>
      <c r="F81" s="14" t="s">
        <v>1221</v>
      </c>
      <c r="G81" s="14" t="s">
        <v>2947</v>
      </c>
      <c r="H81" s="14" t="s">
        <v>3</v>
      </c>
      <c r="I81" s="14" t="s">
        <v>3481</v>
      </c>
      <c r="J81" s="14" t="s">
        <v>1293</v>
      </c>
      <c r="K81" s="14">
        <v>22960384</v>
      </c>
      <c r="L81" s="14">
        <v>22960373</v>
      </c>
    </row>
    <row r="82" spans="1:12" x14ac:dyDescent="0.25">
      <c r="A82" s="10" t="s">
        <v>926</v>
      </c>
      <c r="B82" s="14" t="s">
        <v>1018</v>
      </c>
      <c r="C82" s="14" t="s">
        <v>970</v>
      </c>
      <c r="E82" s="14" t="s">
        <v>900</v>
      </c>
      <c r="F82" s="14" t="s">
        <v>1222</v>
      </c>
      <c r="G82" s="14" t="s">
        <v>89</v>
      </c>
      <c r="H82" s="14" t="s">
        <v>3</v>
      </c>
      <c r="I82" s="14" t="s">
        <v>3481</v>
      </c>
      <c r="J82" s="14" t="s">
        <v>3499</v>
      </c>
      <c r="K82" s="14">
        <v>25527378</v>
      </c>
      <c r="L82" s="14">
        <v>25517626</v>
      </c>
    </row>
    <row r="83" spans="1:12" x14ac:dyDescent="0.25">
      <c r="A83" s="10" t="s">
        <v>926</v>
      </c>
      <c r="B83" s="14" t="s">
        <v>3485</v>
      </c>
      <c r="C83" s="14" t="s">
        <v>82</v>
      </c>
      <c r="E83" s="14" t="s">
        <v>329</v>
      </c>
      <c r="F83" s="14" t="s">
        <v>1086</v>
      </c>
      <c r="G83" s="14" t="s">
        <v>2958</v>
      </c>
      <c r="H83" s="14" t="s">
        <v>3</v>
      </c>
      <c r="I83" s="14" t="s">
        <v>3481</v>
      </c>
      <c r="J83" s="14" t="s">
        <v>3317</v>
      </c>
      <c r="K83" s="14">
        <v>27983804</v>
      </c>
      <c r="L83" s="14">
        <v>27583786</v>
      </c>
    </row>
    <row r="84" spans="1:12" x14ac:dyDescent="0.25">
      <c r="A84" s="10" t="s">
        <v>926</v>
      </c>
      <c r="B84" s="14" t="s">
        <v>3035</v>
      </c>
      <c r="C84" s="14" t="s">
        <v>947</v>
      </c>
      <c r="E84" s="14" t="s">
        <v>335</v>
      </c>
      <c r="F84" s="14" t="s">
        <v>991</v>
      </c>
      <c r="G84" s="14" t="s">
        <v>743</v>
      </c>
      <c r="H84" s="14" t="s">
        <v>4</v>
      </c>
      <c r="I84" s="14" t="s">
        <v>3481</v>
      </c>
      <c r="J84" s="14" t="s">
        <v>2742</v>
      </c>
      <c r="K84" s="14">
        <v>25569962</v>
      </c>
      <c r="L84" s="14">
        <v>0</v>
      </c>
    </row>
    <row r="85" spans="1:12" x14ac:dyDescent="0.25">
      <c r="A85" s="10" t="s">
        <v>926</v>
      </c>
      <c r="B85" s="14" t="s">
        <v>1193</v>
      </c>
      <c r="C85" s="14" t="s">
        <v>77</v>
      </c>
      <c r="E85" s="14" t="s">
        <v>339</v>
      </c>
      <c r="F85" s="14" t="s">
        <v>975</v>
      </c>
      <c r="G85" s="14" t="s">
        <v>2960</v>
      </c>
      <c r="H85" s="14" t="s">
        <v>3</v>
      </c>
      <c r="I85" s="14" t="s">
        <v>3481</v>
      </c>
      <c r="J85" s="14" t="s">
        <v>977</v>
      </c>
      <c r="K85" s="14">
        <v>27104827</v>
      </c>
      <c r="L85" s="14">
        <v>27103043</v>
      </c>
    </row>
    <row r="86" spans="1:12" x14ac:dyDescent="0.25">
      <c r="A86" s="10" t="s">
        <v>926</v>
      </c>
      <c r="B86" s="14" t="s">
        <v>1264</v>
      </c>
      <c r="C86" s="14" t="s">
        <v>660</v>
      </c>
      <c r="E86" s="14" t="s">
        <v>345</v>
      </c>
      <c r="F86" s="14" t="s">
        <v>462</v>
      </c>
      <c r="G86" s="14" t="s">
        <v>48</v>
      </c>
      <c r="H86" s="14" t="s">
        <v>5</v>
      </c>
      <c r="I86" s="14" t="s">
        <v>3481</v>
      </c>
      <c r="J86" s="14" t="s">
        <v>3165</v>
      </c>
      <c r="K86" s="14">
        <v>24416880</v>
      </c>
      <c r="L86" s="14">
        <v>0</v>
      </c>
    </row>
    <row r="87" spans="1:12" x14ac:dyDescent="0.25">
      <c r="A87" s="10" t="s">
        <v>926</v>
      </c>
      <c r="B87" s="14" t="s">
        <v>1236</v>
      </c>
      <c r="C87" s="14" t="s">
        <v>447</v>
      </c>
      <c r="E87" s="14" t="s">
        <v>346</v>
      </c>
      <c r="F87" s="14" t="s">
        <v>1223</v>
      </c>
      <c r="G87" s="14" t="s">
        <v>48</v>
      </c>
      <c r="H87" s="14" t="s">
        <v>3</v>
      </c>
      <c r="I87" s="14" t="s">
        <v>3481</v>
      </c>
      <c r="J87" s="14" t="s">
        <v>3318</v>
      </c>
      <c r="K87" s="14">
        <v>24417541</v>
      </c>
      <c r="L87" s="14">
        <v>24423963</v>
      </c>
    </row>
    <row r="88" spans="1:12" x14ac:dyDescent="0.25">
      <c r="A88" s="10" t="s">
        <v>926</v>
      </c>
      <c r="B88" s="14" t="s">
        <v>1233</v>
      </c>
      <c r="C88" s="14" t="s">
        <v>782</v>
      </c>
      <c r="E88" s="14" t="s">
        <v>99</v>
      </c>
      <c r="F88" s="14" t="s">
        <v>1007</v>
      </c>
      <c r="G88" s="14" t="s">
        <v>78</v>
      </c>
      <c r="H88" s="14" t="s">
        <v>7</v>
      </c>
      <c r="I88" s="14" t="s">
        <v>3481</v>
      </c>
      <c r="J88" s="14" t="s">
        <v>3319</v>
      </c>
      <c r="K88" s="14">
        <v>22440084</v>
      </c>
      <c r="L88" s="14">
        <v>22440084</v>
      </c>
    </row>
    <row r="89" spans="1:12" x14ac:dyDescent="0.25">
      <c r="A89" s="10" t="s">
        <v>926</v>
      </c>
      <c r="B89" s="14" t="s">
        <v>1266</v>
      </c>
      <c r="C89" s="14" t="s">
        <v>575</v>
      </c>
      <c r="E89" s="14" t="s">
        <v>355</v>
      </c>
      <c r="F89" s="14" t="s">
        <v>1035</v>
      </c>
      <c r="G89" s="14" t="s">
        <v>2949</v>
      </c>
      <c r="H89" s="14" t="s">
        <v>4</v>
      </c>
      <c r="I89" s="14" t="s">
        <v>3481</v>
      </c>
      <c r="J89" s="14" t="s">
        <v>3166</v>
      </c>
      <c r="K89" s="14">
        <v>22901174</v>
      </c>
      <c r="L89" s="14">
        <v>22327835</v>
      </c>
    </row>
    <row r="90" spans="1:12" x14ac:dyDescent="0.25">
      <c r="A90" s="10" t="s">
        <v>926</v>
      </c>
      <c r="B90" s="14" t="s">
        <v>1214</v>
      </c>
      <c r="C90" s="14" t="s">
        <v>245</v>
      </c>
      <c r="E90" s="14" t="s">
        <v>1189</v>
      </c>
      <c r="F90" s="14" t="s">
        <v>1164</v>
      </c>
      <c r="G90" s="14" t="s">
        <v>2951</v>
      </c>
      <c r="H90" s="14" t="s">
        <v>3</v>
      </c>
      <c r="I90" s="14" t="s">
        <v>3481</v>
      </c>
      <c r="J90" s="14" t="s">
        <v>1294</v>
      </c>
      <c r="K90" s="14">
        <v>22253237</v>
      </c>
      <c r="L90" s="14">
        <v>22534260</v>
      </c>
    </row>
    <row r="91" spans="1:12" x14ac:dyDescent="0.25">
      <c r="A91" s="10" t="s">
        <v>926</v>
      </c>
      <c r="B91" s="14" t="s">
        <v>1226</v>
      </c>
      <c r="C91" s="14" t="s">
        <v>373</v>
      </c>
      <c r="E91" s="14" t="s">
        <v>357</v>
      </c>
      <c r="F91" s="14" t="s">
        <v>1088</v>
      </c>
      <c r="G91" s="14" t="s">
        <v>2951</v>
      </c>
      <c r="H91" s="14" t="s">
        <v>5</v>
      </c>
      <c r="I91" s="14" t="s">
        <v>3481</v>
      </c>
      <c r="J91" s="14" t="s">
        <v>3199</v>
      </c>
      <c r="K91" s="14">
        <v>22245080</v>
      </c>
      <c r="L91" s="14">
        <v>22346329</v>
      </c>
    </row>
    <row r="92" spans="1:12" x14ac:dyDescent="0.25">
      <c r="A92" s="10" t="s">
        <v>926</v>
      </c>
      <c r="B92" s="14" t="s">
        <v>3038</v>
      </c>
      <c r="C92" s="14" t="s">
        <v>73</v>
      </c>
      <c r="E92" s="14" t="s">
        <v>359</v>
      </c>
      <c r="F92" s="14" t="s">
        <v>1224</v>
      </c>
      <c r="G92" s="14" t="s">
        <v>89</v>
      </c>
      <c r="H92" s="14" t="s">
        <v>3</v>
      </c>
      <c r="I92" s="14" t="s">
        <v>3481</v>
      </c>
      <c r="J92" s="14" t="s">
        <v>1295</v>
      </c>
      <c r="K92" s="14">
        <v>25944540</v>
      </c>
      <c r="L92" s="14">
        <v>25924540</v>
      </c>
    </row>
    <row r="93" spans="1:12" x14ac:dyDescent="0.25">
      <c r="A93" s="10" t="s">
        <v>926</v>
      </c>
      <c r="B93" s="14" t="s">
        <v>1054</v>
      </c>
      <c r="C93" s="14" t="s">
        <v>964</v>
      </c>
      <c r="E93" s="14" t="s">
        <v>364</v>
      </c>
      <c r="F93" s="14" t="s">
        <v>1132</v>
      </c>
      <c r="G93" s="14" t="s">
        <v>48</v>
      </c>
      <c r="H93" s="14" t="s">
        <v>9</v>
      </c>
      <c r="I93" s="14" t="s">
        <v>3481</v>
      </c>
      <c r="J93" s="14" t="s">
        <v>1143</v>
      </c>
      <c r="K93" s="14">
        <v>24941533</v>
      </c>
      <c r="L93" s="14">
        <v>24946663</v>
      </c>
    </row>
    <row r="94" spans="1:12" x14ac:dyDescent="0.25">
      <c r="A94" s="10" t="s">
        <v>926</v>
      </c>
      <c r="B94" s="14" t="s">
        <v>1020</v>
      </c>
      <c r="C94" s="14" t="s">
        <v>764</v>
      </c>
      <c r="E94" s="14" t="s">
        <v>369</v>
      </c>
      <c r="F94" s="14" t="s">
        <v>1225</v>
      </c>
      <c r="G94" s="14" t="s">
        <v>2947</v>
      </c>
      <c r="H94" s="14" t="s">
        <v>5</v>
      </c>
      <c r="I94" s="14" t="s">
        <v>3481</v>
      </c>
      <c r="J94" s="14" t="s">
        <v>1296</v>
      </c>
      <c r="K94" s="14">
        <v>22726564</v>
      </c>
      <c r="L94" s="14">
        <v>0</v>
      </c>
    </row>
    <row r="95" spans="1:12" x14ac:dyDescent="0.25">
      <c r="A95" s="10" t="s">
        <v>926</v>
      </c>
      <c r="B95" s="14" t="s">
        <v>1047</v>
      </c>
      <c r="C95" s="14" t="s">
        <v>695</v>
      </c>
      <c r="E95" s="14" t="s">
        <v>370</v>
      </c>
      <c r="F95" s="14" t="s">
        <v>3320</v>
      </c>
      <c r="G95" s="14" t="s">
        <v>2947</v>
      </c>
      <c r="H95" s="14" t="s">
        <v>7</v>
      </c>
      <c r="I95" s="14" t="s">
        <v>3481</v>
      </c>
      <c r="J95" s="14" t="s">
        <v>3500</v>
      </c>
      <c r="K95" s="14">
        <v>40019261</v>
      </c>
      <c r="L95" s="14">
        <v>22140674</v>
      </c>
    </row>
    <row r="96" spans="1:12" x14ac:dyDescent="0.25">
      <c r="A96" s="10" t="s">
        <v>926</v>
      </c>
      <c r="B96" s="14" t="s">
        <v>1067</v>
      </c>
      <c r="C96" s="14" t="s">
        <v>313</v>
      </c>
      <c r="E96" s="14" t="s">
        <v>372</v>
      </c>
      <c r="F96" s="14" t="s">
        <v>3037</v>
      </c>
      <c r="G96" s="14" t="s">
        <v>78</v>
      </c>
      <c r="H96" s="14" t="s">
        <v>10</v>
      </c>
      <c r="I96" s="14" t="s">
        <v>3481</v>
      </c>
      <c r="J96" s="14" t="s">
        <v>1006</v>
      </c>
      <c r="K96" s="14">
        <v>22396293</v>
      </c>
      <c r="L96" s="14">
        <v>22390457</v>
      </c>
    </row>
    <row r="97" spans="1:12" x14ac:dyDescent="0.25">
      <c r="A97" s="10" t="s">
        <v>926</v>
      </c>
      <c r="B97" s="14" t="s">
        <v>1039</v>
      </c>
      <c r="C97" s="14" t="s">
        <v>552</v>
      </c>
      <c r="E97" s="14" t="s">
        <v>373</v>
      </c>
      <c r="F97" s="14" t="s">
        <v>1226</v>
      </c>
      <c r="G97" s="14" t="s">
        <v>2951</v>
      </c>
      <c r="H97" s="14" t="s">
        <v>5</v>
      </c>
      <c r="I97" s="14" t="s">
        <v>3481</v>
      </c>
      <c r="J97" s="14" t="s">
        <v>3200</v>
      </c>
      <c r="K97" s="14">
        <v>22782537</v>
      </c>
      <c r="L97" s="14">
        <v>22782536</v>
      </c>
    </row>
    <row r="98" spans="1:12" x14ac:dyDescent="0.25">
      <c r="A98" s="10" t="s">
        <v>926</v>
      </c>
      <c r="B98" s="14" t="s">
        <v>1274</v>
      </c>
      <c r="C98" s="14" t="s">
        <v>299</v>
      </c>
      <c r="E98" s="14" t="s">
        <v>378</v>
      </c>
      <c r="F98" s="14" t="s">
        <v>1059</v>
      </c>
      <c r="G98" s="14" t="s">
        <v>2958</v>
      </c>
      <c r="H98" s="14" t="s">
        <v>7</v>
      </c>
      <c r="I98" s="14" t="s">
        <v>3481</v>
      </c>
      <c r="J98" s="14" t="s">
        <v>1297</v>
      </c>
      <c r="K98" s="14">
        <v>27682847</v>
      </c>
      <c r="L98" s="14">
        <v>0</v>
      </c>
    </row>
    <row r="99" spans="1:12" x14ac:dyDescent="0.25">
      <c r="A99" s="10" t="s">
        <v>926</v>
      </c>
      <c r="B99" s="14" t="s">
        <v>3034</v>
      </c>
      <c r="C99" s="14" t="s">
        <v>1108</v>
      </c>
      <c r="E99" s="14" t="s">
        <v>383</v>
      </c>
      <c r="F99" s="14" t="s">
        <v>1227</v>
      </c>
      <c r="G99" s="14" t="s">
        <v>59</v>
      </c>
      <c r="H99" s="14" t="s">
        <v>10</v>
      </c>
      <c r="I99" s="14" t="s">
        <v>3481</v>
      </c>
      <c r="J99" s="14" t="s">
        <v>1057</v>
      </c>
      <c r="K99" s="14">
        <v>26367771</v>
      </c>
      <c r="L99" s="14">
        <v>26367775</v>
      </c>
    </row>
    <row r="100" spans="1:12" x14ac:dyDescent="0.25">
      <c r="A100" s="10" t="s">
        <v>926</v>
      </c>
      <c r="B100" s="14" t="s">
        <v>1090</v>
      </c>
      <c r="C100" s="14" t="s">
        <v>1190</v>
      </c>
      <c r="E100" s="14" t="s">
        <v>390</v>
      </c>
      <c r="F100" s="14" t="s">
        <v>3321</v>
      </c>
      <c r="G100" s="14" t="s">
        <v>78</v>
      </c>
      <c r="H100" s="14" t="s">
        <v>6</v>
      </c>
      <c r="I100" s="14" t="s">
        <v>3481</v>
      </c>
      <c r="J100" s="14" t="s">
        <v>996</v>
      </c>
      <c r="K100" s="14">
        <v>22633065</v>
      </c>
      <c r="L100" s="14">
        <v>22633070</v>
      </c>
    </row>
    <row r="101" spans="1:12" x14ac:dyDescent="0.25">
      <c r="A101" s="10" t="s">
        <v>926</v>
      </c>
      <c r="B101" s="14" t="s">
        <v>3347</v>
      </c>
      <c r="C101" s="14" t="s">
        <v>653</v>
      </c>
      <c r="E101" s="14" t="s">
        <v>73</v>
      </c>
      <c r="F101" s="14" t="s">
        <v>3038</v>
      </c>
      <c r="G101" s="14" t="s">
        <v>78</v>
      </c>
      <c r="H101" s="14" t="s">
        <v>7</v>
      </c>
      <c r="I101" s="14" t="s">
        <v>3481</v>
      </c>
      <c r="J101" s="14" t="s">
        <v>3322</v>
      </c>
      <c r="K101" s="14">
        <v>22442900</v>
      </c>
      <c r="L101" s="14">
        <v>22448686</v>
      </c>
    </row>
    <row r="102" spans="1:12" x14ac:dyDescent="0.25">
      <c r="A102" s="10" t="s">
        <v>926</v>
      </c>
      <c r="B102" s="14" t="s">
        <v>1026</v>
      </c>
      <c r="C102" s="14" t="s">
        <v>256</v>
      </c>
      <c r="E102" s="14" t="s">
        <v>392</v>
      </c>
      <c r="F102" s="14" t="s">
        <v>1228</v>
      </c>
      <c r="G102" s="14" t="s">
        <v>744</v>
      </c>
      <c r="H102" s="14" t="s">
        <v>3</v>
      </c>
      <c r="I102" s="14" t="s">
        <v>3501</v>
      </c>
      <c r="J102" s="14" t="s">
        <v>1024</v>
      </c>
      <c r="K102" s="14">
        <v>26855221</v>
      </c>
      <c r="L102" s="14">
        <v>0</v>
      </c>
    </row>
    <row r="103" spans="1:12" x14ac:dyDescent="0.25">
      <c r="A103" s="10" t="s">
        <v>926</v>
      </c>
      <c r="B103" s="14" t="s">
        <v>3316</v>
      </c>
      <c r="C103" s="14" t="s">
        <v>158</v>
      </c>
      <c r="E103" s="14" t="s">
        <v>393</v>
      </c>
      <c r="F103" s="14" t="s">
        <v>1229</v>
      </c>
      <c r="G103" s="14" t="s">
        <v>2947</v>
      </c>
      <c r="H103" s="14" t="s">
        <v>5</v>
      </c>
      <c r="I103" s="14" t="s">
        <v>3481</v>
      </c>
      <c r="J103" s="14" t="s">
        <v>1298</v>
      </c>
      <c r="K103" s="14">
        <v>22535337</v>
      </c>
      <c r="L103" s="14">
        <v>0</v>
      </c>
    </row>
    <row r="104" spans="1:12" x14ac:dyDescent="0.25">
      <c r="A104" s="10" t="s">
        <v>926</v>
      </c>
      <c r="B104" s="14" t="s">
        <v>1017</v>
      </c>
      <c r="C104" s="14" t="s">
        <v>476</v>
      </c>
      <c r="E104" s="14" t="s">
        <v>394</v>
      </c>
      <c r="F104" s="14" t="s">
        <v>1230</v>
      </c>
      <c r="G104" s="14" t="s">
        <v>2949</v>
      </c>
      <c r="H104" s="14" t="s">
        <v>5</v>
      </c>
      <c r="I104" s="14" t="s">
        <v>3481</v>
      </c>
      <c r="J104" s="14" t="s">
        <v>1036</v>
      </c>
      <c r="K104" s="14">
        <v>22151742</v>
      </c>
      <c r="L104" s="14">
        <v>22151126</v>
      </c>
    </row>
    <row r="105" spans="1:12" x14ac:dyDescent="0.25">
      <c r="A105" s="10" t="s">
        <v>926</v>
      </c>
      <c r="B105" s="14" t="s">
        <v>3049</v>
      </c>
      <c r="C105" s="14" t="s">
        <v>3048</v>
      </c>
      <c r="E105" s="14" t="s">
        <v>397</v>
      </c>
      <c r="F105" s="14" t="s">
        <v>1231</v>
      </c>
      <c r="G105" s="14" t="s">
        <v>78</v>
      </c>
      <c r="H105" s="14" t="s">
        <v>6</v>
      </c>
      <c r="I105" s="14" t="s">
        <v>3481</v>
      </c>
      <c r="J105" s="14" t="s">
        <v>1299</v>
      </c>
      <c r="K105" s="14">
        <v>22624245</v>
      </c>
      <c r="L105" s="14">
        <v>22624245</v>
      </c>
    </row>
    <row r="106" spans="1:12" x14ac:dyDescent="0.25">
      <c r="A106" s="10" t="s">
        <v>926</v>
      </c>
      <c r="B106" s="14" t="s">
        <v>1011</v>
      </c>
      <c r="C106" s="14" t="s">
        <v>63</v>
      </c>
      <c r="E106" s="14" t="s">
        <v>398</v>
      </c>
      <c r="F106" s="14" t="s">
        <v>3323</v>
      </c>
      <c r="G106" s="14" t="s">
        <v>48</v>
      </c>
      <c r="H106" s="14" t="s">
        <v>4</v>
      </c>
      <c r="I106" s="14" t="s">
        <v>3481</v>
      </c>
      <c r="J106" s="14" t="s">
        <v>1144</v>
      </c>
      <c r="K106" s="14">
        <v>24400185</v>
      </c>
      <c r="L106" s="14">
        <v>0</v>
      </c>
    </row>
    <row r="107" spans="1:12" x14ac:dyDescent="0.25">
      <c r="A107" s="10" t="s">
        <v>926</v>
      </c>
      <c r="B107" s="14" t="s">
        <v>1254</v>
      </c>
      <c r="C107" s="14" t="s">
        <v>347</v>
      </c>
      <c r="E107" s="14" t="s">
        <v>1111</v>
      </c>
      <c r="F107" s="14" t="s">
        <v>1091</v>
      </c>
      <c r="G107" s="14" t="s">
        <v>744</v>
      </c>
      <c r="H107" s="14" t="s">
        <v>3</v>
      </c>
      <c r="I107" s="14" t="s">
        <v>3481</v>
      </c>
      <c r="J107" s="14" t="s">
        <v>1300</v>
      </c>
      <c r="K107" s="14">
        <v>26866561</v>
      </c>
      <c r="L107" s="14">
        <v>26866561</v>
      </c>
    </row>
    <row r="108" spans="1:12" x14ac:dyDescent="0.25">
      <c r="A108" s="10" t="s">
        <v>926</v>
      </c>
      <c r="B108" s="14" t="s">
        <v>1066</v>
      </c>
      <c r="C108" s="14" t="s">
        <v>365</v>
      </c>
      <c r="E108" s="14" t="s">
        <v>189</v>
      </c>
      <c r="F108" s="14" t="s">
        <v>3324</v>
      </c>
      <c r="G108" s="14" t="s">
        <v>430</v>
      </c>
      <c r="H108" s="14" t="s">
        <v>7</v>
      </c>
      <c r="I108" s="14" t="s">
        <v>3481</v>
      </c>
      <c r="J108" s="14" t="s">
        <v>1021</v>
      </c>
      <c r="K108" s="14">
        <v>26433836</v>
      </c>
      <c r="L108" s="14">
        <v>26432657</v>
      </c>
    </row>
    <row r="109" spans="1:12" x14ac:dyDescent="0.25">
      <c r="A109" s="10" t="s">
        <v>926</v>
      </c>
      <c r="B109" s="14" t="s">
        <v>949</v>
      </c>
      <c r="C109" s="14" t="s">
        <v>1182</v>
      </c>
      <c r="E109" s="14" t="s">
        <v>400</v>
      </c>
      <c r="F109" s="14" t="s">
        <v>3325</v>
      </c>
      <c r="G109" s="14" t="s">
        <v>80</v>
      </c>
      <c r="H109" s="14" t="s">
        <v>5</v>
      </c>
      <c r="I109" s="14" t="s">
        <v>3481</v>
      </c>
      <c r="J109" s="14" t="s">
        <v>3502</v>
      </c>
      <c r="K109" s="14">
        <v>24623410</v>
      </c>
      <c r="L109" s="14">
        <v>24613410</v>
      </c>
    </row>
    <row r="110" spans="1:12" x14ac:dyDescent="0.25">
      <c r="A110" s="10" t="s">
        <v>926</v>
      </c>
      <c r="B110" s="14" t="s">
        <v>1223</v>
      </c>
      <c r="C110" s="14" t="s">
        <v>346</v>
      </c>
      <c r="E110" s="14" t="s">
        <v>902</v>
      </c>
      <c r="F110" s="14" t="s">
        <v>1073</v>
      </c>
      <c r="G110" s="14" t="s">
        <v>2947</v>
      </c>
      <c r="H110" s="14" t="s">
        <v>5</v>
      </c>
      <c r="I110" s="14" t="s">
        <v>3481</v>
      </c>
      <c r="J110" s="14" t="s">
        <v>1034</v>
      </c>
      <c r="K110" s="14">
        <v>22721524</v>
      </c>
      <c r="L110" s="14">
        <v>22723969</v>
      </c>
    </row>
    <row r="111" spans="1:12" x14ac:dyDescent="0.25">
      <c r="A111" s="10" t="s">
        <v>926</v>
      </c>
      <c r="B111" s="14" t="s">
        <v>1242</v>
      </c>
      <c r="C111" s="14" t="s">
        <v>841</v>
      </c>
      <c r="E111" s="14" t="s">
        <v>781</v>
      </c>
      <c r="F111" s="14" t="s">
        <v>741</v>
      </c>
      <c r="G111" s="14" t="s">
        <v>48</v>
      </c>
      <c r="H111" s="14" t="s">
        <v>4</v>
      </c>
      <c r="I111" s="14" t="s">
        <v>3481</v>
      </c>
      <c r="J111" s="14" t="s">
        <v>981</v>
      </c>
      <c r="K111" s="14">
        <v>24435050</v>
      </c>
      <c r="L111" s="14">
        <v>24435050</v>
      </c>
    </row>
    <row r="112" spans="1:12" x14ac:dyDescent="0.25">
      <c r="A112" s="10" t="s">
        <v>926</v>
      </c>
      <c r="B112" s="14" t="s">
        <v>1261</v>
      </c>
      <c r="C112" s="14" t="s">
        <v>325</v>
      </c>
      <c r="E112" s="14" t="s">
        <v>837</v>
      </c>
      <c r="F112" s="14" t="s">
        <v>1232</v>
      </c>
      <c r="G112" s="14" t="s">
        <v>48</v>
      </c>
      <c r="H112" s="14" t="s">
        <v>7</v>
      </c>
      <c r="I112" s="14" t="s">
        <v>3481</v>
      </c>
      <c r="J112" s="14" t="s">
        <v>1038</v>
      </c>
      <c r="K112" s="14">
        <v>24333210</v>
      </c>
      <c r="L112" s="14">
        <v>0</v>
      </c>
    </row>
    <row r="113" spans="1:12" x14ac:dyDescent="0.25">
      <c r="A113" s="10" t="s">
        <v>926</v>
      </c>
      <c r="B113" s="14" t="s">
        <v>929</v>
      </c>
      <c r="C113" s="14" t="s">
        <v>656</v>
      </c>
      <c r="E113" s="14" t="s">
        <v>408</v>
      </c>
      <c r="F113" s="14" t="s">
        <v>3326</v>
      </c>
      <c r="G113" s="14" t="s">
        <v>48</v>
      </c>
      <c r="H113" s="14" t="s">
        <v>9</v>
      </c>
      <c r="I113" s="14" t="s">
        <v>3481</v>
      </c>
      <c r="J113" s="14" t="s">
        <v>3167</v>
      </c>
      <c r="K113" s="14">
        <v>24945665</v>
      </c>
      <c r="L113" s="14">
        <v>0</v>
      </c>
    </row>
    <row r="114" spans="1:12" x14ac:dyDescent="0.25">
      <c r="A114" s="10" t="s">
        <v>926</v>
      </c>
      <c r="B114" s="14" t="s">
        <v>1204</v>
      </c>
      <c r="C114" s="14" t="s">
        <v>967</v>
      </c>
      <c r="E114" s="14" t="s">
        <v>782</v>
      </c>
      <c r="F114" s="14" t="s">
        <v>1233</v>
      </c>
      <c r="G114" s="14" t="s">
        <v>48</v>
      </c>
      <c r="H114" s="14" t="s">
        <v>12</v>
      </c>
      <c r="I114" s="14" t="s">
        <v>3481</v>
      </c>
      <c r="J114" s="14" t="s">
        <v>1301</v>
      </c>
      <c r="K114" s="14">
        <v>24468558</v>
      </c>
      <c r="L114" s="14">
        <v>24468558</v>
      </c>
    </row>
    <row r="115" spans="1:12" x14ac:dyDescent="0.25">
      <c r="A115" s="10" t="s">
        <v>926</v>
      </c>
      <c r="B115" s="14" t="s">
        <v>1091</v>
      </c>
      <c r="C115" s="14" t="s">
        <v>1111</v>
      </c>
      <c r="E115" s="14" t="s">
        <v>303</v>
      </c>
      <c r="F115" s="14" t="s">
        <v>1023</v>
      </c>
      <c r="G115" s="14" t="s">
        <v>535</v>
      </c>
      <c r="H115" s="14" t="s">
        <v>3</v>
      </c>
      <c r="I115" s="14" t="s">
        <v>3481</v>
      </c>
      <c r="J115" s="14" t="s">
        <v>3413</v>
      </c>
      <c r="K115" s="14">
        <v>26690904</v>
      </c>
      <c r="L115" s="14">
        <v>26687835</v>
      </c>
    </row>
    <row r="116" spans="1:12" x14ac:dyDescent="0.25">
      <c r="A116" s="10" t="s">
        <v>926</v>
      </c>
      <c r="B116" s="14" t="s">
        <v>1031</v>
      </c>
      <c r="C116" s="14" t="s">
        <v>323</v>
      </c>
      <c r="E116" s="14" t="s">
        <v>412</v>
      </c>
      <c r="F116" s="14" t="s">
        <v>1093</v>
      </c>
      <c r="G116" s="14" t="s">
        <v>78</v>
      </c>
      <c r="H116" s="14" t="s">
        <v>6</v>
      </c>
      <c r="I116" s="14" t="s">
        <v>3481</v>
      </c>
      <c r="J116" s="14" t="s">
        <v>1302</v>
      </c>
      <c r="K116" s="14">
        <v>22378927</v>
      </c>
      <c r="L116" s="14">
        <v>22606137</v>
      </c>
    </row>
    <row r="117" spans="1:12" x14ac:dyDescent="0.25">
      <c r="A117" s="10" t="s">
        <v>926</v>
      </c>
      <c r="B117" s="14" t="s">
        <v>1235</v>
      </c>
      <c r="C117" s="14" t="s">
        <v>102</v>
      </c>
      <c r="E117" s="14" t="s">
        <v>413</v>
      </c>
      <c r="F117" s="14" t="s">
        <v>1234</v>
      </c>
      <c r="G117" s="14" t="s">
        <v>78</v>
      </c>
      <c r="H117" s="14" t="s">
        <v>7</v>
      </c>
      <c r="I117" s="14" t="s">
        <v>3481</v>
      </c>
      <c r="J117" s="14" t="s">
        <v>1045</v>
      </c>
      <c r="K117" s="14">
        <v>22352014</v>
      </c>
      <c r="L117" s="14">
        <v>0</v>
      </c>
    </row>
    <row r="118" spans="1:12" x14ac:dyDescent="0.25">
      <c r="A118" s="10" t="s">
        <v>926</v>
      </c>
      <c r="B118" s="14" t="s">
        <v>1132</v>
      </c>
      <c r="C118" s="14" t="s">
        <v>364</v>
      </c>
      <c r="E118" s="14" t="s">
        <v>102</v>
      </c>
      <c r="F118" s="14" t="s">
        <v>1235</v>
      </c>
      <c r="G118" s="14" t="s">
        <v>2951</v>
      </c>
      <c r="H118" s="14" t="s">
        <v>3</v>
      </c>
      <c r="I118" s="14" t="s">
        <v>3481</v>
      </c>
      <c r="J118" s="14" t="s">
        <v>1146</v>
      </c>
      <c r="K118" s="14">
        <v>22251867</v>
      </c>
      <c r="L118" s="14">
        <v>0</v>
      </c>
    </row>
    <row r="119" spans="1:12" x14ac:dyDescent="0.25">
      <c r="A119" s="10" t="s">
        <v>926</v>
      </c>
      <c r="B119" s="14" t="s">
        <v>3516</v>
      </c>
      <c r="C119" s="14" t="s">
        <v>732</v>
      </c>
      <c r="E119" s="14" t="s">
        <v>100</v>
      </c>
      <c r="F119" s="14" t="s">
        <v>1134</v>
      </c>
      <c r="G119" s="14" t="s">
        <v>2947</v>
      </c>
      <c r="H119" s="14" t="s">
        <v>4</v>
      </c>
      <c r="I119" s="14" t="s">
        <v>3481</v>
      </c>
      <c r="J119" s="14" t="s">
        <v>1303</v>
      </c>
      <c r="K119" s="14">
        <v>22332789</v>
      </c>
      <c r="L119" s="14">
        <v>22332789</v>
      </c>
    </row>
    <row r="120" spans="1:12" x14ac:dyDescent="0.25">
      <c r="A120" s="10" t="s">
        <v>926</v>
      </c>
      <c r="B120" s="14" t="s">
        <v>1133</v>
      </c>
      <c r="C120" s="14" t="s">
        <v>719</v>
      </c>
      <c r="E120" s="14" t="s">
        <v>764</v>
      </c>
      <c r="F120" s="14" t="s">
        <v>1020</v>
      </c>
      <c r="G120" s="14" t="s">
        <v>2958</v>
      </c>
      <c r="H120" s="14" t="s">
        <v>12</v>
      </c>
      <c r="I120" s="14" t="s">
        <v>3481</v>
      </c>
      <c r="J120" s="14" t="s">
        <v>3327</v>
      </c>
      <c r="K120" s="14">
        <v>27550129</v>
      </c>
      <c r="L120" s="14">
        <v>27550075</v>
      </c>
    </row>
    <row r="121" spans="1:12" x14ac:dyDescent="0.25">
      <c r="A121" s="10" t="s">
        <v>926</v>
      </c>
      <c r="B121" s="14" t="s">
        <v>1053</v>
      </c>
      <c r="C121" s="14" t="s">
        <v>214</v>
      </c>
      <c r="E121" s="14" t="s">
        <v>442</v>
      </c>
      <c r="F121" s="14" t="s">
        <v>180</v>
      </c>
      <c r="G121" s="14" t="s">
        <v>58</v>
      </c>
      <c r="H121" s="14" t="s">
        <v>13</v>
      </c>
      <c r="I121" s="14" t="s">
        <v>3481</v>
      </c>
      <c r="J121" s="14" t="s">
        <v>3201</v>
      </c>
      <c r="K121" s="14">
        <v>27836239</v>
      </c>
      <c r="L121" s="14">
        <v>0</v>
      </c>
    </row>
    <row r="122" spans="1:12" x14ac:dyDescent="0.25">
      <c r="A122" s="10" t="s">
        <v>926</v>
      </c>
      <c r="B122" s="14" t="s">
        <v>3514</v>
      </c>
      <c r="C122" s="14" t="s">
        <v>302</v>
      </c>
      <c r="E122" s="14" t="s">
        <v>446</v>
      </c>
      <c r="F122" s="14" t="s">
        <v>3328</v>
      </c>
      <c r="G122" s="14" t="s">
        <v>2951</v>
      </c>
      <c r="H122" s="14" t="s">
        <v>6</v>
      </c>
      <c r="I122" s="14" t="s">
        <v>3481</v>
      </c>
      <c r="J122" s="14" t="s">
        <v>1304</v>
      </c>
      <c r="K122" s="14">
        <v>22367120</v>
      </c>
      <c r="L122" s="14">
        <v>22413193</v>
      </c>
    </row>
    <row r="123" spans="1:12" x14ac:dyDescent="0.25">
      <c r="A123" s="10" t="s">
        <v>926</v>
      </c>
      <c r="B123" s="14" t="s">
        <v>1134</v>
      </c>
      <c r="C123" s="14" t="s">
        <v>100</v>
      </c>
      <c r="E123" s="14" t="s">
        <v>447</v>
      </c>
      <c r="F123" s="14" t="s">
        <v>1236</v>
      </c>
      <c r="G123" s="14" t="s">
        <v>2951</v>
      </c>
      <c r="H123" s="14" t="s">
        <v>9</v>
      </c>
      <c r="I123" s="14" t="s">
        <v>3481</v>
      </c>
      <c r="J123" s="14" t="s">
        <v>1100</v>
      </c>
      <c r="K123" s="14">
        <v>22294490</v>
      </c>
      <c r="L123" s="14">
        <v>22292314</v>
      </c>
    </row>
    <row r="124" spans="1:12" x14ac:dyDescent="0.25">
      <c r="A124" s="10" t="s">
        <v>926</v>
      </c>
      <c r="B124" s="14" t="s">
        <v>3215</v>
      </c>
      <c r="C124" s="14" t="s">
        <v>3189</v>
      </c>
      <c r="E124" s="14" t="s">
        <v>450</v>
      </c>
      <c r="F124" s="14" t="s">
        <v>1014</v>
      </c>
      <c r="G124" s="14" t="s">
        <v>80</v>
      </c>
      <c r="H124" s="14" t="s">
        <v>5</v>
      </c>
      <c r="I124" s="14" t="s">
        <v>3481</v>
      </c>
      <c r="J124" s="14" t="s">
        <v>1174</v>
      </c>
      <c r="K124" s="14">
        <v>24615656</v>
      </c>
      <c r="L124" s="14">
        <v>24601934</v>
      </c>
    </row>
    <row r="125" spans="1:12" x14ac:dyDescent="0.25">
      <c r="A125" s="10" t="s">
        <v>926</v>
      </c>
      <c r="B125" s="14" t="s">
        <v>1014</v>
      </c>
      <c r="C125" s="14" t="s">
        <v>450</v>
      </c>
      <c r="E125" s="14" t="s">
        <v>457</v>
      </c>
      <c r="F125" s="14" t="s">
        <v>1237</v>
      </c>
      <c r="G125" s="14" t="s">
        <v>89</v>
      </c>
      <c r="H125" s="14" t="s">
        <v>7</v>
      </c>
      <c r="I125" s="14" t="s">
        <v>3481</v>
      </c>
      <c r="J125" s="14" t="s">
        <v>1305</v>
      </c>
      <c r="K125" s="14">
        <v>25746167</v>
      </c>
      <c r="L125" s="14">
        <v>89929740</v>
      </c>
    </row>
    <row r="126" spans="1:12" x14ac:dyDescent="0.25">
      <c r="A126" s="10" t="s">
        <v>926</v>
      </c>
      <c r="B126" s="14" t="s">
        <v>975</v>
      </c>
      <c r="C126" s="14" t="s">
        <v>339</v>
      </c>
      <c r="E126" s="14" t="s">
        <v>459</v>
      </c>
      <c r="F126" s="14" t="s">
        <v>3039</v>
      </c>
      <c r="G126" s="14" t="s">
        <v>2949</v>
      </c>
      <c r="H126" s="14" t="s">
        <v>5</v>
      </c>
      <c r="I126" s="14" t="s">
        <v>3481</v>
      </c>
      <c r="J126" s="14" t="s">
        <v>1052</v>
      </c>
      <c r="K126" s="14">
        <v>22281439</v>
      </c>
      <c r="L126" s="14">
        <v>25881910</v>
      </c>
    </row>
    <row r="127" spans="1:12" x14ac:dyDescent="0.25">
      <c r="A127" s="10" t="s">
        <v>926</v>
      </c>
      <c r="B127" s="14" t="s">
        <v>3345</v>
      </c>
      <c r="C127" s="14" t="s">
        <v>649</v>
      </c>
      <c r="E127" s="14" t="s">
        <v>472</v>
      </c>
      <c r="F127" s="14" t="s">
        <v>3040</v>
      </c>
      <c r="G127" s="14" t="s">
        <v>78</v>
      </c>
      <c r="H127" s="14" t="s">
        <v>3</v>
      </c>
      <c r="I127" s="14" t="s">
        <v>3488</v>
      </c>
      <c r="J127" s="14" t="s">
        <v>1306</v>
      </c>
      <c r="K127" s="14">
        <v>22773113</v>
      </c>
      <c r="L127" s="14">
        <v>0</v>
      </c>
    </row>
    <row r="128" spans="1:12" x14ac:dyDescent="0.25">
      <c r="A128" s="10" t="s">
        <v>926</v>
      </c>
      <c r="B128" s="14" t="s">
        <v>3040</v>
      </c>
      <c r="C128" s="14" t="s">
        <v>472</v>
      </c>
      <c r="E128" s="14" t="s">
        <v>783</v>
      </c>
      <c r="F128" s="14" t="s">
        <v>1238</v>
      </c>
      <c r="G128" s="14" t="s">
        <v>2951</v>
      </c>
      <c r="H128" s="14" t="s">
        <v>6</v>
      </c>
      <c r="I128" s="14" t="s">
        <v>3481</v>
      </c>
      <c r="J128" s="14" t="s">
        <v>3202</v>
      </c>
      <c r="K128" s="14">
        <v>22408890</v>
      </c>
      <c r="L128" s="14">
        <v>22408890</v>
      </c>
    </row>
    <row r="129" spans="1:12" x14ac:dyDescent="0.25">
      <c r="A129" s="10" t="s">
        <v>926</v>
      </c>
      <c r="B129" s="14" t="s">
        <v>3053</v>
      </c>
      <c r="C129" s="14" t="s">
        <v>3052</v>
      </c>
      <c r="E129" s="14" t="s">
        <v>784</v>
      </c>
      <c r="F129" s="14" t="s">
        <v>1239</v>
      </c>
      <c r="G129" s="14" t="s">
        <v>78</v>
      </c>
      <c r="H129" s="14" t="s">
        <v>5</v>
      </c>
      <c r="I129" s="14" t="s">
        <v>3481</v>
      </c>
      <c r="J129" s="14" t="s">
        <v>2687</v>
      </c>
      <c r="K129" s="14">
        <v>22774542</v>
      </c>
      <c r="L129" s="14">
        <v>22655393</v>
      </c>
    </row>
    <row r="130" spans="1:12" x14ac:dyDescent="0.25">
      <c r="A130" s="10" t="s">
        <v>926</v>
      </c>
      <c r="B130" s="14" t="s">
        <v>3058</v>
      </c>
      <c r="C130" s="14" t="s">
        <v>3057</v>
      </c>
      <c r="E130" s="14" t="s">
        <v>476</v>
      </c>
      <c r="F130" s="14" t="s">
        <v>1017</v>
      </c>
      <c r="G130" s="14" t="s">
        <v>2951</v>
      </c>
      <c r="H130" s="14" t="s">
        <v>4</v>
      </c>
      <c r="I130" s="14" t="s">
        <v>3481</v>
      </c>
      <c r="J130" s="14" t="s">
        <v>3329</v>
      </c>
      <c r="K130" s="14">
        <v>22298517</v>
      </c>
      <c r="L130" s="14">
        <v>22852762</v>
      </c>
    </row>
    <row r="131" spans="1:12" x14ac:dyDescent="0.25">
      <c r="A131" s="10" t="s">
        <v>926</v>
      </c>
      <c r="B131" s="14" t="s">
        <v>3042</v>
      </c>
      <c r="C131" s="14" t="s">
        <v>768</v>
      </c>
      <c r="E131" s="14" t="s">
        <v>477</v>
      </c>
      <c r="F131" s="14" t="s">
        <v>1240</v>
      </c>
      <c r="G131" s="14" t="s">
        <v>2949</v>
      </c>
      <c r="H131" s="14" t="s">
        <v>6</v>
      </c>
      <c r="I131" s="14" t="s">
        <v>3481</v>
      </c>
      <c r="J131" s="14" t="s">
        <v>3168</v>
      </c>
      <c r="K131" s="14">
        <v>22825609</v>
      </c>
      <c r="L131" s="14">
        <v>22821504</v>
      </c>
    </row>
    <row r="132" spans="1:12" x14ac:dyDescent="0.25">
      <c r="A132" s="10" t="s">
        <v>926</v>
      </c>
      <c r="B132" s="14" t="s">
        <v>948</v>
      </c>
      <c r="C132" s="14" t="s">
        <v>935</v>
      </c>
      <c r="E132" s="14" t="s">
        <v>785</v>
      </c>
      <c r="F132" s="14" t="s">
        <v>3503</v>
      </c>
      <c r="G132" s="14" t="s">
        <v>2949</v>
      </c>
      <c r="H132" s="14" t="s">
        <v>5</v>
      </c>
      <c r="I132" s="14" t="s">
        <v>3481</v>
      </c>
      <c r="J132" s="14" t="s">
        <v>3504</v>
      </c>
      <c r="K132" s="14">
        <v>22152133</v>
      </c>
      <c r="L132" s="14">
        <v>22152132</v>
      </c>
    </row>
    <row r="133" spans="1:12" x14ac:dyDescent="0.25">
      <c r="A133" s="10" t="s">
        <v>926</v>
      </c>
      <c r="B133" s="14" t="s">
        <v>3484</v>
      </c>
      <c r="C133" s="14" t="s">
        <v>62</v>
      </c>
      <c r="E133" s="14" t="s">
        <v>479</v>
      </c>
      <c r="F133" s="14" t="s">
        <v>1241</v>
      </c>
      <c r="G133" s="14" t="s">
        <v>2947</v>
      </c>
      <c r="H133" s="14" t="s">
        <v>5</v>
      </c>
      <c r="I133" s="14" t="s">
        <v>3481</v>
      </c>
      <c r="J133" s="14" t="s">
        <v>1307</v>
      </c>
      <c r="K133" s="14">
        <v>22260183</v>
      </c>
      <c r="L133" s="14">
        <v>22261746</v>
      </c>
    </row>
    <row r="134" spans="1:12" x14ac:dyDescent="0.25">
      <c r="A134" s="10" t="s">
        <v>926</v>
      </c>
      <c r="B134" s="14" t="s">
        <v>1208</v>
      </c>
      <c r="C134" s="14" t="s">
        <v>774</v>
      </c>
      <c r="E134" s="14" t="s">
        <v>480</v>
      </c>
      <c r="F134" s="14" t="s">
        <v>1041</v>
      </c>
      <c r="G134" s="14" t="s">
        <v>59</v>
      </c>
      <c r="H134" s="14" t="s">
        <v>10</v>
      </c>
      <c r="I134" s="14" t="s">
        <v>3481</v>
      </c>
      <c r="J134" s="14" t="s">
        <v>1042</v>
      </c>
      <c r="K134" s="14">
        <v>26367366</v>
      </c>
      <c r="L134" s="14">
        <v>26367366</v>
      </c>
    </row>
    <row r="135" spans="1:12" x14ac:dyDescent="0.25">
      <c r="A135" s="10" t="s">
        <v>926</v>
      </c>
      <c r="B135" s="14" t="s">
        <v>3305</v>
      </c>
      <c r="C135" s="14" t="s">
        <v>83</v>
      </c>
      <c r="E135" s="14" t="s">
        <v>101</v>
      </c>
      <c r="F135" s="14" t="s">
        <v>1131</v>
      </c>
      <c r="G135" s="14" t="s">
        <v>48</v>
      </c>
      <c r="H135" s="14" t="s">
        <v>6</v>
      </c>
      <c r="I135" s="14" t="s">
        <v>3481</v>
      </c>
      <c r="J135" s="14" t="s">
        <v>1308</v>
      </c>
      <c r="K135" s="14">
        <v>24387353</v>
      </c>
      <c r="L135" s="14">
        <v>24387353</v>
      </c>
    </row>
    <row r="136" spans="1:12" x14ac:dyDescent="0.25">
      <c r="A136" s="10" t="s">
        <v>926</v>
      </c>
      <c r="B136" s="14" t="s">
        <v>3323</v>
      </c>
      <c r="C136" s="14" t="s">
        <v>398</v>
      </c>
      <c r="E136" s="14" t="s">
        <v>190</v>
      </c>
      <c r="F136" s="14" t="s">
        <v>3330</v>
      </c>
      <c r="G136" s="14" t="s">
        <v>2947</v>
      </c>
      <c r="H136" s="14" t="s">
        <v>6</v>
      </c>
      <c r="I136" s="14" t="s">
        <v>3481</v>
      </c>
      <c r="J136" s="14" t="s">
        <v>1033</v>
      </c>
      <c r="K136" s="14">
        <v>22728608</v>
      </c>
      <c r="L136" s="14">
        <v>22728608</v>
      </c>
    </row>
    <row r="137" spans="1:12" x14ac:dyDescent="0.25">
      <c r="A137" s="10" t="s">
        <v>926</v>
      </c>
      <c r="B137" s="14" t="s">
        <v>955</v>
      </c>
      <c r="C137" s="14" t="s">
        <v>202</v>
      </c>
      <c r="E137" s="14" t="s">
        <v>481</v>
      </c>
      <c r="F137" s="14" t="s">
        <v>1027</v>
      </c>
      <c r="G137" s="14" t="s">
        <v>2951</v>
      </c>
      <c r="H137" s="14" t="s">
        <v>9</v>
      </c>
      <c r="I137" s="14" t="s">
        <v>3481</v>
      </c>
      <c r="J137" s="14" t="s">
        <v>1028</v>
      </c>
      <c r="K137" s="14">
        <v>22940429</v>
      </c>
      <c r="L137" s="14">
        <v>22920136</v>
      </c>
    </row>
    <row r="138" spans="1:12" x14ac:dyDescent="0.25">
      <c r="A138" s="10" t="s">
        <v>926</v>
      </c>
      <c r="B138" s="14" t="s">
        <v>3210</v>
      </c>
      <c r="C138" s="14" t="s">
        <v>332</v>
      </c>
      <c r="E138" s="14" t="s">
        <v>841</v>
      </c>
      <c r="F138" s="14" t="s">
        <v>1242</v>
      </c>
      <c r="G138" s="14" t="s">
        <v>430</v>
      </c>
      <c r="H138" s="14" t="s">
        <v>3</v>
      </c>
      <c r="I138" s="14" t="s">
        <v>3481</v>
      </c>
      <c r="J138" s="14" t="s">
        <v>3203</v>
      </c>
      <c r="K138" s="14">
        <v>27772930</v>
      </c>
      <c r="L138" s="14">
        <v>27772929</v>
      </c>
    </row>
    <row r="139" spans="1:12" x14ac:dyDescent="0.25">
      <c r="A139" s="10" t="s">
        <v>926</v>
      </c>
      <c r="B139" s="14" t="s">
        <v>3339</v>
      </c>
      <c r="C139" s="14" t="s">
        <v>1002</v>
      </c>
      <c r="E139" s="14" t="s">
        <v>850</v>
      </c>
      <c r="F139" s="14" t="s">
        <v>1243</v>
      </c>
      <c r="G139" s="14" t="s">
        <v>89</v>
      </c>
      <c r="H139" s="14" t="s">
        <v>3</v>
      </c>
      <c r="I139" s="14" t="s">
        <v>3481</v>
      </c>
      <c r="J139" s="14" t="s">
        <v>3505</v>
      </c>
      <c r="K139" s="14">
        <v>25922762</v>
      </c>
      <c r="L139" s="14">
        <v>85058780</v>
      </c>
    </row>
    <row r="140" spans="1:12" x14ac:dyDescent="0.25">
      <c r="A140" s="10" t="s">
        <v>926</v>
      </c>
      <c r="B140" s="14" t="s">
        <v>1012</v>
      </c>
      <c r="C140" s="14" t="s">
        <v>254</v>
      </c>
      <c r="E140" s="14" t="s">
        <v>504</v>
      </c>
      <c r="F140" s="14" t="s">
        <v>1244</v>
      </c>
      <c r="G140" s="14" t="s">
        <v>78</v>
      </c>
      <c r="H140" s="14" t="s">
        <v>10</v>
      </c>
      <c r="I140" s="14" t="s">
        <v>3481</v>
      </c>
      <c r="J140" s="14" t="s">
        <v>3331</v>
      </c>
      <c r="K140" s="14">
        <v>22659121</v>
      </c>
      <c r="L140" s="14">
        <v>22659121</v>
      </c>
    </row>
    <row r="141" spans="1:12" x14ac:dyDescent="0.25">
      <c r="A141" s="10" t="s">
        <v>926</v>
      </c>
      <c r="B141" s="14" t="s">
        <v>1136</v>
      </c>
      <c r="C141" s="14" t="s">
        <v>871</v>
      </c>
      <c r="E141" s="14" t="s">
        <v>505</v>
      </c>
      <c r="F141" s="14" t="s">
        <v>1245</v>
      </c>
      <c r="G141" s="14" t="s">
        <v>2951</v>
      </c>
      <c r="H141" s="14" t="s">
        <v>6</v>
      </c>
      <c r="I141" s="14" t="s">
        <v>3481</v>
      </c>
      <c r="J141" s="14" t="s">
        <v>945</v>
      </c>
      <c r="K141" s="14">
        <v>22400440</v>
      </c>
      <c r="L141" s="14">
        <v>0</v>
      </c>
    </row>
    <row r="142" spans="1:12" x14ac:dyDescent="0.25">
      <c r="A142" s="10" t="s">
        <v>926</v>
      </c>
      <c r="B142" s="14" t="s">
        <v>1265</v>
      </c>
      <c r="C142" s="14" t="s">
        <v>567</v>
      </c>
      <c r="E142" s="14" t="s">
        <v>507</v>
      </c>
      <c r="F142" s="14" t="s">
        <v>3041</v>
      </c>
      <c r="G142" s="14" t="s">
        <v>2949</v>
      </c>
      <c r="H142" s="14" t="s">
        <v>6</v>
      </c>
      <c r="I142" s="14" t="s">
        <v>3481</v>
      </c>
      <c r="J142" s="14" t="s">
        <v>3506</v>
      </c>
      <c r="K142" s="14">
        <v>22033881</v>
      </c>
      <c r="L142" s="14">
        <v>0</v>
      </c>
    </row>
    <row r="143" spans="1:12" x14ac:dyDescent="0.25">
      <c r="A143" s="10" t="s">
        <v>926</v>
      </c>
      <c r="B143" s="14" t="s">
        <v>3039</v>
      </c>
      <c r="C143" s="14" t="s">
        <v>459</v>
      </c>
      <c r="E143" s="14" t="s">
        <v>791</v>
      </c>
      <c r="F143" s="14" t="s">
        <v>1246</v>
      </c>
      <c r="G143" s="14" t="s">
        <v>2949</v>
      </c>
      <c r="H143" s="14" t="s">
        <v>6</v>
      </c>
      <c r="I143" s="14" t="s">
        <v>3481</v>
      </c>
      <c r="J143" s="14" t="s">
        <v>3169</v>
      </c>
      <c r="K143" s="14">
        <v>22821696</v>
      </c>
      <c r="L143" s="14">
        <v>22030505</v>
      </c>
    </row>
    <row r="144" spans="1:12" x14ac:dyDescent="0.25">
      <c r="A144" s="10" t="s">
        <v>926</v>
      </c>
      <c r="B144" s="14" t="s">
        <v>1269</v>
      </c>
      <c r="C144" s="14" t="s">
        <v>693</v>
      </c>
      <c r="E144" s="14" t="s">
        <v>995</v>
      </c>
      <c r="F144" s="14" t="s">
        <v>1096</v>
      </c>
      <c r="G144" s="14" t="s">
        <v>78</v>
      </c>
      <c r="H144" s="14" t="s">
        <v>6</v>
      </c>
      <c r="I144" s="14" t="s">
        <v>3481</v>
      </c>
      <c r="J144" s="14" t="s">
        <v>3332</v>
      </c>
      <c r="K144" s="14">
        <v>22635470</v>
      </c>
      <c r="L144" s="14">
        <v>0</v>
      </c>
    </row>
    <row r="145" spans="1:12" x14ac:dyDescent="0.25">
      <c r="A145" s="10" t="s">
        <v>926</v>
      </c>
      <c r="B145" s="14" t="s">
        <v>1262</v>
      </c>
      <c r="C145" s="14" t="s">
        <v>336</v>
      </c>
      <c r="E145" s="14" t="s">
        <v>1115</v>
      </c>
      <c r="F145" s="14" t="s">
        <v>1247</v>
      </c>
      <c r="G145" s="14" t="s">
        <v>2951</v>
      </c>
      <c r="H145" s="14" t="s">
        <v>3</v>
      </c>
      <c r="I145" s="14" t="s">
        <v>3481</v>
      </c>
      <c r="J145" s="14" t="s">
        <v>3170</v>
      </c>
      <c r="K145" s="14">
        <v>25245259</v>
      </c>
      <c r="L145" s="14">
        <v>0</v>
      </c>
    </row>
    <row r="146" spans="1:12" x14ac:dyDescent="0.25">
      <c r="A146" s="10" t="s">
        <v>926</v>
      </c>
      <c r="B146" s="14" t="s">
        <v>991</v>
      </c>
      <c r="C146" s="14" t="s">
        <v>335</v>
      </c>
      <c r="E146" s="14" t="s">
        <v>528</v>
      </c>
      <c r="F146" s="14" t="s">
        <v>1248</v>
      </c>
      <c r="G146" s="14" t="s">
        <v>48</v>
      </c>
      <c r="H146" s="14" t="s">
        <v>12</v>
      </c>
      <c r="I146" s="14" t="s">
        <v>3481</v>
      </c>
      <c r="J146" s="14" t="s">
        <v>3333</v>
      </c>
      <c r="K146" s="14">
        <v>24468281</v>
      </c>
      <c r="L146" s="14">
        <v>24463838</v>
      </c>
    </row>
    <row r="147" spans="1:12" x14ac:dyDescent="0.25">
      <c r="A147" s="10" t="s">
        <v>926</v>
      </c>
      <c r="B147" s="14" t="s">
        <v>1245</v>
      </c>
      <c r="C147" s="14" t="s">
        <v>505</v>
      </c>
      <c r="E147" s="14" t="s">
        <v>529</v>
      </c>
      <c r="F147" s="14" t="s">
        <v>1249</v>
      </c>
      <c r="G147" s="14" t="s">
        <v>2951</v>
      </c>
      <c r="H147" s="14" t="s">
        <v>7</v>
      </c>
      <c r="I147" s="14" t="s">
        <v>3481</v>
      </c>
      <c r="J147" s="14" t="s">
        <v>3171</v>
      </c>
      <c r="K147" s="14">
        <v>22974500</v>
      </c>
      <c r="L147" s="14">
        <v>22369857</v>
      </c>
    </row>
    <row r="148" spans="1:12" x14ac:dyDescent="0.25">
      <c r="A148" s="10" t="s">
        <v>926</v>
      </c>
      <c r="B148" s="14" t="s">
        <v>1061</v>
      </c>
      <c r="C148" s="14" t="s">
        <v>661</v>
      </c>
      <c r="E148" s="14" t="s">
        <v>531</v>
      </c>
      <c r="F148" s="14" t="s">
        <v>1250</v>
      </c>
      <c r="G148" s="14" t="s">
        <v>89</v>
      </c>
      <c r="H148" s="14" t="s">
        <v>9</v>
      </c>
      <c r="I148" s="14" t="s">
        <v>3481</v>
      </c>
      <c r="J148" s="14" t="s">
        <v>1309</v>
      </c>
      <c r="K148" s="14">
        <v>22795489</v>
      </c>
      <c r="L148" s="14">
        <v>22795489</v>
      </c>
    </row>
    <row r="149" spans="1:12" x14ac:dyDescent="0.25">
      <c r="A149" s="10" t="s">
        <v>926</v>
      </c>
      <c r="B149" s="14" t="s">
        <v>952</v>
      </c>
      <c r="C149" s="14" t="s">
        <v>41</v>
      </c>
      <c r="E149" s="14" t="s">
        <v>532</v>
      </c>
      <c r="F149" s="14" t="s">
        <v>1251</v>
      </c>
      <c r="G149" s="14" t="s">
        <v>2958</v>
      </c>
      <c r="H149" s="14" t="s">
        <v>4</v>
      </c>
      <c r="I149" s="14" t="s">
        <v>3488</v>
      </c>
      <c r="J149" s="14" t="s">
        <v>3334</v>
      </c>
      <c r="K149" s="14">
        <v>27582510</v>
      </c>
      <c r="L149" s="14">
        <v>27582510</v>
      </c>
    </row>
    <row r="150" spans="1:12" x14ac:dyDescent="0.25">
      <c r="A150" s="10" t="s">
        <v>926</v>
      </c>
      <c r="B150" s="14" t="s">
        <v>1203</v>
      </c>
      <c r="C150" s="14" t="s">
        <v>839</v>
      </c>
      <c r="E150" s="14" t="s">
        <v>533</v>
      </c>
      <c r="F150" s="14" t="s">
        <v>1046</v>
      </c>
      <c r="G150" s="14" t="s">
        <v>2949</v>
      </c>
      <c r="H150" s="14" t="s">
        <v>5</v>
      </c>
      <c r="I150" s="14" t="s">
        <v>3481</v>
      </c>
      <c r="J150" s="14" t="s">
        <v>1310</v>
      </c>
      <c r="K150" s="14">
        <v>22151154</v>
      </c>
      <c r="L150" s="14">
        <v>22151339</v>
      </c>
    </row>
    <row r="151" spans="1:12" x14ac:dyDescent="0.25">
      <c r="A151" s="10" t="s">
        <v>926</v>
      </c>
      <c r="B151" s="14" t="s">
        <v>1064</v>
      </c>
      <c r="C151" s="14" t="s">
        <v>34</v>
      </c>
      <c r="E151" s="14" t="s">
        <v>540</v>
      </c>
      <c r="F151" s="14" t="s">
        <v>478</v>
      </c>
      <c r="G151" s="14" t="s">
        <v>80</v>
      </c>
      <c r="H151" s="14" t="s">
        <v>6</v>
      </c>
      <c r="I151" s="14" t="s">
        <v>3481</v>
      </c>
      <c r="J151" s="14" t="s">
        <v>1311</v>
      </c>
      <c r="K151" s="14">
        <v>24744070</v>
      </c>
      <c r="L151" s="14">
        <v>0</v>
      </c>
    </row>
    <row r="152" spans="1:12" x14ac:dyDescent="0.25">
      <c r="A152" s="10" t="s">
        <v>926</v>
      </c>
      <c r="B152" s="14" t="s">
        <v>1267</v>
      </c>
      <c r="C152" s="14" t="s">
        <v>669</v>
      </c>
      <c r="E152" s="14" t="s">
        <v>541</v>
      </c>
      <c r="F152" s="14" t="s">
        <v>1055</v>
      </c>
      <c r="G152" s="14" t="s">
        <v>59</v>
      </c>
      <c r="H152" s="14" t="s">
        <v>9</v>
      </c>
      <c r="I152" s="14" t="s">
        <v>3481</v>
      </c>
      <c r="J152" s="14" t="s">
        <v>3204</v>
      </c>
      <c r="K152" s="14">
        <v>26455530</v>
      </c>
      <c r="L152" s="14">
        <v>26455302</v>
      </c>
    </row>
    <row r="153" spans="1:12" x14ac:dyDescent="0.25">
      <c r="A153" s="10" t="s">
        <v>926</v>
      </c>
      <c r="B153" s="14" t="s">
        <v>1092</v>
      </c>
      <c r="C153" s="14" t="s">
        <v>356</v>
      </c>
      <c r="E153" s="14" t="s">
        <v>552</v>
      </c>
      <c r="F153" s="14" t="s">
        <v>1039</v>
      </c>
      <c r="G153" s="14" t="s">
        <v>2951</v>
      </c>
      <c r="H153" s="14" t="s">
        <v>9</v>
      </c>
      <c r="I153" s="14" t="s">
        <v>3481</v>
      </c>
      <c r="J153" s="14" t="s">
        <v>3507</v>
      </c>
      <c r="K153" s="14">
        <v>22296800</v>
      </c>
      <c r="L153" s="14">
        <v>0</v>
      </c>
    </row>
    <row r="154" spans="1:12" x14ac:dyDescent="0.25">
      <c r="A154" s="10" t="s">
        <v>926</v>
      </c>
      <c r="B154" s="14" t="s">
        <v>42</v>
      </c>
      <c r="C154" s="14" t="s">
        <v>43</v>
      </c>
      <c r="E154" s="14" t="s">
        <v>405</v>
      </c>
      <c r="F154" s="14" t="s">
        <v>3335</v>
      </c>
      <c r="G154" s="14" t="s">
        <v>257</v>
      </c>
      <c r="H154" s="14" t="s">
        <v>4</v>
      </c>
      <c r="I154" s="14" t="s">
        <v>3481</v>
      </c>
      <c r="J154" s="14" t="s">
        <v>1049</v>
      </c>
      <c r="K154" s="14">
        <v>26663000</v>
      </c>
      <c r="L154" s="14">
        <v>0</v>
      </c>
    </row>
    <row r="155" spans="1:12" x14ac:dyDescent="0.25">
      <c r="A155" s="10" t="s">
        <v>926</v>
      </c>
      <c r="B155" s="14" t="s">
        <v>1137</v>
      </c>
      <c r="C155" s="14" t="s">
        <v>351</v>
      </c>
      <c r="E155" s="14" t="s">
        <v>428</v>
      </c>
      <c r="F155" s="14" t="s">
        <v>1056</v>
      </c>
      <c r="G155" s="14" t="s">
        <v>89</v>
      </c>
      <c r="H155" s="14" t="s">
        <v>9</v>
      </c>
      <c r="I155" s="14" t="s">
        <v>3481</v>
      </c>
      <c r="J155" s="14" t="s">
        <v>3336</v>
      </c>
      <c r="K155" s="14">
        <v>22730024</v>
      </c>
      <c r="L155" s="14">
        <v>22730280</v>
      </c>
    </row>
    <row r="156" spans="1:12" x14ac:dyDescent="0.25">
      <c r="A156" s="10" t="s">
        <v>926</v>
      </c>
      <c r="B156" s="14" t="s">
        <v>180</v>
      </c>
      <c r="C156" s="14" t="s">
        <v>442</v>
      </c>
      <c r="E156" s="14" t="s">
        <v>444</v>
      </c>
      <c r="F156" s="14" t="s">
        <v>1043</v>
      </c>
      <c r="G156" s="14" t="s">
        <v>59</v>
      </c>
      <c r="H156" s="14" t="s">
        <v>3</v>
      </c>
      <c r="I156" s="14" t="s">
        <v>3481</v>
      </c>
      <c r="J156" s="14" t="s">
        <v>1044</v>
      </c>
      <c r="K156" s="14">
        <v>26634885</v>
      </c>
      <c r="L156" s="14">
        <v>26631871</v>
      </c>
    </row>
    <row r="157" spans="1:12" x14ac:dyDescent="0.25">
      <c r="A157" s="10" t="s">
        <v>926</v>
      </c>
      <c r="B157" s="14" t="s">
        <v>198</v>
      </c>
      <c r="C157" s="14" t="s">
        <v>777</v>
      </c>
      <c r="E157" s="14" t="s">
        <v>1190</v>
      </c>
      <c r="F157" s="14" t="s">
        <v>1090</v>
      </c>
      <c r="G157" s="14" t="s">
        <v>59</v>
      </c>
      <c r="H157" s="14" t="s">
        <v>9</v>
      </c>
      <c r="I157" s="14" t="s">
        <v>3481</v>
      </c>
      <c r="J157" s="14" t="s">
        <v>3337</v>
      </c>
      <c r="K157" s="14">
        <v>26455161</v>
      </c>
      <c r="L157" s="14">
        <v>26455480</v>
      </c>
    </row>
    <row r="158" spans="1:12" x14ac:dyDescent="0.25">
      <c r="A158" s="10" t="s">
        <v>926</v>
      </c>
      <c r="B158" s="14" t="s">
        <v>3044</v>
      </c>
      <c r="C158" s="14" t="s">
        <v>654</v>
      </c>
      <c r="E158" s="14" t="s">
        <v>454</v>
      </c>
      <c r="F158" s="14" t="s">
        <v>1252</v>
      </c>
      <c r="G158" s="14" t="s">
        <v>59</v>
      </c>
      <c r="H158" s="14" t="s">
        <v>7</v>
      </c>
      <c r="I158" s="14" t="s">
        <v>3488</v>
      </c>
      <c r="J158" s="14" t="s">
        <v>3205</v>
      </c>
      <c r="K158" s="14">
        <v>26614936</v>
      </c>
      <c r="L158" s="14">
        <v>26614936</v>
      </c>
    </row>
    <row r="159" spans="1:12" x14ac:dyDescent="0.25">
      <c r="A159" s="10" t="s">
        <v>926</v>
      </c>
      <c r="B159" s="14" t="s">
        <v>1056</v>
      </c>
      <c r="C159" s="14" t="s">
        <v>428</v>
      </c>
      <c r="E159" s="14" t="s">
        <v>568</v>
      </c>
      <c r="F159" s="14" t="s">
        <v>1253</v>
      </c>
      <c r="G159" s="14" t="s">
        <v>2947</v>
      </c>
      <c r="H159" s="14" t="s">
        <v>3</v>
      </c>
      <c r="I159" s="14" t="s">
        <v>3481</v>
      </c>
      <c r="J159" s="14" t="s">
        <v>3508</v>
      </c>
      <c r="K159" s="14">
        <v>22278918</v>
      </c>
      <c r="L159" s="14">
        <v>0</v>
      </c>
    </row>
    <row r="160" spans="1:12" x14ac:dyDescent="0.25">
      <c r="A160" s="10" t="s">
        <v>926</v>
      </c>
      <c r="B160" s="14" t="s">
        <v>1247</v>
      </c>
      <c r="C160" s="14" t="s">
        <v>1115</v>
      </c>
      <c r="E160" s="14" t="s">
        <v>566</v>
      </c>
      <c r="F160" s="14" t="s">
        <v>609</v>
      </c>
      <c r="G160" s="14" t="s">
        <v>2947</v>
      </c>
      <c r="H160" s="14" t="s">
        <v>9</v>
      </c>
      <c r="I160" s="14" t="s">
        <v>3481</v>
      </c>
      <c r="J160" s="14" t="s">
        <v>959</v>
      </c>
      <c r="K160" s="14">
        <v>22545206</v>
      </c>
      <c r="L160" s="14">
        <v>22545206</v>
      </c>
    </row>
    <row r="161" spans="1:12" x14ac:dyDescent="0.25">
      <c r="A161" s="10" t="s">
        <v>926</v>
      </c>
      <c r="B161" s="14" t="s">
        <v>1222</v>
      </c>
      <c r="C161" s="14" t="s">
        <v>900</v>
      </c>
      <c r="E161" s="14" t="s">
        <v>347</v>
      </c>
      <c r="F161" s="14" t="s">
        <v>1254</v>
      </c>
      <c r="G161" s="14" t="s">
        <v>78</v>
      </c>
      <c r="H161" s="14" t="s">
        <v>7</v>
      </c>
      <c r="I161" s="14" t="s">
        <v>3481</v>
      </c>
      <c r="J161" s="14" t="s">
        <v>1312</v>
      </c>
      <c r="K161" s="14">
        <v>22440776</v>
      </c>
      <c r="L161" s="14">
        <v>22443684</v>
      </c>
    </row>
    <row r="162" spans="1:12" x14ac:dyDescent="0.25">
      <c r="A162" s="10" t="s">
        <v>926</v>
      </c>
      <c r="B162" s="14" t="s">
        <v>1277</v>
      </c>
      <c r="C162" s="14" t="s">
        <v>322</v>
      </c>
      <c r="E162" s="14" t="s">
        <v>1000</v>
      </c>
      <c r="F162" s="14" t="s">
        <v>1050</v>
      </c>
      <c r="G162" s="14" t="s">
        <v>2949</v>
      </c>
      <c r="H162" s="14" t="s">
        <v>6</v>
      </c>
      <c r="I162" s="14" t="s">
        <v>3481</v>
      </c>
      <c r="J162" s="14" t="s">
        <v>3172</v>
      </c>
      <c r="K162" s="14">
        <v>22038498</v>
      </c>
      <c r="L162" s="14">
        <v>22827593</v>
      </c>
    </row>
    <row r="163" spans="1:12" x14ac:dyDescent="0.25">
      <c r="A163" s="10" t="s">
        <v>926</v>
      </c>
      <c r="B163" s="14" t="s">
        <v>3060</v>
      </c>
      <c r="C163" s="14" t="s">
        <v>3059</v>
      </c>
      <c r="E163" s="14" t="s">
        <v>1002</v>
      </c>
      <c r="F163" s="14" t="s">
        <v>3339</v>
      </c>
      <c r="G163" s="14" t="s">
        <v>2958</v>
      </c>
      <c r="H163" s="14" t="s">
        <v>3</v>
      </c>
      <c r="I163" s="14" t="s">
        <v>3481</v>
      </c>
      <c r="J163" s="14" t="s">
        <v>3509</v>
      </c>
      <c r="K163" s="14">
        <v>21014123</v>
      </c>
      <c r="L163" s="14">
        <v>25379030</v>
      </c>
    </row>
    <row r="164" spans="1:12" x14ac:dyDescent="0.25">
      <c r="A164" s="10" t="s">
        <v>926</v>
      </c>
      <c r="B164" s="14" t="s">
        <v>478</v>
      </c>
      <c r="C164" s="14" t="s">
        <v>540</v>
      </c>
      <c r="E164" s="14" t="s">
        <v>205</v>
      </c>
      <c r="F164" s="14" t="s">
        <v>3510</v>
      </c>
      <c r="G164" s="14" t="s">
        <v>743</v>
      </c>
      <c r="H164" s="14" t="s">
        <v>4</v>
      </c>
      <c r="I164" s="14" t="s">
        <v>3481</v>
      </c>
      <c r="J164" s="14" t="s">
        <v>992</v>
      </c>
      <c r="K164" s="14">
        <v>25567617</v>
      </c>
      <c r="L164" s="14">
        <v>25566819</v>
      </c>
    </row>
    <row r="165" spans="1:12" x14ac:dyDescent="0.25">
      <c r="A165" s="10" t="s">
        <v>926</v>
      </c>
      <c r="B165" s="14" t="s">
        <v>3321</v>
      </c>
      <c r="C165" s="14" t="s">
        <v>390</v>
      </c>
      <c r="E165" s="14" t="s">
        <v>768</v>
      </c>
      <c r="F165" s="14" t="s">
        <v>3042</v>
      </c>
      <c r="G165" s="14" t="s">
        <v>58</v>
      </c>
      <c r="H165" s="14" t="s">
        <v>14</v>
      </c>
      <c r="I165" s="14" t="s">
        <v>3488</v>
      </c>
      <c r="J165" s="14" t="s">
        <v>3173</v>
      </c>
      <c r="K165" s="14">
        <v>27322359</v>
      </c>
      <c r="L165" s="14">
        <v>27322359</v>
      </c>
    </row>
    <row r="166" spans="1:12" x14ac:dyDescent="0.25">
      <c r="A166" s="10" t="s">
        <v>926</v>
      </c>
      <c r="B166" s="14" t="s">
        <v>1046</v>
      </c>
      <c r="C166" s="14" t="s">
        <v>533</v>
      </c>
      <c r="E166" s="14" t="s">
        <v>213</v>
      </c>
      <c r="F166" s="14" t="s">
        <v>1166</v>
      </c>
      <c r="G166" s="14" t="s">
        <v>535</v>
      </c>
      <c r="H166" s="14" t="s">
        <v>5</v>
      </c>
      <c r="I166" s="14" t="s">
        <v>3481</v>
      </c>
      <c r="J166" s="14" t="s">
        <v>3340</v>
      </c>
      <c r="K166" s="14">
        <v>26956466</v>
      </c>
      <c r="L166" s="14">
        <v>26956466</v>
      </c>
    </row>
    <row r="167" spans="1:12" x14ac:dyDescent="0.25">
      <c r="A167" s="10" t="s">
        <v>926</v>
      </c>
      <c r="B167" s="14" t="s">
        <v>3357</v>
      </c>
      <c r="C167" s="14" t="s">
        <v>3297</v>
      </c>
      <c r="E167" s="14" t="s">
        <v>326</v>
      </c>
      <c r="F167" s="14" t="s">
        <v>1165</v>
      </c>
      <c r="G167" s="14" t="s">
        <v>78</v>
      </c>
      <c r="H167" s="14" t="s">
        <v>4</v>
      </c>
      <c r="I167" s="14" t="s">
        <v>3481</v>
      </c>
      <c r="J167" s="14" t="s">
        <v>3174</v>
      </c>
      <c r="K167" s="14">
        <v>22600353</v>
      </c>
      <c r="L167" s="14">
        <v>0</v>
      </c>
    </row>
    <row r="168" spans="1:12" x14ac:dyDescent="0.25">
      <c r="A168" s="10" t="s">
        <v>926</v>
      </c>
      <c r="B168" s="14" t="s">
        <v>1050</v>
      </c>
      <c r="C168" s="14" t="s">
        <v>1000</v>
      </c>
      <c r="E168" s="14" t="s">
        <v>209</v>
      </c>
      <c r="F168" s="14" t="s">
        <v>49</v>
      </c>
      <c r="G168" s="14" t="s">
        <v>535</v>
      </c>
      <c r="H168" s="14" t="s">
        <v>4</v>
      </c>
      <c r="I168" s="14" t="s">
        <v>3481</v>
      </c>
      <c r="J168" s="14" t="s">
        <v>1313</v>
      </c>
      <c r="K168" s="14">
        <v>26620374</v>
      </c>
      <c r="L168" s="14">
        <v>26620374</v>
      </c>
    </row>
    <row r="169" spans="1:12" x14ac:dyDescent="0.25">
      <c r="A169" s="10" t="s">
        <v>926</v>
      </c>
      <c r="B169" s="14" t="s">
        <v>1216</v>
      </c>
      <c r="C169" s="14" t="s">
        <v>288</v>
      </c>
      <c r="E169" s="14" t="s">
        <v>214</v>
      </c>
      <c r="F169" s="14" t="s">
        <v>1053</v>
      </c>
      <c r="G169" s="14" t="s">
        <v>2947</v>
      </c>
      <c r="H169" s="14" t="s">
        <v>9</v>
      </c>
      <c r="I169" s="14" t="s">
        <v>3481</v>
      </c>
      <c r="J169" s="14" t="s">
        <v>1314</v>
      </c>
      <c r="K169" s="14">
        <v>22540924</v>
      </c>
      <c r="L169" s="14">
        <v>0</v>
      </c>
    </row>
    <row r="170" spans="1:12" x14ac:dyDescent="0.25">
      <c r="A170" s="10" t="s">
        <v>926</v>
      </c>
      <c r="B170" s="14" t="s">
        <v>1138</v>
      </c>
      <c r="C170" s="14" t="s">
        <v>640</v>
      </c>
      <c r="E170" s="14" t="s">
        <v>207</v>
      </c>
      <c r="F170" s="14" t="s">
        <v>1097</v>
      </c>
      <c r="G170" s="14" t="s">
        <v>2960</v>
      </c>
      <c r="H170" s="14" t="s">
        <v>3</v>
      </c>
      <c r="I170" s="14" t="s">
        <v>3481</v>
      </c>
      <c r="J170" s="14" t="s">
        <v>1315</v>
      </c>
      <c r="K170" s="14">
        <v>27111509</v>
      </c>
      <c r="L170" s="14">
        <v>27111509</v>
      </c>
    </row>
    <row r="171" spans="1:12" x14ac:dyDescent="0.25">
      <c r="A171" s="10" t="s">
        <v>926</v>
      </c>
      <c r="B171" s="14" t="s">
        <v>1007</v>
      </c>
      <c r="C171" s="14" t="s">
        <v>99</v>
      </c>
      <c r="E171" s="14" t="s">
        <v>623</v>
      </c>
      <c r="F171" s="14" t="s">
        <v>1255</v>
      </c>
      <c r="G171" s="14" t="s">
        <v>89</v>
      </c>
      <c r="H171" s="14" t="s">
        <v>3</v>
      </c>
      <c r="I171" s="14" t="s">
        <v>3481</v>
      </c>
      <c r="J171" s="14" t="s">
        <v>3341</v>
      </c>
      <c r="K171" s="14">
        <v>25511140</v>
      </c>
      <c r="L171" s="14">
        <v>25922507</v>
      </c>
    </row>
    <row r="172" spans="1:12" x14ac:dyDescent="0.25">
      <c r="A172" s="10" t="s">
        <v>926</v>
      </c>
      <c r="B172" s="14" t="s">
        <v>961</v>
      </c>
      <c r="C172" s="14" t="s">
        <v>832</v>
      </c>
      <c r="E172" s="14" t="s">
        <v>629</v>
      </c>
      <c r="F172" s="14" t="s">
        <v>1256</v>
      </c>
      <c r="G172" s="14" t="s">
        <v>89</v>
      </c>
      <c r="H172" s="14" t="s">
        <v>10</v>
      </c>
      <c r="I172" s="14" t="s">
        <v>3501</v>
      </c>
      <c r="J172" s="14" t="s">
        <v>1316</v>
      </c>
      <c r="K172" s="14">
        <v>25529600</v>
      </c>
      <c r="L172" s="14">
        <v>83841467</v>
      </c>
    </row>
    <row r="173" spans="1:12" x14ac:dyDescent="0.25">
      <c r="A173" s="10" t="s">
        <v>926</v>
      </c>
      <c r="B173" s="14" t="s">
        <v>1093</v>
      </c>
      <c r="C173" s="14" t="s">
        <v>412</v>
      </c>
      <c r="E173" s="14" t="s">
        <v>824</v>
      </c>
      <c r="F173" s="14" t="s">
        <v>1139</v>
      </c>
      <c r="G173" s="14" t="s">
        <v>2949</v>
      </c>
      <c r="H173" s="14" t="s">
        <v>5</v>
      </c>
      <c r="I173" s="14" t="s">
        <v>3481</v>
      </c>
      <c r="J173" s="14" t="s">
        <v>3511</v>
      </c>
      <c r="K173" s="14">
        <v>22152103</v>
      </c>
      <c r="L173" s="14">
        <v>0</v>
      </c>
    </row>
    <row r="174" spans="1:12" x14ac:dyDescent="0.25">
      <c r="A174" s="10" t="s">
        <v>926</v>
      </c>
      <c r="B174" s="14" t="s">
        <v>1241</v>
      </c>
      <c r="C174" s="14" t="s">
        <v>479</v>
      </c>
      <c r="E174" s="14" t="s">
        <v>639</v>
      </c>
      <c r="F174" s="14" t="s">
        <v>1257</v>
      </c>
      <c r="G174" s="14" t="s">
        <v>2951</v>
      </c>
      <c r="H174" s="14" t="s">
        <v>7</v>
      </c>
      <c r="I174" s="14" t="s">
        <v>3481</v>
      </c>
      <c r="J174" s="14" t="s">
        <v>3512</v>
      </c>
      <c r="K174" s="14">
        <v>22410874</v>
      </c>
      <c r="L174" s="14">
        <v>22970560</v>
      </c>
    </row>
    <row r="175" spans="1:12" x14ac:dyDescent="0.25">
      <c r="A175" s="10" t="s">
        <v>926</v>
      </c>
      <c r="B175" s="14" t="s">
        <v>966</v>
      </c>
      <c r="C175" s="14" t="s">
        <v>1186</v>
      </c>
      <c r="E175" s="14" t="s">
        <v>640</v>
      </c>
      <c r="F175" s="14" t="s">
        <v>1138</v>
      </c>
      <c r="G175" s="14" t="s">
        <v>78</v>
      </c>
      <c r="H175" s="14" t="s">
        <v>4</v>
      </c>
      <c r="I175" s="14" t="s">
        <v>3481</v>
      </c>
      <c r="J175" s="14" t="s">
        <v>1173</v>
      </c>
      <c r="K175" s="14">
        <v>22611717</v>
      </c>
      <c r="L175" s="14">
        <v>22611717</v>
      </c>
    </row>
    <row r="176" spans="1:12" x14ac:dyDescent="0.25">
      <c r="A176" s="10" t="s">
        <v>926</v>
      </c>
      <c r="B176" s="14" t="s">
        <v>3494</v>
      </c>
      <c r="C176" s="14" t="s">
        <v>251</v>
      </c>
      <c r="E176" s="14" t="s">
        <v>855</v>
      </c>
      <c r="F176" s="14" t="s">
        <v>1258</v>
      </c>
      <c r="G176" s="14" t="s">
        <v>2951</v>
      </c>
      <c r="H176" s="14" t="s">
        <v>6</v>
      </c>
      <c r="I176" s="14" t="s">
        <v>3481</v>
      </c>
      <c r="J176" s="14" t="s">
        <v>1317</v>
      </c>
      <c r="K176" s="14">
        <v>22367259</v>
      </c>
      <c r="L176" s="14">
        <v>22360612</v>
      </c>
    </row>
    <row r="177" spans="1:12" x14ac:dyDescent="0.25">
      <c r="A177" s="10" t="s">
        <v>926</v>
      </c>
      <c r="B177" s="14" t="s">
        <v>1270</v>
      </c>
      <c r="C177" s="14" t="s">
        <v>697</v>
      </c>
      <c r="E177" s="14" t="s">
        <v>804</v>
      </c>
      <c r="F177" s="14" t="s">
        <v>3342</v>
      </c>
      <c r="G177" s="14" t="s">
        <v>430</v>
      </c>
      <c r="H177" s="14" t="s">
        <v>9</v>
      </c>
      <c r="I177" s="14" t="s">
        <v>3481</v>
      </c>
      <c r="J177" s="14" t="s">
        <v>3513</v>
      </c>
      <c r="K177" s="14">
        <v>27772681</v>
      </c>
      <c r="L177" s="14">
        <v>27740244</v>
      </c>
    </row>
    <row r="178" spans="1:12" x14ac:dyDescent="0.25">
      <c r="A178" s="10" t="s">
        <v>926</v>
      </c>
      <c r="B178" s="14" t="s">
        <v>978</v>
      </c>
      <c r="C178" s="14" t="s">
        <v>146</v>
      </c>
      <c r="E178" s="14" t="s">
        <v>805</v>
      </c>
      <c r="F178" s="14" t="s">
        <v>1259</v>
      </c>
      <c r="G178" s="14" t="s">
        <v>48</v>
      </c>
      <c r="H178" s="14" t="s">
        <v>3</v>
      </c>
      <c r="I178" s="14" t="s">
        <v>3488</v>
      </c>
      <c r="J178" s="14" t="s">
        <v>1318</v>
      </c>
      <c r="K178" s="14">
        <v>24314405</v>
      </c>
      <c r="L178" s="14">
        <v>24314405</v>
      </c>
    </row>
    <row r="179" spans="1:12" x14ac:dyDescent="0.25">
      <c r="A179" s="10" t="s">
        <v>926</v>
      </c>
      <c r="B179" s="14" t="s">
        <v>1272</v>
      </c>
      <c r="C179" s="14" t="s">
        <v>722</v>
      </c>
      <c r="E179" s="14" t="s">
        <v>645</v>
      </c>
      <c r="F179" s="14" t="s">
        <v>3043</v>
      </c>
      <c r="G179" s="14" t="s">
        <v>2949</v>
      </c>
      <c r="H179" s="14" t="s">
        <v>6</v>
      </c>
      <c r="I179" s="14" t="s">
        <v>3481</v>
      </c>
      <c r="J179" s="14" t="s">
        <v>3343</v>
      </c>
      <c r="K179" s="14">
        <v>22034621</v>
      </c>
      <c r="L179" s="14">
        <v>0</v>
      </c>
    </row>
    <row r="180" spans="1:12" x14ac:dyDescent="0.25">
      <c r="A180" s="10" t="s">
        <v>926</v>
      </c>
      <c r="B180" s="14" t="s">
        <v>1196</v>
      </c>
      <c r="C180" s="14" t="s">
        <v>1109</v>
      </c>
      <c r="E180" s="14" t="s">
        <v>648</v>
      </c>
      <c r="F180" s="14" t="s">
        <v>3344</v>
      </c>
      <c r="G180" s="14" t="s">
        <v>78</v>
      </c>
      <c r="H180" s="14" t="s">
        <v>9</v>
      </c>
      <c r="I180" s="14" t="s">
        <v>3481</v>
      </c>
      <c r="J180" s="14" t="s">
        <v>1319</v>
      </c>
      <c r="K180" s="14">
        <v>22684309</v>
      </c>
      <c r="L180" s="14">
        <v>22684309</v>
      </c>
    </row>
    <row r="181" spans="1:12" x14ac:dyDescent="0.25">
      <c r="A181" s="10" t="s">
        <v>926</v>
      </c>
      <c r="B181" s="14" t="s">
        <v>1230</v>
      </c>
      <c r="C181" s="14" t="s">
        <v>394</v>
      </c>
      <c r="E181" s="14" t="s">
        <v>649</v>
      </c>
      <c r="F181" s="14" t="s">
        <v>3345</v>
      </c>
      <c r="G181" s="14" t="s">
        <v>48</v>
      </c>
      <c r="H181" s="14" t="s">
        <v>6</v>
      </c>
      <c r="I181" s="14" t="s">
        <v>3481</v>
      </c>
      <c r="J181" s="14" t="s">
        <v>3175</v>
      </c>
      <c r="K181" s="14">
        <v>24382450</v>
      </c>
      <c r="L181" s="14">
        <v>24382450</v>
      </c>
    </row>
    <row r="182" spans="1:12" x14ac:dyDescent="0.25">
      <c r="A182" s="10" t="s">
        <v>926</v>
      </c>
      <c r="B182" s="14" t="s">
        <v>1029</v>
      </c>
      <c r="C182" s="14" t="s">
        <v>235</v>
      </c>
      <c r="E182" s="14" t="s">
        <v>650</v>
      </c>
      <c r="F182" s="14" t="s">
        <v>1260</v>
      </c>
      <c r="G182" s="14" t="s">
        <v>33</v>
      </c>
      <c r="H182" s="14" t="s">
        <v>5</v>
      </c>
      <c r="I182" s="14" t="s">
        <v>3481</v>
      </c>
      <c r="J182" s="14" t="s">
        <v>3346</v>
      </c>
      <c r="K182" s="14">
        <v>22309265</v>
      </c>
      <c r="L182" s="14">
        <v>0</v>
      </c>
    </row>
    <row r="183" spans="1:12" x14ac:dyDescent="0.25">
      <c r="A183" s="10" t="s">
        <v>926</v>
      </c>
      <c r="B183" s="14" t="s">
        <v>932</v>
      </c>
      <c r="C183" s="14" t="s">
        <v>29</v>
      </c>
      <c r="E183" s="14" t="s">
        <v>653</v>
      </c>
      <c r="F183" s="14" t="s">
        <v>3347</v>
      </c>
      <c r="G183" s="14" t="s">
        <v>2951</v>
      </c>
      <c r="H183" s="14" t="s">
        <v>9</v>
      </c>
      <c r="I183" s="14" t="s">
        <v>3481</v>
      </c>
      <c r="J183" s="14" t="s">
        <v>3338</v>
      </c>
      <c r="K183" s="14">
        <v>22928412</v>
      </c>
      <c r="L183" s="14">
        <v>25290178</v>
      </c>
    </row>
    <row r="184" spans="1:12" x14ac:dyDescent="0.25">
      <c r="A184" s="10" t="s">
        <v>926</v>
      </c>
      <c r="B184" s="14" t="s">
        <v>1249</v>
      </c>
      <c r="C184" s="14" t="s">
        <v>529</v>
      </c>
      <c r="E184" s="14" t="s">
        <v>656</v>
      </c>
      <c r="F184" s="14" t="s">
        <v>929</v>
      </c>
      <c r="G184" s="14" t="s">
        <v>2947</v>
      </c>
      <c r="H184" s="14" t="s">
        <v>3</v>
      </c>
      <c r="I184" s="14" t="s">
        <v>3481</v>
      </c>
      <c r="J184" s="14" t="s">
        <v>3206</v>
      </c>
      <c r="K184" s="14">
        <v>22335489</v>
      </c>
      <c r="L184" s="14">
        <v>22572114</v>
      </c>
    </row>
    <row r="185" spans="1:12" x14ac:dyDescent="0.25">
      <c r="A185" s="10" t="s">
        <v>926</v>
      </c>
      <c r="B185" s="14" t="s">
        <v>1094</v>
      </c>
      <c r="C185" s="14" t="s">
        <v>1184</v>
      </c>
      <c r="E185" s="14" t="s">
        <v>302</v>
      </c>
      <c r="F185" s="14" t="s">
        <v>3514</v>
      </c>
      <c r="G185" s="14" t="s">
        <v>78</v>
      </c>
      <c r="H185" s="14" t="s">
        <v>9</v>
      </c>
      <c r="I185" s="14" t="s">
        <v>3481</v>
      </c>
      <c r="J185" s="14" t="s">
        <v>1320</v>
      </c>
      <c r="K185" s="14">
        <v>22689114</v>
      </c>
      <c r="L185" s="14">
        <v>22682855</v>
      </c>
    </row>
    <row r="186" spans="1:12" x14ac:dyDescent="0.25">
      <c r="A186" s="10" t="s">
        <v>926</v>
      </c>
      <c r="B186" s="14" t="s">
        <v>1238</v>
      </c>
      <c r="C186" s="14" t="s">
        <v>783</v>
      </c>
      <c r="E186" s="14" t="s">
        <v>325</v>
      </c>
      <c r="F186" s="14" t="s">
        <v>1261</v>
      </c>
      <c r="G186" s="14" t="s">
        <v>48</v>
      </c>
      <c r="H186" s="14" t="s">
        <v>9</v>
      </c>
      <c r="I186" s="14" t="s">
        <v>3481</v>
      </c>
      <c r="J186" s="14" t="s">
        <v>1040</v>
      </c>
      <c r="K186" s="14">
        <v>24948382</v>
      </c>
      <c r="L186" s="14">
        <v>24948382</v>
      </c>
    </row>
    <row r="187" spans="1:12" x14ac:dyDescent="0.25">
      <c r="A187" s="10" t="s">
        <v>926</v>
      </c>
      <c r="B187" s="14" t="s">
        <v>1221</v>
      </c>
      <c r="C187" s="14" t="s">
        <v>327</v>
      </c>
      <c r="E187" s="14" t="s">
        <v>336</v>
      </c>
      <c r="F187" s="14" t="s">
        <v>1262</v>
      </c>
      <c r="G187" s="14" t="s">
        <v>58</v>
      </c>
      <c r="H187" s="14" t="s">
        <v>7</v>
      </c>
      <c r="I187" s="14" t="s">
        <v>3481</v>
      </c>
      <c r="J187" s="14" t="s">
        <v>3207</v>
      </c>
      <c r="K187" s="14">
        <v>27734340</v>
      </c>
      <c r="L187" s="14">
        <v>0</v>
      </c>
    </row>
    <row r="188" spans="1:12" x14ac:dyDescent="0.25">
      <c r="A188" s="10" t="s">
        <v>926</v>
      </c>
      <c r="B188" s="14" t="s">
        <v>971</v>
      </c>
      <c r="C188" s="14" t="s">
        <v>1187</v>
      </c>
      <c r="E188" s="14" t="s">
        <v>659</v>
      </c>
      <c r="F188" s="14" t="s">
        <v>1263</v>
      </c>
      <c r="G188" s="14" t="s">
        <v>89</v>
      </c>
      <c r="H188" s="14" t="s">
        <v>9</v>
      </c>
      <c r="I188" s="14" t="s">
        <v>3481</v>
      </c>
      <c r="J188" s="14" t="s">
        <v>1321</v>
      </c>
      <c r="K188" s="14">
        <v>25180103</v>
      </c>
      <c r="L188" s="14">
        <v>22784865</v>
      </c>
    </row>
    <row r="189" spans="1:12" x14ac:dyDescent="0.25">
      <c r="A189" s="10" t="s">
        <v>926</v>
      </c>
      <c r="B189" s="14" t="s">
        <v>982</v>
      </c>
      <c r="C189" s="14" t="s">
        <v>130</v>
      </c>
      <c r="E189" s="14" t="s">
        <v>660</v>
      </c>
      <c r="F189" s="14" t="s">
        <v>1264</v>
      </c>
      <c r="G189" s="14" t="s">
        <v>80</v>
      </c>
      <c r="H189" s="14" t="s">
        <v>5</v>
      </c>
      <c r="I189" s="14" t="s">
        <v>3481</v>
      </c>
      <c r="J189" s="14" t="s">
        <v>3348</v>
      </c>
      <c r="K189" s="14">
        <v>24603374</v>
      </c>
      <c r="L189" s="14">
        <v>0</v>
      </c>
    </row>
    <row r="190" spans="1:12" x14ac:dyDescent="0.25">
      <c r="A190" s="10" t="s">
        <v>926</v>
      </c>
      <c r="B190" s="14" t="s">
        <v>3328</v>
      </c>
      <c r="C190" s="14" t="s">
        <v>446</v>
      </c>
      <c r="E190" s="14" t="s">
        <v>661</v>
      </c>
      <c r="F190" s="14" t="s">
        <v>1061</v>
      </c>
      <c r="G190" s="14" t="s">
        <v>86</v>
      </c>
      <c r="H190" s="14" t="s">
        <v>5</v>
      </c>
      <c r="I190" s="14" t="s">
        <v>3481</v>
      </c>
      <c r="J190" s="14" t="s">
        <v>3515</v>
      </c>
      <c r="K190" s="14">
        <v>26546087</v>
      </c>
      <c r="L190" s="14">
        <v>0</v>
      </c>
    </row>
    <row r="191" spans="1:12" x14ac:dyDescent="0.25">
      <c r="A191" s="10" t="s">
        <v>926</v>
      </c>
      <c r="B191" s="14" t="s">
        <v>1257</v>
      </c>
      <c r="C191" s="14" t="s">
        <v>639</v>
      </c>
      <c r="E191" s="14" t="s">
        <v>567</v>
      </c>
      <c r="F191" s="14" t="s">
        <v>1265</v>
      </c>
      <c r="G191" s="14" t="s">
        <v>78</v>
      </c>
      <c r="H191" s="14" t="s">
        <v>7</v>
      </c>
      <c r="I191" s="14" t="s">
        <v>3481</v>
      </c>
      <c r="J191" s="14" t="s">
        <v>1322</v>
      </c>
      <c r="K191" s="14">
        <v>22353355</v>
      </c>
      <c r="L191" s="14">
        <v>22358855</v>
      </c>
    </row>
    <row r="192" spans="1:12" x14ac:dyDescent="0.25">
      <c r="A192" s="10" t="s">
        <v>926</v>
      </c>
      <c r="B192" s="14" t="s">
        <v>1250</v>
      </c>
      <c r="C192" s="14" t="s">
        <v>531</v>
      </c>
      <c r="E192" s="14" t="s">
        <v>575</v>
      </c>
      <c r="F192" s="14" t="s">
        <v>1266</v>
      </c>
      <c r="G192" s="14" t="s">
        <v>48</v>
      </c>
      <c r="H192" s="14" t="s">
        <v>13</v>
      </c>
      <c r="I192" s="14" t="s">
        <v>3481</v>
      </c>
      <c r="J192" s="14" t="s">
        <v>1301</v>
      </c>
      <c r="K192" s="14">
        <v>24288100</v>
      </c>
      <c r="L192" s="14">
        <v>24288100</v>
      </c>
    </row>
    <row r="193" spans="1:12" x14ac:dyDescent="0.25">
      <c r="A193" s="10" t="s">
        <v>926</v>
      </c>
      <c r="B193" s="14" t="s">
        <v>1065</v>
      </c>
      <c r="C193" s="14" t="s">
        <v>723</v>
      </c>
      <c r="E193" s="14" t="s">
        <v>34</v>
      </c>
      <c r="F193" s="14" t="s">
        <v>1064</v>
      </c>
      <c r="G193" s="14" t="s">
        <v>86</v>
      </c>
      <c r="H193" s="14" t="s">
        <v>9</v>
      </c>
      <c r="I193" s="14" t="s">
        <v>3481</v>
      </c>
      <c r="J193" s="14" t="s">
        <v>1060</v>
      </c>
      <c r="K193" s="14">
        <v>40017993</v>
      </c>
      <c r="L193" s="14">
        <v>0</v>
      </c>
    </row>
    <row r="194" spans="1:12" x14ac:dyDescent="0.25">
      <c r="A194" s="10" t="s">
        <v>926</v>
      </c>
      <c r="B194" s="14" t="s">
        <v>3503</v>
      </c>
      <c r="C194" s="14" t="s">
        <v>785</v>
      </c>
      <c r="E194" s="14" t="s">
        <v>669</v>
      </c>
      <c r="F194" s="14" t="s">
        <v>1267</v>
      </c>
      <c r="G194" s="14" t="s">
        <v>430</v>
      </c>
      <c r="H194" s="14" t="s">
        <v>7</v>
      </c>
      <c r="I194" s="14" t="s">
        <v>3481</v>
      </c>
      <c r="J194" s="14" t="s">
        <v>1323</v>
      </c>
      <c r="K194" s="14">
        <v>26436128</v>
      </c>
      <c r="L194" s="14">
        <v>26432421</v>
      </c>
    </row>
    <row r="195" spans="1:12" x14ac:dyDescent="0.25">
      <c r="A195" s="10" t="s">
        <v>926</v>
      </c>
      <c r="B195" s="14" t="s">
        <v>1244</v>
      </c>
      <c r="C195" s="14" t="s">
        <v>504</v>
      </c>
      <c r="E195" s="14" t="s">
        <v>654</v>
      </c>
      <c r="F195" s="14" t="s">
        <v>3044</v>
      </c>
      <c r="G195" s="14" t="s">
        <v>2949</v>
      </c>
      <c r="H195" s="14" t="s">
        <v>6</v>
      </c>
      <c r="I195" s="14" t="s">
        <v>3481</v>
      </c>
      <c r="J195" s="14" t="s">
        <v>3176</v>
      </c>
      <c r="K195" s="14">
        <v>22827777</v>
      </c>
      <c r="L195" s="14">
        <v>0</v>
      </c>
    </row>
    <row r="196" spans="1:12" x14ac:dyDescent="0.25">
      <c r="A196" s="10" t="s">
        <v>926</v>
      </c>
      <c r="B196" s="14" t="s">
        <v>1198</v>
      </c>
      <c r="C196" s="14" t="s">
        <v>883</v>
      </c>
      <c r="E196" s="14" t="s">
        <v>691</v>
      </c>
      <c r="F196" s="14" t="s">
        <v>1268</v>
      </c>
      <c r="G196" s="14" t="s">
        <v>125</v>
      </c>
      <c r="H196" s="14" t="s">
        <v>7</v>
      </c>
      <c r="I196" s="14" t="s">
        <v>3481</v>
      </c>
      <c r="J196" s="14" t="s">
        <v>3177</v>
      </c>
      <c r="K196" s="14">
        <v>22491516</v>
      </c>
      <c r="L196" s="14">
        <v>22828132</v>
      </c>
    </row>
    <row r="197" spans="1:12" x14ac:dyDescent="0.25">
      <c r="A197" s="10" t="s">
        <v>926</v>
      </c>
      <c r="B197" s="14" t="s">
        <v>1225</v>
      </c>
      <c r="C197" s="14" t="s">
        <v>369</v>
      </c>
      <c r="E197" s="14" t="s">
        <v>224</v>
      </c>
      <c r="F197" s="14" t="s">
        <v>1087</v>
      </c>
      <c r="G197" s="14" t="s">
        <v>58</v>
      </c>
      <c r="H197" s="14" t="s">
        <v>14</v>
      </c>
      <c r="I197" s="14" t="s">
        <v>3481</v>
      </c>
      <c r="J197" s="14" t="s">
        <v>3208</v>
      </c>
      <c r="K197" s="14">
        <v>27322886</v>
      </c>
      <c r="L197" s="14">
        <v>0</v>
      </c>
    </row>
    <row r="198" spans="1:12" x14ac:dyDescent="0.25">
      <c r="A198" s="10" t="s">
        <v>926</v>
      </c>
      <c r="B198" s="14" t="s">
        <v>1234</v>
      </c>
      <c r="C198" s="14" t="s">
        <v>413</v>
      </c>
      <c r="E198" s="14" t="s">
        <v>693</v>
      </c>
      <c r="F198" s="14" t="s">
        <v>1269</v>
      </c>
      <c r="G198" s="14" t="s">
        <v>58</v>
      </c>
      <c r="H198" s="14" t="s">
        <v>13</v>
      </c>
      <c r="I198" s="14" t="s">
        <v>3481</v>
      </c>
      <c r="J198" s="14" t="s">
        <v>1175</v>
      </c>
      <c r="K198" s="14">
        <v>27832869</v>
      </c>
      <c r="L198" s="14">
        <v>0</v>
      </c>
    </row>
    <row r="199" spans="1:12" x14ac:dyDescent="0.25">
      <c r="A199" s="10" t="s">
        <v>926</v>
      </c>
      <c r="B199" s="14" t="s">
        <v>1025</v>
      </c>
      <c r="C199" s="14" t="s">
        <v>1106</v>
      </c>
      <c r="E199" s="14" t="s">
        <v>695</v>
      </c>
      <c r="F199" s="14" t="s">
        <v>1047</v>
      </c>
      <c r="G199" s="14" t="s">
        <v>78</v>
      </c>
      <c r="H199" s="14" t="s">
        <v>6</v>
      </c>
      <c r="I199" s="14" t="s">
        <v>3481</v>
      </c>
      <c r="J199" s="14" t="s">
        <v>1324</v>
      </c>
      <c r="K199" s="14">
        <v>40344198</v>
      </c>
      <c r="L199" s="14">
        <v>0</v>
      </c>
    </row>
    <row r="200" spans="1:12" x14ac:dyDescent="0.25">
      <c r="A200" s="10" t="s">
        <v>926</v>
      </c>
      <c r="B200" s="14" t="s">
        <v>1073</v>
      </c>
      <c r="C200" s="14" t="s">
        <v>902</v>
      </c>
      <c r="E200" s="14" t="s">
        <v>697</v>
      </c>
      <c r="F200" s="14" t="s">
        <v>1270</v>
      </c>
      <c r="G200" s="14" t="s">
        <v>78</v>
      </c>
      <c r="H200" s="14" t="s">
        <v>6</v>
      </c>
      <c r="I200" s="14" t="s">
        <v>3481</v>
      </c>
      <c r="J200" s="14" t="s">
        <v>3349</v>
      </c>
      <c r="K200" s="14">
        <v>22374454</v>
      </c>
      <c r="L200" s="14">
        <v>0</v>
      </c>
    </row>
    <row r="201" spans="1:12" x14ac:dyDescent="0.25">
      <c r="A201" s="10" t="s">
        <v>926</v>
      </c>
      <c r="B201" s="14" t="s">
        <v>1166</v>
      </c>
      <c r="C201" s="14" t="s">
        <v>213</v>
      </c>
      <c r="E201" s="14" t="s">
        <v>719</v>
      </c>
      <c r="F201" s="14" t="s">
        <v>1133</v>
      </c>
      <c r="G201" s="14" t="s">
        <v>745</v>
      </c>
      <c r="H201" s="14" t="s">
        <v>4</v>
      </c>
      <c r="I201" s="14" t="s">
        <v>3481</v>
      </c>
      <c r="J201" s="14" t="s">
        <v>3178</v>
      </c>
      <c r="K201" s="14">
        <v>26420289</v>
      </c>
      <c r="L201" s="14">
        <v>0</v>
      </c>
    </row>
    <row r="202" spans="1:12" x14ac:dyDescent="0.25">
      <c r="A202" s="10" t="s">
        <v>926</v>
      </c>
      <c r="B202" s="14" t="s">
        <v>741</v>
      </c>
      <c r="C202" s="14" t="s">
        <v>781</v>
      </c>
      <c r="E202" s="14" t="s">
        <v>922</v>
      </c>
      <c r="F202" s="14" t="s">
        <v>3063</v>
      </c>
      <c r="G202" s="14" t="s">
        <v>2947</v>
      </c>
      <c r="H202" s="14" t="s">
        <v>5</v>
      </c>
      <c r="I202" s="14" t="s">
        <v>3481</v>
      </c>
      <c r="J202" s="14" t="s">
        <v>1172</v>
      </c>
      <c r="K202" s="14">
        <v>40364554</v>
      </c>
      <c r="L202" s="14">
        <v>22270211</v>
      </c>
    </row>
    <row r="203" spans="1:12" x14ac:dyDescent="0.25">
      <c r="A203" s="10" t="s">
        <v>926</v>
      </c>
      <c r="B203" s="14" t="s">
        <v>1243</v>
      </c>
      <c r="C203" s="14" t="s">
        <v>850</v>
      </c>
      <c r="E203" s="14" t="s">
        <v>720</v>
      </c>
      <c r="F203" s="14" t="s">
        <v>1095</v>
      </c>
      <c r="G203" s="14" t="s">
        <v>89</v>
      </c>
      <c r="H203" s="14" t="s">
        <v>3</v>
      </c>
      <c r="I203" s="14" t="s">
        <v>3481</v>
      </c>
      <c r="J203" s="14" t="s">
        <v>3350</v>
      </c>
      <c r="K203" s="14">
        <v>25520931</v>
      </c>
      <c r="L203" s="14">
        <v>25510456</v>
      </c>
    </row>
    <row r="204" spans="1:12" x14ac:dyDescent="0.25">
      <c r="A204" s="10" t="s">
        <v>926</v>
      </c>
      <c r="B204" s="14" t="s">
        <v>462</v>
      </c>
      <c r="C204" s="14" t="s">
        <v>345</v>
      </c>
      <c r="E204" s="14" t="s">
        <v>721</v>
      </c>
      <c r="F204" s="14" t="s">
        <v>1271</v>
      </c>
      <c r="G204" s="14" t="s">
        <v>744</v>
      </c>
      <c r="H204" s="14" t="s">
        <v>7</v>
      </c>
      <c r="I204" s="14" t="s">
        <v>3481</v>
      </c>
      <c r="J204" s="14" t="s">
        <v>1325</v>
      </c>
      <c r="K204" s="14">
        <v>26598361</v>
      </c>
      <c r="L204" s="14">
        <v>0</v>
      </c>
    </row>
    <row r="205" spans="1:12" x14ac:dyDescent="0.25">
      <c r="A205" s="10" t="s">
        <v>926</v>
      </c>
      <c r="B205" s="14" t="s">
        <v>49</v>
      </c>
      <c r="C205" s="14" t="s">
        <v>209</v>
      </c>
      <c r="E205" s="14" t="s">
        <v>722</v>
      </c>
      <c r="F205" s="14" t="s">
        <v>1272</v>
      </c>
      <c r="G205" s="14" t="s">
        <v>744</v>
      </c>
      <c r="H205" s="14" t="s">
        <v>3</v>
      </c>
      <c r="I205" s="14" t="s">
        <v>3481</v>
      </c>
      <c r="J205" s="14" t="s">
        <v>1058</v>
      </c>
      <c r="K205" s="14">
        <v>26864838</v>
      </c>
      <c r="L205" s="14">
        <v>0</v>
      </c>
    </row>
    <row r="206" spans="1:12" x14ac:dyDescent="0.25">
      <c r="A206" s="10" t="s">
        <v>926</v>
      </c>
      <c r="B206" s="14" t="s">
        <v>439</v>
      </c>
      <c r="C206" s="14" t="s">
        <v>115</v>
      </c>
      <c r="E206" s="14" t="s">
        <v>723</v>
      </c>
      <c r="F206" s="14" t="s">
        <v>1065</v>
      </c>
      <c r="G206" s="14" t="s">
        <v>78</v>
      </c>
      <c r="H206" s="14" t="s">
        <v>10</v>
      </c>
      <c r="I206" s="14" t="s">
        <v>3481</v>
      </c>
      <c r="J206" s="14" t="s">
        <v>3351</v>
      </c>
      <c r="K206" s="14">
        <v>22934863</v>
      </c>
      <c r="L206" s="14">
        <v>22393567</v>
      </c>
    </row>
    <row r="207" spans="1:12" x14ac:dyDescent="0.25">
      <c r="A207" s="10" t="s">
        <v>926</v>
      </c>
      <c r="B207" s="14" t="s">
        <v>1074</v>
      </c>
      <c r="C207" s="14" t="s">
        <v>247</v>
      </c>
      <c r="E207" s="14" t="s">
        <v>724</v>
      </c>
      <c r="F207" s="14" t="s">
        <v>1051</v>
      </c>
      <c r="G207" s="14" t="s">
        <v>78</v>
      </c>
      <c r="H207" s="14" t="s">
        <v>4</v>
      </c>
      <c r="I207" s="14" t="s">
        <v>3481</v>
      </c>
      <c r="J207" s="14" t="s">
        <v>1326</v>
      </c>
      <c r="K207" s="14">
        <v>22659026</v>
      </c>
      <c r="L207" s="14">
        <v>22659026</v>
      </c>
    </row>
    <row r="208" spans="1:12" x14ac:dyDescent="0.25">
      <c r="A208" s="10" t="s">
        <v>926</v>
      </c>
      <c r="B208" s="14" t="s">
        <v>1041</v>
      </c>
      <c r="C208" s="14" t="s">
        <v>480</v>
      </c>
      <c r="E208" s="14" t="s">
        <v>196</v>
      </c>
      <c r="F208" s="14" t="s">
        <v>1048</v>
      </c>
      <c r="G208" s="14" t="s">
        <v>59</v>
      </c>
      <c r="H208" s="14" t="s">
        <v>3</v>
      </c>
      <c r="I208" s="14" t="s">
        <v>3481</v>
      </c>
      <c r="J208" s="14" t="s">
        <v>3126</v>
      </c>
      <c r="K208" s="14">
        <v>56633839</v>
      </c>
      <c r="L208" s="14">
        <v>26636064</v>
      </c>
    </row>
    <row r="209" spans="1:12" x14ac:dyDescent="0.25">
      <c r="A209" s="10" t="s">
        <v>926</v>
      </c>
      <c r="B209" s="14" t="s">
        <v>3320</v>
      </c>
      <c r="C209" s="14" t="s">
        <v>370</v>
      </c>
      <c r="E209" s="14" t="s">
        <v>732</v>
      </c>
      <c r="F209" s="14" t="s">
        <v>3516</v>
      </c>
      <c r="G209" s="14" t="s">
        <v>2949</v>
      </c>
      <c r="H209" s="14" t="s">
        <v>6</v>
      </c>
      <c r="I209" s="14" t="s">
        <v>3481</v>
      </c>
      <c r="J209" s="14" t="s">
        <v>1063</v>
      </c>
      <c r="K209" s="14">
        <v>22038128</v>
      </c>
      <c r="L209" s="14">
        <v>22826512</v>
      </c>
    </row>
    <row r="210" spans="1:12" x14ac:dyDescent="0.25">
      <c r="A210" s="10" t="s">
        <v>926</v>
      </c>
      <c r="B210" s="14" t="s">
        <v>118</v>
      </c>
      <c r="C210" s="14" t="s">
        <v>899</v>
      </c>
      <c r="E210" s="14" t="s">
        <v>733</v>
      </c>
      <c r="F210" s="14" t="s">
        <v>1273</v>
      </c>
      <c r="G210" s="14" t="s">
        <v>78</v>
      </c>
      <c r="H210" s="14" t="s">
        <v>10</v>
      </c>
      <c r="I210" s="14" t="s">
        <v>3481</v>
      </c>
      <c r="J210" s="14" t="s">
        <v>3517</v>
      </c>
      <c r="K210" s="14">
        <v>22390833</v>
      </c>
      <c r="L210" s="14">
        <v>22930998</v>
      </c>
    </row>
    <row r="211" spans="1:12" x14ac:dyDescent="0.25">
      <c r="A211" s="10" t="s">
        <v>926</v>
      </c>
      <c r="B211" s="14" t="s">
        <v>1246</v>
      </c>
      <c r="C211" s="14" t="s">
        <v>791</v>
      </c>
      <c r="E211" s="14" t="s">
        <v>299</v>
      </c>
      <c r="F211" s="14" t="s">
        <v>1274</v>
      </c>
      <c r="G211" s="14" t="s">
        <v>86</v>
      </c>
      <c r="H211" s="14" t="s">
        <v>5</v>
      </c>
      <c r="I211" s="14" t="s">
        <v>3481</v>
      </c>
      <c r="J211" s="14" t="s">
        <v>1327</v>
      </c>
      <c r="K211" s="14">
        <v>26545042</v>
      </c>
      <c r="L211" s="14">
        <v>26545044</v>
      </c>
    </row>
    <row r="212" spans="1:12" x14ac:dyDescent="0.25">
      <c r="A212" s="10" t="s">
        <v>926</v>
      </c>
      <c r="B212" s="14" t="s">
        <v>3062</v>
      </c>
      <c r="C212" s="14" t="s">
        <v>3061</v>
      </c>
      <c r="E212" s="14" t="s">
        <v>290</v>
      </c>
      <c r="F212" s="14" t="s">
        <v>3352</v>
      </c>
      <c r="G212" s="14" t="s">
        <v>2960</v>
      </c>
      <c r="H212" s="14" t="s">
        <v>6</v>
      </c>
      <c r="I212" s="14" t="s">
        <v>3481</v>
      </c>
      <c r="J212" s="14" t="s">
        <v>3518</v>
      </c>
      <c r="K212" s="14">
        <v>40003554</v>
      </c>
      <c r="L212" s="14">
        <v>0</v>
      </c>
    </row>
    <row r="213" spans="1:12" x14ac:dyDescent="0.25">
      <c r="A213" s="10" t="s">
        <v>926</v>
      </c>
      <c r="B213" s="14" t="s">
        <v>3313</v>
      </c>
      <c r="C213" s="14" t="s">
        <v>1188</v>
      </c>
      <c r="E213" s="14" t="s">
        <v>734</v>
      </c>
      <c r="F213" s="14" t="s">
        <v>3045</v>
      </c>
      <c r="G213" s="14" t="s">
        <v>2949</v>
      </c>
      <c r="H213" s="14" t="s">
        <v>5</v>
      </c>
      <c r="I213" s="14" t="s">
        <v>3481</v>
      </c>
      <c r="J213" s="14" t="s">
        <v>1062</v>
      </c>
      <c r="K213" s="14">
        <v>22886113</v>
      </c>
      <c r="L213" s="14">
        <v>0</v>
      </c>
    </row>
    <row r="214" spans="1:12" x14ac:dyDescent="0.25">
      <c r="A214" s="10" t="s">
        <v>926</v>
      </c>
      <c r="B214" s="14" t="s">
        <v>1163</v>
      </c>
      <c r="C214" s="14" t="s">
        <v>324</v>
      </c>
      <c r="E214" s="14" t="s">
        <v>356</v>
      </c>
      <c r="F214" s="14" t="s">
        <v>1092</v>
      </c>
      <c r="G214" s="14" t="s">
        <v>2949</v>
      </c>
      <c r="H214" s="14" t="s">
        <v>5</v>
      </c>
      <c r="I214" s="14" t="s">
        <v>3481</v>
      </c>
      <c r="J214" s="14" t="s">
        <v>1101</v>
      </c>
      <c r="K214" s="14">
        <v>22152393</v>
      </c>
      <c r="L214" s="14">
        <v>22152398</v>
      </c>
    </row>
    <row r="215" spans="1:12" x14ac:dyDescent="0.25">
      <c r="A215" s="10" t="s">
        <v>926</v>
      </c>
      <c r="B215" s="14" t="s">
        <v>1260</v>
      </c>
      <c r="C215" s="14" t="s">
        <v>650</v>
      </c>
      <c r="E215" s="14" t="s">
        <v>374</v>
      </c>
      <c r="F215" s="14" t="s">
        <v>3209</v>
      </c>
      <c r="G215" s="14" t="s">
        <v>48</v>
      </c>
      <c r="H215" s="14" t="s">
        <v>6</v>
      </c>
      <c r="I215" s="14" t="s">
        <v>3481</v>
      </c>
      <c r="J215" s="14" t="s">
        <v>1130</v>
      </c>
      <c r="K215" s="14">
        <v>24334736</v>
      </c>
      <c r="L215" s="14">
        <v>24339892</v>
      </c>
    </row>
    <row r="216" spans="1:12" x14ac:dyDescent="0.25">
      <c r="A216" s="10" t="s">
        <v>926</v>
      </c>
      <c r="B216" s="14" t="s">
        <v>609</v>
      </c>
      <c r="C216" s="14" t="s">
        <v>566</v>
      </c>
      <c r="E216" s="14" t="s">
        <v>853</v>
      </c>
      <c r="F216" s="14" t="s">
        <v>3353</v>
      </c>
      <c r="G216" s="14" t="s">
        <v>2949</v>
      </c>
      <c r="H216" s="14" t="s">
        <v>5</v>
      </c>
      <c r="I216" s="14" t="s">
        <v>3481</v>
      </c>
      <c r="J216" s="14" t="s">
        <v>3519</v>
      </c>
      <c r="K216" s="14">
        <v>22280562</v>
      </c>
      <c r="L216" s="14">
        <v>22280562</v>
      </c>
    </row>
    <row r="217" spans="1:12" x14ac:dyDescent="0.25">
      <c r="A217" s="10" t="s">
        <v>926</v>
      </c>
      <c r="B217" s="14" t="s">
        <v>1227</v>
      </c>
      <c r="C217" s="14" t="s">
        <v>383</v>
      </c>
      <c r="E217" s="14" t="s">
        <v>351</v>
      </c>
      <c r="F217" s="14" t="s">
        <v>1137</v>
      </c>
      <c r="G217" s="14" t="s">
        <v>2947</v>
      </c>
      <c r="H217" s="14" t="s">
        <v>9</v>
      </c>
      <c r="I217" s="14" t="s">
        <v>3481</v>
      </c>
      <c r="J217" s="14" t="s">
        <v>1102</v>
      </c>
      <c r="K217" s="14">
        <v>22140489</v>
      </c>
      <c r="L217" s="14">
        <v>0</v>
      </c>
    </row>
    <row r="218" spans="1:12" x14ac:dyDescent="0.25">
      <c r="A218" s="10" t="s">
        <v>926</v>
      </c>
      <c r="B218" s="14" t="s">
        <v>931</v>
      </c>
      <c r="C218" s="14" t="s">
        <v>965</v>
      </c>
      <c r="E218" s="14" t="s">
        <v>368</v>
      </c>
      <c r="F218" s="14" t="s">
        <v>1275</v>
      </c>
      <c r="G218" s="14" t="s">
        <v>257</v>
      </c>
      <c r="H218" s="14" t="s">
        <v>6</v>
      </c>
      <c r="I218" s="14" t="s">
        <v>3481</v>
      </c>
      <c r="J218" s="14" t="s">
        <v>1328</v>
      </c>
      <c r="K218" s="14">
        <v>22662134</v>
      </c>
      <c r="L218" s="14">
        <v>22662134</v>
      </c>
    </row>
    <row r="219" spans="1:12" x14ac:dyDescent="0.25">
      <c r="A219" s="10" t="s">
        <v>926</v>
      </c>
      <c r="B219" s="14" t="s">
        <v>1095</v>
      </c>
      <c r="C219" s="14" t="s">
        <v>720</v>
      </c>
      <c r="E219" s="14" t="s">
        <v>354</v>
      </c>
      <c r="F219" s="14" t="s">
        <v>1015</v>
      </c>
      <c r="G219" s="14" t="s">
        <v>2947</v>
      </c>
      <c r="H219" s="14" t="s">
        <v>3</v>
      </c>
      <c r="I219" s="14" t="s">
        <v>3481</v>
      </c>
      <c r="J219" s="14" t="s">
        <v>1141</v>
      </c>
      <c r="K219" s="14">
        <v>22266596</v>
      </c>
      <c r="L219" s="14">
        <v>22274907</v>
      </c>
    </row>
    <row r="220" spans="1:12" x14ac:dyDescent="0.25">
      <c r="A220" s="10" t="s">
        <v>926</v>
      </c>
      <c r="B220" s="14" t="s">
        <v>1191</v>
      </c>
      <c r="C220" s="14" t="s">
        <v>875</v>
      </c>
      <c r="E220" s="14" t="s">
        <v>358</v>
      </c>
      <c r="F220" s="14" t="s">
        <v>1276</v>
      </c>
      <c r="G220" s="14" t="s">
        <v>2951</v>
      </c>
      <c r="H220" s="14" t="s">
        <v>7</v>
      </c>
      <c r="I220" s="14" t="s">
        <v>3481</v>
      </c>
      <c r="J220" s="14" t="s">
        <v>1329</v>
      </c>
      <c r="K220" s="14">
        <v>22978043</v>
      </c>
      <c r="L220" s="14">
        <v>0</v>
      </c>
    </row>
    <row r="221" spans="1:12" x14ac:dyDescent="0.25">
      <c r="A221" s="10" t="s">
        <v>926</v>
      </c>
      <c r="B221" s="14" t="s">
        <v>1275</v>
      </c>
      <c r="C221" s="14" t="s">
        <v>368</v>
      </c>
      <c r="E221" s="14" t="s">
        <v>365</v>
      </c>
      <c r="F221" s="14" t="s">
        <v>1066</v>
      </c>
      <c r="G221" s="14" t="s">
        <v>86</v>
      </c>
      <c r="H221" s="14" t="s">
        <v>9</v>
      </c>
      <c r="I221" s="14" t="s">
        <v>3481</v>
      </c>
      <c r="J221" s="14" t="s">
        <v>1147</v>
      </c>
      <c r="K221" s="14">
        <v>26701064</v>
      </c>
      <c r="L221" s="14">
        <v>0</v>
      </c>
    </row>
    <row r="222" spans="1:12" x14ac:dyDescent="0.25">
      <c r="A222" s="10" t="s">
        <v>926</v>
      </c>
      <c r="B222" s="14" t="s">
        <v>3342</v>
      </c>
      <c r="C222" s="14" t="s">
        <v>804</v>
      </c>
      <c r="E222" s="14" t="s">
        <v>313</v>
      </c>
      <c r="F222" s="14" t="s">
        <v>1067</v>
      </c>
      <c r="G222" s="14" t="s">
        <v>2949</v>
      </c>
      <c r="H222" s="14" t="s">
        <v>6</v>
      </c>
      <c r="I222" s="14" t="s">
        <v>3481</v>
      </c>
      <c r="J222" s="14" t="s">
        <v>3354</v>
      </c>
      <c r="K222" s="14">
        <v>22821282</v>
      </c>
      <c r="L222" s="14">
        <v>0</v>
      </c>
    </row>
    <row r="223" spans="1:12" x14ac:dyDescent="0.25">
      <c r="A223" s="10" t="s">
        <v>926</v>
      </c>
      <c r="B223" s="14" t="s">
        <v>3209</v>
      </c>
      <c r="C223" s="14" t="s">
        <v>374</v>
      </c>
      <c r="E223" s="14" t="s">
        <v>322</v>
      </c>
      <c r="F223" s="14" t="s">
        <v>1277</v>
      </c>
      <c r="G223" s="14" t="s">
        <v>86</v>
      </c>
      <c r="H223" s="14" t="s">
        <v>5</v>
      </c>
      <c r="I223" s="14" t="s">
        <v>3481</v>
      </c>
      <c r="J223" s="14" t="s">
        <v>1330</v>
      </c>
      <c r="K223" s="14">
        <v>26536181</v>
      </c>
      <c r="L223" s="14">
        <v>26536181</v>
      </c>
    </row>
    <row r="224" spans="1:12" x14ac:dyDescent="0.25">
      <c r="A224" s="10" t="s">
        <v>926</v>
      </c>
      <c r="B224" s="14" t="s">
        <v>3330</v>
      </c>
      <c r="C224" s="14" t="s">
        <v>190</v>
      </c>
      <c r="E224" s="14" t="s">
        <v>332</v>
      </c>
      <c r="F224" s="14" t="s">
        <v>3210</v>
      </c>
      <c r="G224" s="14" t="s">
        <v>2947</v>
      </c>
      <c r="H224" s="14" t="s">
        <v>5</v>
      </c>
      <c r="I224" s="14" t="s">
        <v>3481</v>
      </c>
      <c r="J224" s="14" t="s">
        <v>3520</v>
      </c>
      <c r="K224" s="14">
        <v>22734271</v>
      </c>
      <c r="L224" s="14">
        <v>22733414</v>
      </c>
    </row>
    <row r="225" spans="1:12" x14ac:dyDescent="0.25">
      <c r="A225" s="10" t="s">
        <v>926</v>
      </c>
      <c r="B225" s="14" t="s">
        <v>1268</v>
      </c>
      <c r="C225" s="14" t="s">
        <v>691</v>
      </c>
      <c r="E225" s="14" t="s">
        <v>3046</v>
      </c>
      <c r="F225" s="14" t="s">
        <v>3047</v>
      </c>
      <c r="G225" s="14" t="s">
        <v>2963</v>
      </c>
      <c r="H225" s="14" t="s">
        <v>5</v>
      </c>
      <c r="I225" s="14" t="s">
        <v>3481</v>
      </c>
      <c r="J225" s="14" t="s">
        <v>3355</v>
      </c>
      <c r="K225" s="14">
        <v>27665737</v>
      </c>
      <c r="L225" s="14">
        <v>27665737</v>
      </c>
    </row>
    <row r="226" spans="1:12" x14ac:dyDescent="0.25">
      <c r="A226" s="10" t="s">
        <v>926</v>
      </c>
      <c r="B226" s="14" t="s">
        <v>1165</v>
      </c>
      <c r="C226" s="14" t="s">
        <v>326</v>
      </c>
      <c r="E226" s="14" t="s">
        <v>3048</v>
      </c>
      <c r="F226" s="14" t="s">
        <v>3049</v>
      </c>
      <c r="G226" s="14" t="s">
        <v>744</v>
      </c>
      <c r="H226" s="14" t="s">
        <v>9</v>
      </c>
      <c r="I226" s="14" t="s">
        <v>3481</v>
      </c>
      <c r="J226" s="14" t="s">
        <v>3356</v>
      </c>
      <c r="K226" s="14">
        <v>26821213</v>
      </c>
      <c r="L226" s="14">
        <v>26568075</v>
      </c>
    </row>
    <row r="227" spans="1:12" x14ac:dyDescent="0.25">
      <c r="A227" s="10" t="s">
        <v>926</v>
      </c>
      <c r="B227" s="14" t="s">
        <v>1027</v>
      </c>
      <c r="C227" s="14" t="s">
        <v>481</v>
      </c>
      <c r="E227" s="14" t="s">
        <v>3050</v>
      </c>
      <c r="F227" s="14" t="s">
        <v>3051</v>
      </c>
      <c r="G227" s="14" t="s">
        <v>86</v>
      </c>
      <c r="H227" s="14" t="s">
        <v>5</v>
      </c>
      <c r="I227" s="14" t="s">
        <v>3481</v>
      </c>
      <c r="J227" s="14" t="s">
        <v>3521</v>
      </c>
      <c r="K227" s="14">
        <v>26537009</v>
      </c>
      <c r="L227" s="14">
        <v>0</v>
      </c>
    </row>
    <row r="228" spans="1:12" x14ac:dyDescent="0.25">
      <c r="A228" s="10" t="s">
        <v>926</v>
      </c>
      <c r="B228" s="14" t="s">
        <v>3217</v>
      </c>
      <c r="C228" s="14" t="s">
        <v>3190</v>
      </c>
      <c r="E228" s="14" t="s">
        <v>3052</v>
      </c>
      <c r="F228" s="14" t="s">
        <v>3053</v>
      </c>
      <c r="G228" s="14" t="s">
        <v>744</v>
      </c>
      <c r="H228" s="14" t="s">
        <v>3</v>
      </c>
      <c r="I228" s="14" t="s">
        <v>3488</v>
      </c>
      <c r="J228" s="14" t="s">
        <v>3179</v>
      </c>
      <c r="K228" s="14">
        <v>25626238</v>
      </c>
      <c r="L228" s="14">
        <v>0</v>
      </c>
    </row>
    <row r="229" spans="1:12" x14ac:dyDescent="0.25">
      <c r="A229" s="10" t="s">
        <v>926</v>
      </c>
      <c r="B229" s="14" t="s">
        <v>1096</v>
      </c>
      <c r="C229" s="14" t="s">
        <v>995</v>
      </c>
      <c r="E229" s="14" t="s">
        <v>3054</v>
      </c>
      <c r="F229" s="14" t="s">
        <v>658</v>
      </c>
      <c r="G229" s="14" t="s">
        <v>2949</v>
      </c>
      <c r="H229" s="14" t="s">
        <v>5</v>
      </c>
      <c r="I229" s="14" t="s">
        <v>3481</v>
      </c>
      <c r="J229" s="14" t="s">
        <v>3314</v>
      </c>
      <c r="K229" s="14">
        <v>22152204</v>
      </c>
      <c r="L229" s="14">
        <v>0</v>
      </c>
    </row>
    <row r="230" spans="1:12" x14ac:dyDescent="0.25">
      <c r="A230" s="10" t="s">
        <v>926</v>
      </c>
      <c r="B230" s="14" t="s">
        <v>658</v>
      </c>
      <c r="C230" s="14" t="s">
        <v>3054</v>
      </c>
      <c r="E230" s="14" t="s">
        <v>3055</v>
      </c>
      <c r="F230" s="14" t="s">
        <v>3056</v>
      </c>
      <c r="G230" s="14" t="s">
        <v>2957</v>
      </c>
      <c r="H230" s="14" t="s">
        <v>5</v>
      </c>
      <c r="I230" s="14" t="s">
        <v>3481</v>
      </c>
      <c r="J230" s="14" t="s">
        <v>3180</v>
      </c>
      <c r="K230" s="14">
        <v>27723034</v>
      </c>
      <c r="L230" s="14">
        <v>27723033</v>
      </c>
    </row>
    <row r="231" spans="1:12" x14ac:dyDescent="0.25">
      <c r="A231" s="14" t="s">
        <v>926</v>
      </c>
      <c r="B231" s="14" t="s">
        <v>3036</v>
      </c>
      <c r="C231" s="14" t="s">
        <v>236</v>
      </c>
      <c r="E231" s="14" t="s">
        <v>3057</v>
      </c>
      <c r="F231" s="14" t="s">
        <v>3058</v>
      </c>
      <c r="G231" s="14" t="s">
        <v>2963</v>
      </c>
      <c r="H231" s="14" t="s">
        <v>4</v>
      </c>
      <c r="I231" s="14" t="s">
        <v>3488</v>
      </c>
      <c r="J231" s="14" t="s">
        <v>3211</v>
      </c>
      <c r="K231" s="14">
        <v>27644600</v>
      </c>
      <c r="L231" s="14">
        <v>0</v>
      </c>
    </row>
    <row r="232" spans="1:12" x14ac:dyDescent="0.25">
      <c r="A232" s="14" t="s">
        <v>926</v>
      </c>
      <c r="B232" s="14" t="s">
        <v>1097</v>
      </c>
      <c r="C232" s="14" t="s">
        <v>207</v>
      </c>
      <c r="D232" s="14"/>
      <c r="E232" s="14" t="s">
        <v>3059</v>
      </c>
      <c r="F232" s="14" t="s">
        <v>3060</v>
      </c>
      <c r="G232" s="14" t="s">
        <v>78</v>
      </c>
      <c r="H232" s="14" t="s">
        <v>6</v>
      </c>
      <c r="I232" s="14" t="s">
        <v>3481</v>
      </c>
      <c r="J232" s="14" t="s">
        <v>3522</v>
      </c>
      <c r="K232" s="14">
        <v>22607305</v>
      </c>
      <c r="L232" s="14">
        <v>22623263</v>
      </c>
    </row>
    <row r="233" spans="1:12" x14ac:dyDescent="0.25">
      <c r="A233" s="14" t="s">
        <v>926</v>
      </c>
      <c r="B233" s="14" t="s">
        <v>1258</v>
      </c>
      <c r="C233" s="14" t="s">
        <v>855</v>
      </c>
      <c r="D233" s="14"/>
      <c r="E233" s="14" t="s">
        <v>3061</v>
      </c>
      <c r="F233" s="14" t="s">
        <v>3062</v>
      </c>
      <c r="G233" s="14" t="s">
        <v>2949</v>
      </c>
      <c r="H233" s="14" t="s">
        <v>4</v>
      </c>
      <c r="I233" s="14" t="s">
        <v>3481</v>
      </c>
      <c r="J233" s="14" t="s">
        <v>3181</v>
      </c>
      <c r="K233" s="14">
        <v>22312070</v>
      </c>
      <c r="L233" s="14">
        <v>0</v>
      </c>
    </row>
    <row r="234" spans="1:12" x14ac:dyDescent="0.25">
      <c r="A234" s="10" t="s">
        <v>926</v>
      </c>
      <c r="B234" s="14" t="s">
        <v>1276</v>
      </c>
      <c r="C234" s="14" t="s">
        <v>358</v>
      </c>
      <c r="E234" s="14" t="s">
        <v>3187</v>
      </c>
      <c r="F234" s="14" t="s">
        <v>3212</v>
      </c>
      <c r="G234" s="14" t="s">
        <v>80</v>
      </c>
      <c r="H234" s="14" t="s">
        <v>81</v>
      </c>
      <c r="I234" s="14" t="s">
        <v>3481</v>
      </c>
      <c r="J234" s="14" t="s">
        <v>3523</v>
      </c>
      <c r="K234" s="14">
        <v>24602979</v>
      </c>
      <c r="L234" s="14">
        <v>24604629</v>
      </c>
    </row>
    <row r="235" spans="1:12" x14ac:dyDescent="0.25">
      <c r="A235" s="10" t="s">
        <v>926</v>
      </c>
      <c r="B235" s="14" t="s">
        <v>1220</v>
      </c>
      <c r="C235" s="14" t="s">
        <v>320</v>
      </c>
      <c r="E235" s="14" t="s">
        <v>3188</v>
      </c>
      <c r="F235" s="14" t="s">
        <v>3213</v>
      </c>
      <c r="G235" s="14" t="s">
        <v>745</v>
      </c>
      <c r="H235" s="14" t="s">
        <v>4</v>
      </c>
      <c r="I235" s="14" t="s">
        <v>3481</v>
      </c>
      <c r="J235" s="14" t="s">
        <v>3214</v>
      </c>
      <c r="K235" s="14">
        <v>26400249</v>
      </c>
      <c r="L235" s="14">
        <v>0</v>
      </c>
    </row>
    <row r="236" spans="1:12" x14ac:dyDescent="0.25">
      <c r="A236" s="10" t="s">
        <v>926</v>
      </c>
      <c r="B236" s="14" t="s">
        <v>1015</v>
      </c>
      <c r="C236" s="14" t="s">
        <v>354</v>
      </c>
      <c r="E236" s="14" t="s">
        <v>3189</v>
      </c>
      <c r="F236" s="14" t="s">
        <v>3215</v>
      </c>
      <c r="G236" s="14" t="s">
        <v>48</v>
      </c>
      <c r="H236" s="14" t="s">
        <v>6</v>
      </c>
      <c r="I236" s="14" t="s">
        <v>3481</v>
      </c>
      <c r="J236" s="14" t="s">
        <v>3216</v>
      </c>
      <c r="K236" s="14">
        <v>22019467</v>
      </c>
      <c r="L236" s="14">
        <v>0</v>
      </c>
    </row>
    <row r="237" spans="1:12" x14ac:dyDescent="0.25">
      <c r="A237" s="10" t="s">
        <v>926</v>
      </c>
      <c r="B237" s="14" t="s">
        <v>1248</v>
      </c>
      <c r="C237" s="14" t="s">
        <v>528</v>
      </c>
      <c r="E237" s="14" t="s">
        <v>3190</v>
      </c>
      <c r="F237" s="14" t="s">
        <v>3217</v>
      </c>
      <c r="G237" s="14" t="s">
        <v>2949</v>
      </c>
      <c r="H237" s="14" t="s">
        <v>6</v>
      </c>
      <c r="I237" s="14" t="s">
        <v>3481</v>
      </c>
      <c r="J237" s="14" t="s">
        <v>3218</v>
      </c>
      <c r="K237" s="14">
        <v>22035867</v>
      </c>
      <c r="L237" s="14">
        <v>22035912</v>
      </c>
    </row>
    <row r="238" spans="1:12" x14ac:dyDescent="0.25">
      <c r="A238" s="14" t="s">
        <v>926</v>
      </c>
      <c r="B238" s="14" t="s">
        <v>1139</v>
      </c>
      <c r="C238" s="14" t="s">
        <v>824</v>
      </c>
      <c r="E238" s="14" t="s">
        <v>3297</v>
      </c>
      <c r="F238" s="14" t="s">
        <v>3357</v>
      </c>
      <c r="G238" s="14" t="s">
        <v>125</v>
      </c>
      <c r="H238" s="14" t="s">
        <v>7</v>
      </c>
      <c r="I238" s="14" t="s">
        <v>3481</v>
      </c>
      <c r="J238" s="14" t="s">
        <v>3358</v>
      </c>
      <c r="K238" s="14">
        <v>26548787</v>
      </c>
      <c r="L238" s="14">
        <v>0</v>
      </c>
    </row>
    <row r="239" spans="1:12" x14ac:dyDescent="0.25">
      <c r="A239" s="14" t="s">
        <v>926</v>
      </c>
      <c r="B239" s="14" t="s">
        <v>1003</v>
      </c>
      <c r="C239" s="14" t="s">
        <v>892</v>
      </c>
      <c r="E239" s="14" t="s">
        <v>3298</v>
      </c>
      <c r="F239" s="14" t="s">
        <v>3359</v>
      </c>
      <c r="G239" s="14" t="s">
        <v>86</v>
      </c>
      <c r="H239" s="14" t="s">
        <v>5</v>
      </c>
      <c r="I239" s="14" t="s">
        <v>3481</v>
      </c>
      <c r="J239" s="14" t="s">
        <v>3360</v>
      </c>
      <c r="K239" s="14">
        <v>26535001</v>
      </c>
      <c r="L239" s="14">
        <v>0</v>
      </c>
    </row>
    <row r="240" spans="1:12" x14ac:dyDescent="0.25">
      <c r="A240" s="14" t="s">
        <v>926</v>
      </c>
      <c r="B240" s="14" t="s">
        <v>1051</v>
      </c>
      <c r="C240" s="14" t="s">
        <v>724</v>
      </c>
      <c r="E240" s="14" t="s">
        <v>3528</v>
      </c>
      <c r="F240" s="14" t="s">
        <v>3524</v>
      </c>
      <c r="G240" s="14" t="s">
        <v>58</v>
      </c>
      <c r="H240" s="14" t="s">
        <v>7</v>
      </c>
      <c r="I240" s="14" t="s">
        <v>3488</v>
      </c>
      <c r="J240" s="14" t="s">
        <v>3525</v>
      </c>
      <c r="K240" s="14">
        <v>27733013</v>
      </c>
      <c r="L240" s="14">
        <v>0</v>
      </c>
    </row>
    <row r="241" spans="1:12" x14ac:dyDescent="0.25">
      <c r="A241" s="14" t="s">
        <v>926</v>
      </c>
      <c r="B241" s="14" t="s">
        <v>746</v>
      </c>
      <c r="C241" s="14" t="s">
        <v>1183</v>
      </c>
      <c r="E241" s="14" t="s">
        <v>3529</v>
      </c>
      <c r="F241" s="14" t="s">
        <v>3526</v>
      </c>
      <c r="G241" s="14" t="s">
        <v>78</v>
      </c>
      <c r="H241" s="14" t="s">
        <v>6</v>
      </c>
      <c r="I241" s="14" t="s">
        <v>3481</v>
      </c>
      <c r="J241" s="14" t="s">
        <v>3527</v>
      </c>
      <c r="K241" s="14">
        <v>22618021</v>
      </c>
      <c r="L241" s="14">
        <v>0</v>
      </c>
    </row>
  </sheetData>
  <sheetProtection password="C70F" sheet="1" objects="1" scenarios="1"/>
  <autoFilter ref="A2:M2"/>
  <sortState ref="B3:C241">
    <sortCondition ref="B3:B24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N747"/>
  <sheetViews>
    <sheetView zoomScale="80" zoomScaleNormal="80" workbookViewId="0">
      <pane ySplit="2" topLeftCell="A83" activePane="bottomLeft" state="frozen"/>
      <selection activeCell="A12" sqref="A12"/>
      <selection pane="bottomLeft" activeCell="B182" sqref="B182"/>
    </sheetView>
  </sheetViews>
  <sheetFormatPr baseColWidth="10" defaultRowHeight="15" x14ac:dyDescent="0.25"/>
  <cols>
    <col min="1" max="3" width="9.5703125" style="7" customWidth="1"/>
    <col min="4" max="4" width="10.7109375" style="7" bestFit="1" customWidth="1"/>
    <col min="5" max="5" width="11.42578125" style="3"/>
    <col min="6" max="6" width="7.85546875" style="7" bestFit="1" customWidth="1"/>
    <col min="7" max="7" width="8.140625" style="7" bestFit="1" customWidth="1"/>
    <col min="8" max="8" width="41" style="7" bestFit="1" customWidth="1"/>
    <col min="9" max="9" width="19.7109375" style="7" bestFit="1" customWidth="1"/>
    <col min="10" max="10" width="8.140625" style="7" bestFit="1" customWidth="1"/>
    <col min="11" max="11" width="10" style="7" bestFit="1" customWidth="1"/>
    <col min="12" max="12" width="36" style="7" bestFit="1" customWidth="1"/>
    <col min="13" max="14" width="13.85546875" style="7" customWidth="1"/>
    <col min="15" max="16384" width="11.42578125" style="3"/>
  </cols>
  <sheetData>
    <row r="1" spans="1:14" x14ac:dyDescent="0.25">
      <c r="A1" s="4">
        <v>1</v>
      </c>
      <c r="B1" s="4">
        <v>2</v>
      </c>
      <c r="C1" s="4">
        <v>3</v>
      </c>
      <c r="D1" s="4">
        <v>4</v>
      </c>
      <c r="F1" s="4">
        <v>1</v>
      </c>
      <c r="G1" s="4">
        <v>2</v>
      </c>
      <c r="H1" s="4">
        <v>3</v>
      </c>
      <c r="I1" s="4">
        <v>4</v>
      </c>
      <c r="J1" s="4">
        <v>5</v>
      </c>
      <c r="K1" s="4">
        <v>6</v>
      </c>
      <c r="L1" s="4">
        <v>7</v>
      </c>
      <c r="M1" s="4">
        <v>8</v>
      </c>
      <c r="N1" s="4">
        <v>9</v>
      </c>
    </row>
    <row r="2" spans="1:14" s="6" customFormat="1" ht="30" x14ac:dyDescent="0.25">
      <c r="A2" s="15" t="s">
        <v>3219</v>
      </c>
      <c r="B2" s="5" t="s">
        <v>21</v>
      </c>
      <c r="C2" s="5" t="s">
        <v>3220</v>
      </c>
      <c r="D2" s="5" t="s">
        <v>20</v>
      </c>
      <c r="F2" s="5" t="s">
        <v>20</v>
      </c>
      <c r="G2" s="5" t="s">
        <v>21</v>
      </c>
      <c r="H2" s="5" t="s">
        <v>22</v>
      </c>
      <c r="I2" s="5" t="s">
        <v>23</v>
      </c>
      <c r="J2" s="5" t="s">
        <v>24</v>
      </c>
      <c r="K2" s="5" t="s">
        <v>25</v>
      </c>
      <c r="L2" s="5" t="s">
        <v>26</v>
      </c>
      <c r="M2" s="5" t="s">
        <v>27</v>
      </c>
      <c r="N2" s="5" t="s">
        <v>28</v>
      </c>
    </row>
    <row r="3" spans="1:14" x14ac:dyDescent="0.25">
      <c r="A3" s="16" t="str">
        <f t="shared" ref="A3:A66" si="0">CONCATENATE(B3,C3)</f>
        <v>393811</v>
      </c>
      <c r="B3" s="14" t="s">
        <v>1336</v>
      </c>
      <c r="C3" s="14">
        <v>11</v>
      </c>
      <c r="D3" s="14" t="s">
        <v>37</v>
      </c>
      <c r="F3" s="14" t="s">
        <v>927</v>
      </c>
      <c r="G3" s="14" t="s">
        <v>1331</v>
      </c>
      <c r="H3" s="14" t="s">
        <v>3361</v>
      </c>
      <c r="I3" s="14" t="s">
        <v>2947</v>
      </c>
      <c r="J3" s="14" t="s">
        <v>4</v>
      </c>
      <c r="K3" s="14" t="s">
        <v>3488</v>
      </c>
      <c r="L3" s="14" t="s">
        <v>2821</v>
      </c>
      <c r="M3" s="14">
        <v>22220068</v>
      </c>
      <c r="N3" s="14">
        <v>22237537</v>
      </c>
    </row>
    <row r="4" spans="1:14" x14ac:dyDescent="0.25">
      <c r="A4" s="16" t="str">
        <f t="shared" si="0"/>
        <v>393911</v>
      </c>
      <c r="B4" s="14" t="s">
        <v>1380</v>
      </c>
      <c r="C4" s="14">
        <v>11</v>
      </c>
      <c r="D4" s="14" t="s">
        <v>85</v>
      </c>
      <c r="F4" s="14" t="s">
        <v>1071</v>
      </c>
      <c r="G4" s="14" t="s">
        <v>1332</v>
      </c>
      <c r="H4" s="14" t="s">
        <v>2948</v>
      </c>
      <c r="I4" s="14" t="s">
        <v>2949</v>
      </c>
      <c r="J4" s="14" t="s">
        <v>3</v>
      </c>
      <c r="K4" s="14" t="s">
        <v>3488</v>
      </c>
      <c r="L4" s="14" t="s">
        <v>3064</v>
      </c>
      <c r="M4" s="14">
        <v>22220017</v>
      </c>
      <c r="N4" s="14">
        <v>22220484</v>
      </c>
    </row>
    <row r="5" spans="1:14" x14ac:dyDescent="0.25">
      <c r="A5" s="16" t="str">
        <f t="shared" si="0"/>
        <v>394011</v>
      </c>
      <c r="B5" s="14" t="s">
        <v>1337</v>
      </c>
      <c r="C5" s="14">
        <v>11</v>
      </c>
      <c r="D5" s="14" t="s">
        <v>1989</v>
      </c>
      <c r="F5" s="14" t="s">
        <v>930</v>
      </c>
      <c r="G5" s="14" t="s">
        <v>1333</v>
      </c>
      <c r="H5" s="14" t="s">
        <v>2950</v>
      </c>
      <c r="I5" s="14" t="s">
        <v>2949</v>
      </c>
      <c r="J5" s="14" t="s">
        <v>3</v>
      </c>
      <c r="K5" s="14" t="s">
        <v>3488</v>
      </c>
      <c r="L5" s="14" t="s">
        <v>3530</v>
      </c>
      <c r="M5" s="14">
        <v>22213849</v>
      </c>
      <c r="N5" s="14">
        <v>22223167</v>
      </c>
    </row>
    <row r="6" spans="1:14" x14ac:dyDescent="0.25">
      <c r="A6" s="16" t="str">
        <f t="shared" si="0"/>
        <v>394111</v>
      </c>
      <c r="B6" s="14" t="s">
        <v>1333</v>
      </c>
      <c r="C6" s="14">
        <v>11</v>
      </c>
      <c r="D6" s="14" t="s">
        <v>930</v>
      </c>
      <c r="F6" s="14" t="s">
        <v>30</v>
      </c>
      <c r="G6" s="14" t="s">
        <v>1334</v>
      </c>
      <c r="H6" s="14" t="s">
        <v>2005</v>
      </c>
      <c r="I6" s="14" t="s">
        <v>2947</v>
      </c>
      <c r="J6" s="14" t="s">
        <v>3</v>
      </c>
      <c r="K6" s="14" t="s">
        <v>3488</v>
      </c>
      <c r="L6" s="14" t="s">
        <v>3531</v>
      </c>
      <c r="M6" s="14">
        <v>22211424</v>
      </c>
      <c r="N6" s="14">
        <v>22337883</v>
      </c>
    </row>
    <row r="7" spans="1:14" x14ac:dyDescent="0.25">
      <c r="A7" s="16" t="str">
        <f t="shared" si="0"/>
        <v>394211</v>
      </c>
      <c r="B7" s="14" t="s">
        <v>1334</v>
      </c>
      <c r="C7" s="14">
        <v>11</v>
      </c>
      <c r="D7" s="14" t="s">
        <v>30</v>
      </c>
      <c r="F7" s="14" t="s">
        <v>32</v>
      </c>
      <c r="G7" s="14" t="s">
        <v>1335</v>
      </c>
      <c r="H7" s="14" t="s">
        <v>2006</v>
      </c>
      <c r="I7" s="14" t="s">
        <v>2947</v>
      </c>
      <c r="J7" s="14" t="s">
        <v>9</v>
      </c>
      <c r="K7" s="14" t="s">
        <v>3501</v>
      </c>
      <c r="L7" s="14" t="s">
        <v>3226</v>
      </c>
      <c r="M7" s="14">
        <v>22750031</v>
      </c>
      <c r="N7" s="14">
        <v>22756714</v>
      </c>
    </row>
    <row r="8" spans="1:14" x14ac:dyDescent="0.25">
      <c r="A8" s="16" t="str">
        <f t="shared" si="0"/>
        <v>394311</v>
      </c>
      <c r="B8" s="14" t="s">
        <v>1343</v>
      </c>
      <c r="C8" s="14">
        <v>11</v>
      </c>
      <c r="D8" s="14" t="s">
        <v>45</v>
      </c>
      <c r="F8" s="14" t="s">
        <v>37</v>
      </c>
      <c r="G8" s="14" t="s">
        <v>1336</v>
      </c>
      <c r="H8" s="14" t="s">
        <v>2007</v>
      </c>
      <c r="I8" s="14" t="s">
        <v>2947</v>
      </c>
      <c r="J8" s="14" t="s">
        <v>4</v>
      </c>
      <c r="K8" s="14" t="s">
        <v>3488</v>
      </c>
      <c r="L8" s="14" t="s">
        <v>3362</v>
      </c>
      <c r="M8" s="14">
        <v>22214246</v>
      </c>
      <c r="N8" s="14">
        <v>22580968</v>
      </c>
    </row>
    <row r="9" spans="1:14" x14ac:dyDescent="0.25">
      <c r="A9" s="16" t="str">
        <f t="shared" si="0"/>
        <v>394411</v>
      </c>
      <c r="B9" s="14" t="s">
        <v>1378</v>
      </c>
      <c r="C9" s="14">
        <v>11</v>
      </c>
      <c r="D9" s="14" t="s">
        <v>67</v>
      </c>
      <c r="F9" s="14" t="s">
        <v>1989</v>
      </c>
      <c r="G9" s="14" t="s">
        <v>1337</v>
      </c>
      <c r="H9" s="14" t="s">
        <v>2008</v>
      </c>
      <c r="I9" s="14" t="s">
        <v>2947</v>
      </c>
      <c r="J9" s="14" t="s">
        <v>4</v>
      </c>
      <c r="K9" s="14" t="s">
        <v>3488</v>
      </c>
      <c r="L9" s="14" t="s">
        <v>3241</v>
      </c>
      <c r="M9" s="14">
        <v>22571887</v>
      </c>
      <c r="N9" s="14">
        <v>22571887</v>
      </c>
    </row>
    <row r="10" spans="1:14" x14ac:dyDescent="0.25">
      <c r="A10" s="16" t="str">
        <f t="shared" si="0"/>
        <v>394511</v>
      </c>
      <c r="B10" s="14" t="s">
        <v>1366</v>
      </c>
      <c r="C10" s="14">
        <v>11</v>
      </c>
      <c r="D10" s="14" t="s">
        <v>56</v>
      </c>
      <c r="F10" s="14" t="s">
        <v>876</v>
      </c>
      <c r="G10" s="14" t="s">
        <v>1338</v>
      </c>
      <c r="H10" s="14" t="s">
        <v>2009</v>
      </c>
      <c r="I10" s="14" t="s">
        <v>2947</v>
      </c>
      <c r="J10" s="14" t="s">
        <v>5</v>
      </c>
      <c r="K10" s="14" t="s">
        <v>3501</v>
      </c>
      <c r="L10" s="14" t="s">
        <v>748</v>
      </c>
      <c r="M10" s="14">
        <v>22252590</v>
      </c>
      <c r="N10" s="14">
        <v>22567405</v>
      </c>
    </row>
    <row r="11" spans="1:14" x14ac:dyDescent="0.25">
      <c r="A11" s="16" t="str">
        <f t="shared" si="0"/>
        <v>394611</v>
      </c>
      <c r="B11" s="14" t="s">
        <v>1374</v>
      </c>
      <c r="C11" s="14">
        <v>11</v>
      </c>
      <c r="D11" s="14" t="s">
        <v>770</v>
      </c>
      <c r="F11" s="14" t="s">
        <v>880</v>
      </c>
      <c r="G11" s="14" t="s">
        <v>1339</v>
      </c>
      <c r="H11" s="14" t="s">
        <v>2010</v>
      </c>
      <c r="I11" s="14" t="s">
        <v>2947</v>
      </c>
      <c r="J11" s="14" t="s">
        <v>5</v>
      </c>
      <c r="K11" s="14" t="s">
        <v>3488</v>
      </c>
      <c r="L11" s="14" t="s">
        <v>3532</v>
      </c>
      <c r="M11" s="14">
        <v>22255036</v>
      </c>
      <c r="N11" s="14">
        <v>22534326</v>
      </c>
    </row>
    <row r="12" spans="1:14" x14ac:dyDescent="0.25">
      <c r="A12" s="16" t="str">
        <f t="shared" si="0"/>
        <v>394711</v>
      </c>
      <c r="B12" s="14" t="s">
        <v>1339</v>
      </c>
      <c r="C12" s="14">
        <v>11</v>
      </c>
      <c r="D12" s="14" t="s">
        <v>880</v>
      </c>
      <c r="F12" s="14" t="s">
        <v>933</v>
      </c>
      <c r="G12" s="14" t="s">
        <v>1340</v>
      </c>
      <c r="H12" s="14" t="s">
        <v>2011</v>
      </c>
      <c r="I12" s="14" t="s">
        <v>2947</v>
      </c>
      <c r="J12" s="14" t="s">
        <v>5</v>
      </c>
      <c r="K12" s="14" t="s">
        <v>3488</v>
      </c>
      <c r="L12" s="14" t="s">
        <v>3363</v>
      </c>
      <c r="M12" s="14">
        <v>22271846</v>
      </c>
      <c r="N12" s="14">
        <v>22271040</v>
      </c>
    </row>
    <row r="13" spans="1:14" x14ac:dyDescent="0.25">
      <c r="A13" s="16" t="str">
        <f t="shared" si="0"/>
        <v>394811</v>
      </c>
      <c r="B13" s="14" t="s">
        <v>1346</v>
      </c>
      <c r="C13" s="14">
        <v>11</v>
      </c>
      <c r="D13" s="14" t="s">
        <v>938</v>
      </c>
      <c r="F13" s="14" t="s">
        <v>934</v>
      </c>
      <c r="G13" s="14" t="s">
        <v>1341</v>
      </c>
      <c r="H13" s="14" t="s">
        <v>2952</v>
      </c>
      <c r="I13" s="14" t="s">
        <v>2949</v>
      </c>
      <c r="J13" s="14" t="s">
        <v>7</v>
      </c>
      <c r="K13" s="14" t="s">
        <v>3488</v>
      </c>
      <c r="L13" s="14" t="s">
        <v>3364</v>
      </c>
      <c r="M13" s="14">
        <v>22917910</v>
      </c>
      <c r="N13" s="14">
        <v>22917910</v>
      </c>
    </row>
    <row r="14" spans="1:14" x14ac:dyDescent="0.25">
      <c r="A14" s="16" t="str">
        <f t="shared" si="0"/>
        <v>394911</v>
      </c>
      <c r="B14" s="14" t="s">
        <v>1377</v>
      </c>
      <c r="C14" s="14">
        <v>11</v>
      </c>
      <c r="D14" s="14" t="s">
        <v>69</v>
      </c>
      <c r="F14" s="14" t="s">
        <v>44</v>
      </c>
      <c r="G14" s="14" t="s">
        <v>1342</v>
      </c>
      <c r="H14" s="14" t="s">
        <v>2953</v>
      </c>
      <c r="I14" s="14" t="s">
        <v>2949</v>
      </c>
      <c r="J14" s="14" t="s">
        <v>3</v>
      </c>
      <c r="K14" s="14" t="s">
        <v>3488</v>
      </c>
      <c r="L14" s="14" t="s">
        <v>2641</v>
      </c>
      <c r="M14" s="14">
        <v>22324780</v>
      </c>
      <c r="N14" s="14">
        <v>22324780</v>
      </c>
    </row>
    <row r="15" spans="1:14" x14ac:dyDescent="0.25">
      <c r="A15" s="16" t="str">
        <f t="shared" si="0"/>
        <v>395011</v>
      </c>
      <c r="B15" s="14" t="s">
        <v>1340</v>
      </c>
      <c r="C15" s="14">
        <v>11</v>
      </c>
      <c r="D15" s="14" t="s">
        <v>933</v>
      </c>
      <c r="F15" s="14" t="s">
        <v>45</v>
      </c>
      <c r="G15" s="14" t="s">
        <v>1343</v>
      </c>
      <c r="H15" s="14" t="s">
        <v>2012</v>
      </c>
      <c r="I15" s="14" t="s">
        <v>2949</v>
      </c>
      <c r="J15" s="14" t="s">
        <v>3</v>
      </c>
      <c r="K15" s="14" t="s">
        <v>3488</v>
      </c>
      <c r="L15" s="14" t="s">
        <v>3232</v>
      </c>
      <c r="M15" s="14">
        <v>22216646</v>
      </c>
      <c r="N15" s="14">
        <v>22216646</v>
      </c>
    </row>
    <row r="16" spans="1:14" x14ac:dyDescent="0.25">
      <c r="A16" s="16" t="str">
        <f t="shared" si="0"/>
        <v>395111</v>
      </c>
      <c r="B16" s="14" t="s">
        <v>1384</v>
      </c>
      <c r="C16" s="14">
        <v>11</v>
      </c>
      <c r="D16" s="14" t="s">
        <v>848</v>
      </c>
      <c r="F16" s="14" t="s">
        <v>936</v>
      </c>
      <c r="G16" s="14" t="s">
        <v>1344</v>
      </c>
      <c r="H16" s="14" t="s">
        <v>2013</v>
      </c>
      <c r="I16" s="14" t="s">
        <v>2949</v>
      </c>
      <c r="J16" s="14" t="s">
        <v>4</v>
      </c>
      <c r="K16" s="14" t="s">
        <v>3488</v>
      </c>
      <c r="L16" s="14" t="s">
        <v>3533</v>
      </c>
      <c r="M16" s="14">
        <v>22322753</v>
      </c>
      <c r="N16" s="14">
        <v>22323700</v>
      </c>
    </row>
    <row r="17" spans="1:14" x14ac:dyDescent="0.25">
      <c r="A17" s="16" t="str">
        <f t="shared" si="0"/>
        <v>395211</v>
      </c>
      <c r="B17" s="14" t="s">
        <v>1349</v>
      </c>
      <c r="C17" s="14">
        <v>11</v>
      </c>
      <c r="D17" s="14" t="s">
        <v>939</v>
      </c>
      <c r="F17" s="14" t="s">
        <v>1125</v>
      </c>
      <c r="G17" s="14" t="s">
        <v>1345</v>
      </c>
      <c r="H17" s="14" t="s">
        <v>2014</v>
      </c>
      <c r="I17" s="14" t="s">
        <v>2947</v>
      </c>
      <c r="J17" s="14" t="s">
        <v>7</v>
      </c>
      <c r="K17" s="14" t="s">
        <v>3488</v>
      </c>
      <c r="L17" s="14" t="s">
        <v>2642</v>
      </c>
      <c r="M17" s="14">
        <v>22545434</v>
      </c>
      <c r="N17" s="14">
        <v>22545434</v>
      </c>
    </row>
    <row r="18" spans="1:14" x14ac:dyDescent="0.25">
      <c r="A18" s="16" t="str">
        <f t="shared" si="0"/>
        <v>395311</v>
      </c>
      <c r="B18" s="14" t="s">
        <v>1371</v>
      </c>
      <c r="C18" s="14">
        <v>11</v>
      </c>
      <c r="D18" s="14" t="s">
        <v>943</v>
      </c>
      <c r="F18" s="14" t="s">
        <v>938</v>
      </c>
      <c r="G18" s="14" t="s">
        <v>1346</v>
      </c>
      <c r="H18" s="14" t="s">
        <v>2015</v>
      </c>
      <c r="I18" s="14" t="s">
        <v>2947</v>
      </c>
      <c r="J18" s="14" t="s">
        <v>7</v>
      </c>
      <c r="K18" s="14" t="s">
        <v>3488</v>
      </c>
      <c r="L18" s="14" t="s">
        <v>2643</v>
      </c>
      <c r="M18" s="14">
        <v>22541108</v>
      </c>
      <c r="N18" s="14">
        <v>22541109</v>
      </c>
    </row>
    <row r="19" spans="1:14" x14ac:dyDescent="0.25">
      <c r="A19" s="16" t="str">
        <f t="shared" si="0"/>
        <v>395411</v>
      </c>
      <c r="B19" s="14" t="s">
        <v>1372</v>
      </c>
      <c r="C19" s="14">
        <v>11</v>
      </c>
      <c r="D19" s="14" t="s">
        <v>944</v>
      </c>
      <c r="F19" s="14" t="s">
        <v>50</v>
      </c>
      <c r="G19" s="14" t="s">
        <v>1347</v>
      </c>
      <c r="H19" s="14" t="s">
        <v>2016</v>
      </c>
      <c r="I19" s="14" t="s">
        <v>2947</v>
      </c>
      <c r="J19" s="14" t="s">
        <v>3</v>
      </c>
      <c r="K19" s="14" t="s">
        <v>3488</v>
      </c>
      <c r="L19" s="14" t="s">
        <v>3534</v>
      </c>
      <c r="M19" s="14">
        <v>22271827</v>
      </c>
      <c r="N19" s="14">
        <v>22262040</v>
      </c>
    </row>
    <row r="20" spans="1:14" x14ac:dyDescent="0.25">
      <c r="A20" s="16" t="str">
        <f t="shared" si="0"/>
        <v>395511</v>
      </c>
      <c r="B20" s="14" t="s">
        <v>1368</v>
      </c>
      <c r="C20" s="14">
        <v>11</v>
      </c>
      <c r="D20" s="14" t="s">
        <v>872</v>
      </c>
      <c r="F20" s="14" t="s">
        <v>838</v>
      </c>
      <c r="G20" s="14" t="s">
        <v>1348</v>
      </c>
      <c r="H20" s="14" t="s">
        <v>2017</v>
      </c>
      <c r="I20" s="14" t="s">
        <v>2947</v>
      </c>
      <c r="J20" s="14" t="s">
        <v>3</v>
      </c>
      <c r="K20" s="14" t="s">
        <v>3488</v>
      </c>
      <c r="L20" s="14" t="s">
        <v>3535</v>
      </c>
      <c r="M20" s="14">
        <v>22262372</v>
      </c>
      <c r="N20" s="14">
        <v>22262048</v>
      </c>
    </row>
    <row r="21" spans="1:14" x14ac:dyDescent="0.25">
      <c r="A21" s="16" t="str">
        <f t="shared" si="0"/>
        <v>395611</v>
      </c>
      <c r="B21" s="14" t="s">
        <v>1345</v>
      </c>
      <c r="C21" s="14">
        <v>11</v>
      </c>
      <c r="D21" s="14" t="s">
        <v>1125</v>
      </c>
      <c r="F21" s="14" t="s">
        <v>939</v>
      </c>
      <c r="G21" s="14" t="s">
        <v>1349</v>
      </c>
      <c r="H21" s="14" t="s">
        <v>2954</v>
      </c>
      <c r="I21" s="14" t="s">
        <v>2949</v>
      </c>
      <c r="J21" s="14" t="s">
        <v>5</v>
      </c>
      <c r="K21" s="14" t="s">
        <v>3488</v>
      </c>
      <c r="L21" s="14" t="s">
        <v>3227</v>
      </c>
      <c r="M21" s="14">
        <v>22280123</v>
      </c>
      <c r="N21" s="14">
        <v>22280123</v>
      </c>
    </row>
    <row r="22" spans="1:14" x14ac:dyDescent="0.25">
      <c r="A22" s="16" t="str">
        <f t="shared" si="0"/>
        <v>395711</v>
      </c>
      <c r="B22" s="14" t="s">
        <v>1331</v>
      </c>
      <c r="C22" s="14">
        <v>11</v>
      </c>
      <c r="D22" s="14" t="s">
        <v>927</v>
      </c>
      <c r="F22" s="14" t="s">
        <v>940</v>
      </c>
      <c r="G22" s="14" t="s">
        <v>1350</v>
      </c>
      <c r="H22" s="14" t="s">
        <v>2018</v>
      </c>
      <c r="I22" s="14" t="s">
        <v>33</v>
      </c>
      <c r="J22" s="14" t="s">
        <v>3</v>
      </c>
      <c r="K22" s="14" t="s">
        <v>3488</v>
      </c>
      <c r="L22" s="14" t="s">
        <v>2851</v>
      </c>
      <c r="M22" s="14">
        <v>22590602</v>
      </c>
      <c r="N22" s="14">
        <v>22597519</v>
      </c>
    </row>
    <row r="23" spans="1:14" x14ac:dyDescent="0.25">
      <c r="A23" s="16" t="str">
        <f t="shared" si="0"/>
        <v>395811</v>
      </c>
      <c r="B23" s="14" t="s">
        <v>1375</v>
      </c>
      <c r="C23" s="14">
        <v>11</v>
      </c>
      <c r="D23" s="14" t="s">
        <v>1992</v>
      </c>
      <c r="F23" s="14" t="s">
        <v>1990</v>
      </c>
      <c r="G23" s="14" t="s">
        <v>1351</v>
      </c>
      <c r="H23" s="14" t="s">
        <v>2019</v>
      </c>
      <c r="I23" s="14" t="s">
        <v>33</v>
      </c>
      <c r="J23" s="14" t="s">
        <v>10</v>
      </c>
      <c r="K23" s="14" t="s">
        <v>3488</v>
      </c>
      <c r="L23" s="14" t="s">
        <v>3536</v>
      </c>
      <c r="M23" s="14">
        <v>22509947</v>
      </c>
      <c r="N23" s="14">
        <v>22594462</v>
      </c>
    </row>
    <row r="24" spans="1:14" x14ac:dyDescent="0.25">
      <c r="A24" s="16" t="str">
        <f t="shared" si="0"/>
        <v>395911</v>
      </c>
      <c r="B24" s="14" t="s">
        <v>1369</v>
      </c>
      <c r="C24" s="14">
        <v>11</v>
      </c>
      <c r="D24" s="14" t="s">
        <v>942</v>
      </c>
      <c r="F24" s="14" t="s">
        <v>885</v>
      </c>
      <c r="G24" s="14" t="s">
        <v>1352</v>
      </c>
      <c r="H24" s="14" t="s">
        <v>2020</v>
      </c>
      <c r="I24" s="14" t="s">
        <v>33</v>
      </c>
      <c r="J24" s="14" t="s">
        <v>3</v>
      </c>
      <c r="K24" s="14" t="s">
        <v>3501</v>
      </c>
      <c r="L24" s="14" t="s">
        <v>3228</v>
      </c>
      <c r="M24" s="14">
        <v>40002022</v>
      </c>
      <c r="N24" s="14">
        <v>22508022</v>
      </c>
    </row>
    <row r="25" spans="1:14" x14ac:dyDescent="0.25">
      <c r="A25" s="16" t="str">
        <f t="shared" si="0"/>
        <v>396011</v>
      </c>
      <c r="B25" s="14" t="s">
        <v>1383</v>
      </c>
      <c r="C25" s="14">
        <v>11</v>
      </c>
      <c r="D25" s="14" t="s">
        <v>849</v>
      </c>
      <c r="F25" s="14" t="s">
        <v>873</v>
      </c>
      <c r="G25" s="14" t="s">
        <v>1353</v>
      </c>
      <c r="H25" s="14" t="s">
        <v>2021</v>
      </c>
      <c r="I25" s="14" t="s">
        <v>33</v>
      </c>
      <c r="J25" s="14" t="s">
        <v>10</v>
      </c>
      <c r="K25" s="14" t="s">
        <v>3488</v>
      </c>
      <c r="L25" s="14" t="s">
        <v>2646</v>
      </c>
      <c r="M25" s="14">
        <v>22598797</v>
      </c>
      <c r="N25" s="14">
        <v>22591022</v>
      </c>
    </row>
    <row r="26" spans="1:14" x14ac:dyDescent="0.25">
      <c r="A26" s="16" t="str">
        <f t="shared" si="0"/>
        <v>396111</v>
      </c>
      <c r="B26" s="14" t="s">
        <v>1370</v>
      </c>
      <c r="C26" s="14">
        <v>11</v>
      </c>
      <c r="D26" s="14" t="s">
        <v>833</v>
      </c>
      <c r="F26" s="14" t="s">
        <v>878</v>
      </c>
      <c r="G26" s="14" t="s">
        <v>1354</v>
      </c>
      <c r="H26" s="14" t="s">
        <v>2022</v>
      </c>
      <c r="I26" s="14" t="s">
        <v>33</v>
      </c>
      <c r="J26" s="14" t="s">
        <v>10</v>
      </c>
      <c r="K26" s="14" t="s">
        <v>3488</v>
      </c>
      <c r="L26" s="14" t="s">
        <v>2854</v>
      </c>
      <c r="M26" s="14">
        <v>22592253</v>
      </c>
      <c r="N26" s="14">
        <v>22592253</v>
      </c>
    </row>
    <row r="27" spans="1:14" x14ac:dyDescent="0.25">
      <c r="A27" s="16" t="str">
        <f t="shared" si="0"/>
        <v>396211</v>
      </c>
      <c r="B27" s="14" t="s">
        <v>1379</v>
      </c>
      <c r="C27" s="14">
        <v>11</v>
      </c>
      <c r="D27" s="14" t="s">
        <v>72</v>
      </c>
      <c r="F27" s="14" t="s">
        <v>1140</v>
      </c>
      <c r="G27" s="14" t="s">
        <v>1355</v>
      </c>
      <c r="H27" s="14" t="s">
        <v>2023</v>
      </c>
      <c r="I27" s="14" t="s">
        <v>33</v>
      </c>
      <c r="J27" s="14" t="s">
        <v>4</v>
      </c>
      <c r="K27" s="14" t="s">
        <v>3488</v>
      </c>
      <c r="L27" s="14" t="s">
        <v>3366</v>
      </c>
      <c r="M27" s="14">
        <v>22703443</v>
      </c>
      <c r="N27" s="14">
        <v>22703743</v>
      </c>
    </row>
    <row r="28" spans="1:14" x14ac:dyDescent="0.25">
      <c r="A28" s="16" t="str">
        <f t="shared" si="0"/>
        <v>396311</v>
      </c>
      <c r="B28" s="14" t="s">
        <v>1332</v>
      </c>
      <c r="C28" s="14">
        <v>11</v>
      </c>
      <c r="D28" s="14" t="s">
        <v>1071</v>
      </c>
      <c r="F28" s="14" t="s">
        <v>55</v>
      </c>
      <c r="G28" s="14" t="s">
        <v>1356</v>
      </c>
      <c r="H28" s="14" t="s">
        <v>2024</v>
      </c>
      <c r="I28" s="14" t="s">
        <v>33</v>
      </c>
      <c r="J28" s="14" t="s">
        <v>3</v>
      </c>
      <c r="K28" s="14" t="s">
        <v>3488</v>
      </c>
      <c r="L28" s="14" t="s">
        <v>2670</v>
      </c>
      <c r="M28" s="14">
        <v>22767828</v>
      </c>
      <c r="N28" s="14">
        <v>22767828</v>
      </c>
    </row>
    <row r="29" spans="1:14" x14ac:dyDescent="0.25">
      <c r="A29" s="16" t="str">
        <f t="shared" si="0"/>
        <v>396411</v>
      </c>
      <c r="B29" s="14" t="s">
        <v>1341</v>
      </c>
      <c r="C29" s="14">
        <v>11</v>
      </c>
      <c r="D29" s="14" t="s">
        <v>934</v>
      </c>
      <c r="F29" s="14" t="s">
        <v>57</v>
      </c>
      <c r="G29" s="14" t="s">
        <v>1357</v>
      </c>
      <c r="H29" s="14" t="s">
        <v>2025</v>
      </c>
      <c r="I29" s="14" t="s">
        <v>33</v>
      </c>
      <c r="J29" s="14" t="s">
        <v>6</v>
      </c>
      <c r="K29" s="14" t="s">
        <v>3488</v>
      </c>
      <c r="L29" s="14" t="s">
        <v>2648</v>
      </c>
      <c r="M29" s="14">
        <v>25441394</v>
      </c>
      <c r="N29" s="14">
        <v>25441394</v>
      </c>
    </row>
    <row r="30" spans="1:14" x14ac:dyDescent="0.25">
      <c r="A30" s="16" t="str">
        <f t="shared" si="0"/>
        <v>396511</v>
      </c>
      <c r="B30" s="14" t="s">
        <v>1376</v>
      </c>
      <c r="C30" s="14">
        <v>11</v>
      </c>
      <c r="D30" s="14" t="s">
        <v>71</v>
      </c>
      <c r="F30" s="14" t="s">
        <v>1991</v>
      </c>
      <c r="G30" s="14" t="s">
        <v>1358</v>
      </c>
      <c r="H30" s="14" t="s">
        <v>2026</v>
      </c>
      <c r="I30" s="14" t="s">
        <v>125</v>
      </c>
      <c r="J30" s="14" t="s">
        <v>3</v>
      </c>
      <c r="K30" s="14" t="s">
        <v>3488</v>
      </c>
      <c r="L30" s="14" t="s">
        <v>2650</v>
      </c>
      <c r="M30" s="14">
        <v>24166163</v>
      </c>
      <c r="N30" s="14">
        <v>24165424</v>
      </c>
    </row>
    <row r="31" spans="1:14" x14ac:dyDescent="0.25">
      <c r="A31" s="16" t="str">
        <f t="shared" si="0"/>
        <v>396611</v>
      </c>
      <c r="B31" s="14" t="s">
        <v>1365</v>
      </c>
      <c r="C31" s="14">
        <v>11</v>
      </c>
      <c r="D31" s="14" t="s">
        <v>889</v>
      </c>
      <c r="F31" s="14" t="s">
        <v>51</v>
      </c>
      <c r="G31" s="14" t="s">
        <v>1359</v>
      </c>
      <c r="H31" s="14" t="s">
        <v>2027</v>
      </c>
      <c r="I31" s="14" t="s">
        <v>125</v>
      </c>
      <c r="J31" s="14" t="s">
        <v>3</v>
      </c>
      <c r="K31" s="14" t="s">
        <v>3488</v>
      </c>
      <c r="L31" s="14" t="s">
        <v>3369</v>
      </c>
      <c r="M31" s="14">
        <v>21065400</v>
      </c>
      <c r="N31" s="14">
        <v>21065400</v>
      </c>
    </row>
    <row r="32" spans="1:14" x14ac:dyDescent="0.25">
      <c r="A32" s="16" t="str">
        <f t="shared" si="0"/>
        <v>396811</v>
      </c>
      <c r="B32" s="14" t="s">
        <v>1344</v>
      </c>
      <c r="C32" s="14">
        <v>11</v>
      </c>
      <c r="D32" s="14" t="s">
        <v>936</v>
      </c>
      <c r="F32" s="14" t="s">
        <v>60</v>
      </c>
      <c r="G32" s="14" t="s">
        <v>1360</v>
      </c>
      <c r="H32" s="14" t="s">
        <v>2028</v>
      </c>
      <c r="I32" s="14" t="s">
        <v>125</v>
      </c>
      <c r="J32" s="14" t="s">
        <v>5</v>
      </c>
      <c r="K32" s="14" t="s">
        <v>3488</v>
      </c>
      <c r="L32" s="14" t="s">
        <v>3065</v>
      </c>
      <c r="M32" s="14">
        <v>27781010</v>
      </c>
      <c r="N32" s="14">
        <v>27781010</v>
      </c>
    </row>
    <row r="33" spans="1:14" x14ac:dyDescent="0.25">
      <c r="A33" s="16" t="str">
        <f t="shared" si="0"/>
        <v>397011</v>
      </c>
      <c r="B33" s="14" t="s">
        <v>1338</v>
      </c>
      <c r="C33" s="14">
        <v>11</v>
      </c>
      <c r="D33" s="14" t="s">
        <v>876</v>
      </c>
      <c r="F33" s="14" t="s">
        <v>61</v>
      </c>
      <c r="G33" s="14" t="s">
        <v>1361</v>
      </c>
      <c r="H33" s="14" t="s">
        <v>2029</v>
      </c>
      <c r="I33" s="14" t="s">
        <v>171</v>
      </c>
      <c r="J33" s="14" t="s">
        <v>3</v>
      </c>
      <c r="K33" s="14" t="s">
        <v>3488</v>
      </c>
      <c r="L33" s="14" t="s">
        <v>3367</v>
      </c>
      <c r="M33" s="14">
        <v>25466012</v>
      </c>
      <c r="N33" s="14">
        <v>25469038</v>
      </c>
    </row>
    <row r="34" spans="1:14" x14ac:dyDescent="0.25">
      <c r="A34" s="16" t="str">
        <f t="shared" si="0"/>
        <v>397111</v>
      </c>
      <c r="B34" s="14" t="s">
        <v>1527</v>
      </c>
      <c r="C34" s="14">
        <v>11</v>
      </c>
      <c r="D34" s="14" t="s">
        <v>976</v>
      </c>
      <c r="F34" s="14" t="s">
        <v>941</v>
      </c>
      <c r="G34" s="14" t="s">
        <v>1362</v>
      </c>
      <c r="H34" s="14" t="s">
        <v>2030</v>
      </c>
      <c r="I34" s="14" t="s">
        <v>33</v>
      </c>
      <c r="J34" s="14" t="s">
        <v>5</v>
      </c>
      <c r="K34" s="14" t="s">
        <v>3488</v>
      </c>
      <c r="L34" s="14" t="s">
        <v>2649</v>
      </c>
      <c r="M34" s="14">
        <v>22303375</v>
      </c>
      <c r="N34" s="14">
        <v>22303375</v>
      </c>
    </row>
    <row r="35" spans="1:14" x14ac:dyDescent="0.25">
      <c r="A35" s="16" t="str">
        <f t="shared" si="0"/>
        <v>397211</v>
      </c>
      <c r="B35" s="14" t="s">
        <v>1568</v>
      </c>
      <c r="C35" s="14">
        <v>11</v>
      </c>
      <c r="D35" s="14" t="s">
        <v>293</v>
      </c>
      <c r="F35" s="14" t="s">
        <v>53</v>
      </c>
      <c r="G35" s="14" t="s">
        <v>1363</v>
      </c>
      <c r="H35" s="14" t="s">
        <v>2031</v>
      </c>
      <c r="I35" s="14" t="s">
        <v>33</v>
      </c>
      <c r="J35" s="14" t="s">
        <v>5</v>
      </c>
      <c r="K35" s="14" t="s">
        <v>3488</v>
      </c>
      <c r="L35" s="14" t="s">
        <v>3067</v>
      </c>
      <c r="M35" s="14">
        <v>25400315</v>
      </c>
      <c r="N35" s="14">
        <v>25401212</v>
      </c>
    </row>
    <row r="36" spans="1:14" x14ac:dyDescent="0.25">
      <c r="A36" s="16" t="str">
        <f t="shared" si="0"/>
        <v>397311</v>
      </c>
      <c r="B36" s="14" t="s">
        <v>1540</v>
      </c>
      <c r="C36" s="14">
        <v>11</v>
      </c>
      <c r="D36" s="14" t="s">
        <v>179</v>
      </c>
      <c r="F36" s="14" t="s">
        <v>64</v>
      </c>
      <c r="G36" s="14" t="s">
        <v>1364</v>
      </c>
      <c r="H36" s="14" t="s">
        <v>2032</v>
      </c>
      <c r="I36" s="14" t="s">
        <v>125</v>
      </c>
      <c r="J36" s="14" t="s">
        <v>7</v>
      </c>
      <c r="K36" s="14" t="s">
        <v>3488</v>
      </c>
      <c r="L36" s="14" t="s">
        <v>2651</v>
      </c>
      <c r="M36" s="14">
        <v>22491117</v>
      </c>
      <c r="N36" s="14">
        <v>22491117</v>
      </c>
    </row>
    <row r="37" spans="1:14" x14ac:dyDescent="0.25">
      <c r="A37" s="16" t="str">
        <f t="shared" si="0"/>
        <v>397511</v>
      </c>
      <c r="B37" s="14" t="s">
        <v>1513</v>
      </c>
      <c r="C37" s="14">
        <v>11</v>
      </c>
      <c r="D37" s="14" t="s">
        <v>208</v>
      </c>
      <c r="F37" s="14" t="s">
        <v>889</v>
      </c>
      <c r="G37" s="14" t="s">
        <v>1365</v>
      </c>
      <c r="H37" s="14" t="s">
        <v>2033</v>
      </c>
      <c r="I37" s="14" t="s">
        <v>2951</v>
      </c>
      <c r="J37" s="14" t="s">
        <v>3</v>
      </c>
      <c r="K37" s="14" t="s">
        <v>3501</v>
      </c>
      <c r="L37" s="14" t="s">
        <v>2652</v>
      </c>
      <c r="M37" s="14">
        <v>22850928</v>
      </c>
      <c r="N37" s="14">
        <v>22451441</v>
      </c>
    </row>
    <row r="38" spans="1:14" x14ac:dyDescent="0.25">
      <c r="A38" s="16" t="str">
        <f t="shared" si="0"/>
        <v>397711</v>
      </c>
      <c r="B38" s="14" t="s">
        <v>1600</v>
      </c>
      <c r="C38" s="14">
        <v>11</v>
      </c>
      <c r="D38" s="14" t="s">
        <v>1998</v>
      </c>
      <c r="F38" s="14" t="s">
        <v>56</v>
      </c>
      <c r="G38" s="14" t="s">
        <v>1366</v>
      </c>
      <c r="H38" s="14" t="s">
        <v>2034</v>
      </c>
      <c r="I38" s="14" t="s">
        <v>2951</v>
      </c>
      <c r="J38" s="14" t="s">
        <v>3</v>
      </c>
      <c r="K38" s="14" t="s">
        <v>3488</v>
      </c>
      <c r="L38" s="14" t="s">
        <v>2653</v>
      </c>
      <c r="M38" s="14">
        <v>22213885</v>
      </c>
      <c r="N38" s="14">
        <v>22216730</v>
      </c>
    </row>
    <row r="39" spans="1:14" x14ac:dyDescent="0.25">
      <c r="A39" s="16" t="str">
        <f t="shared" si="0"/>
        <v>397811</v>
      </c>
      <c r="B39" s="14" t="s">
        <v>1618</v>
      </c>
      <c r="C39" s="14">
        <v>11</v>
      </c>
      <c r="D39" s="14" t="s">
        <v>40</v>
      </c>
      <c r="F39" s="14" t="s">
        <v>870</v>
      </c>
      <c r="G39" s="14" t="s">
        <v>1367</v>
      </c>
      <c r="H39" s="14" t="s">
        <v>2035</v>
      </c>
      <c r="I39" s="14" t="s">
        <v>2951</v>
      </c>
      <c r="J39" s="14" t="s">
        <v>3</v>
      </c>
      <c r="K39" s="14" t="s">
        <v>3488</v>
      </c>
      <c r="L39" s="14" t="s">
        <v>3382</v>
      </c>
      <c r="M39" s="14">
        <v>22350936</v>
      </c>
      <c r="N39" s="14">
        <v>22350428</v>
      </c>
    </row>
    <row r="40" spans="1:14" x14ac:dyDescent="0.25">
      <c r="A40" s="16" t="str">
        <f t="shared" si="0"/>
        <v>397911</v>
      </c>
      <c r="B40" s="14" t="s">
        <v>1599</v>
      </c>
      <c r="C40" s="14">
        <v>11</v>
      </c>
      <c r="D40" s="14" t="s">
        <v>353</v>
      </c>
      <c r="F40" s="14" t="s">
        <v>872</v>
      </c>
      <c r="G40" s="14" t="s">
        <v>1368</v>
      </c>
      <c r="H40" s="14" t="s">
        <v>2955</v>
      </c>
      <c r="I40" s="14" t="s">
        <v>2951</v>
      </c>
      <c r="J40" s="14" t="s">
        <v>4</v>
      </c>
      <c r="K40" s="14" t="s">
        <v>3488</v>
      </c>
      <c r="L40" s="14" t="s">
        <v>2654</v>
      </c>
      <c r="M40" s="14">
        <v>22293393</v>
      </c>
      <c r="N40" s="14">
        <v>22293393</v>
      </c>
    </row>
    <row r="41" spans="1:14" x14ac:dyDescent="0.25">
      <c r="A41" s="16" t="str">
        <f t="shared" si="0"/>
        <v>398011</v>
      </c>
      <c r="B41" s="14" t="s">
        <v>1678</v>
      </c>
      <c r="C41" s="14">
        <v>11</v>
      </c>
      <c r="D41" s="14" t="s">
        <v>311</v>
      </c>
      <c r="F41" s="14" t="s">
        <v>942</v>
      </c>
      <c r="G41" s="14" t="s">
        <v>1369</v>
      </c>
      <c r="H41" s="14" t="s">
        <v>2036</v>
      </c>
      <c r="I41" s="14" t="s">
        <v>2949</v>
      </c>
      <c r="J41" s="14" t="s">
        <v>6</v>
      </c>
      <c r="K41" s="14" t="s">
        <v>3488</v>
      </c>
      <c r="L41" s="14" t="s">
        <v>3537</v>
      </c>
      <c r="M41" s="14">
        <v>22821457</v>
      </c>
      <c r="N41" s="14">
        <v>22821457</v>
      </c>
    </row>
    <row r="42" spans="1:14" x14ac:dyDescent="0.25">
      <c r="A42" s="16" t="str">
        <f t="shared" si="0"/>
        <v>398211</v>
      </c>
      <c r="B42" s="14" t="s">
        <v>1353</v>
      </c>
      <c r="C42" s="14">
        <v>11</v>
      </c>
      <c r="D42" s="14" t="s">
        <v>873</v>
      </c>
      <c r="F42" s="14" t="s">
        <v>833</v>
      </c>
      <c r="G42" s="14" t="s">
        <v>1370</v>
      </c>
      <c r="H42" s="14" t="s">
        <v>2037</v>
      </c>
      <c r="I42" s="14" t="s">
        <v>2947</v>
      </c>
      <c r="J42" s="14" t="s">
        <v>9</v>
      </c>
      <c r="K42" s="14" t="s">
        <v>3488</v>
      </c>
      <c r="L42" s="14" t="s">
        <v>2655</v>
      </c>
      <c r="M42" s="14">
        <v>22527248</v>
      </c>
      <c r="N42" s="14">
        <v>22527248</v>
      </c>
    </row>
    <row r="43" spans="1:14" x14ac:dyDescent="0.25">
      <c r="A43" s="16" t="str">
        <f t="shared" si="0"/>
        <v>398311</v>
      </c>
      <c r="B43" s="14" t="s">
        <v>1351</v>
      </c>
      <c r="C43" s="14">
        <v>11</v>
      </c>
      <c r="D43" s="14" t="s">
        <v>1990</v>
      </c>
      <c r="F43" s="14" t="s">
        <v>943</v>
      </c>
      <c r="G43" s="14" t="s">
        <v>1371</v>
      </c>
      <c r="H43" s="14" t="s">
        <v>2038</v>
      </c>
      <c r="I43" s="14" t="s">
        <v>2951</v>
      </c>
      <c r="J43" s="14" t="s">
        <v>9</v>
      </c>
      <c r="K43" s="14" t="s">
        <v>3488</v>
      </c>
      <c r="L43" s="14" t="s">
        <v>3538</v>
      </c>
      <c r="M43" s="14">
        <v>22290285</v>
      </c>
      <c r="N43" s="14">
        <v>22922301</v>
      </c>
    </row>
    <row r="44" spans="1:14" x14ac:dyDescent="0.25">
      <c r="A44" s="16" t="str">
        <f t="shared" si="0"/>
        <v>398411</v>
      </c>
      <c r="B44" s="14" t="s">
        <v>1352</v>
      </c>
      <c r="C44" s="14">
        <v>11</v>
      </c>
      <c r="D44" s="14" t="s">
        <v>885</v>
      </c>
      <c r="F44" s="14" t="s">
        <v>944</v>
      </c>
      <c r="G44" s="14" t="s">
        <v>1372</v>
      </c>
      <c r="H44" s="14" t="s">
        <v>1135</v>
      </c>
      <c r="I44" s="14" t="s">
        <v>2951</v>
      </c>
      <c r="J44" s="14" t="s">
        <v>9</v>
      </c>
      <c r="K44" s="14" t="s">
        <v>3501</v>
      </c>
      <c r="L44" s="14" t="s">
        <v>1145</v>
      </c>
      <c r="M44" s="14">
        <v>25290494</v>
      </c>
      <c r="N44" s="14">
        <v>25290673</v>
      </c>
    </row>
    <row r="45" spans="1:14" x14ac:dyDescent="0.25">
      <c r="A45" s="16" t="str">
        <f t="shared" si="0"/>
        <v>398511</v>
      </c>
      <c r="B45" s="14" t="s">
        <v>1355</v>
      </c>
      <c r="C45" s="14">
        <v>11</v>
      </c>
      <c r="D45" s="14" t="s">
        <v>1140</v>
      </c>
      <c r="F45" s="14" t="s">
        <v>946</v>
      </c>
      <c r="G45" s="14" t="s">
        <v>1373</v>
      </c>
      <c r="H45" s="14" t="s">
        <v>2039</v>
      </c>
      <c r="I45" s="14" t="s">
        <v>33</v>
      </c>
      <c r="J45" s="14" t="s">
        <v>7</v>
      </c>
      <c r="K45" s="14" t="s">
        <v>3488</v>
      </c>
      <c r="L45" s="14" t="s">
        <v>3371</v>
      </c>
      <c r="M45" s="14">
        <v>24100121</v>
      </c>
      <c r="N45" s="14">
        <v>24100735</v>
      </c>
    </row>
    <row r="46" spans="1:14" x14ac:dyDescent="0.25">
      <c r="A46" s="16" t="str">
        <f t="shared" si="0"/>
        <v>398611</v>
      </c>
      <c r="B46" s="14" t="s">
        <v>1348</v>
      </c>
      <c r="C46" s="14">
        <v>11</v>
      </c>
      <c r="D46" s="14" t="s">
        <v>838</v>
      </c>
      <c r="F46" s="14" t="s">
        <v>770</v>
      </c>
      <c r="G46" s="14" t="s">
        <v>1374</v>
      </c>
      <c r="H46" s="14" t="s">
        <v>2956</v>
      </c>
      <c r="I46" s="14" t="s">
        <v>2951</v>
      </c>
      <c r="J46" s="14" t="s">
        <v>6</v>
      </c>
      <c r="K46" s="14" t="s">
        <v>3488</v>
      </c>
      <c r="L46" s="14" t="s">
        <v>2657</v>
      </c>
      <c r="M46" s="14">
        <v>22400123</v>
      </c>
      <c r="N46" s="14">
        <v>22400123</v>
      </c>
    </row>
    <row r="47" spans="1:14" x14ac:dyDescent="0.25">
      <c r="A47" s="16" t="str">
        <f t="shared" si="0"/>
        <v>398811</v>
      </c>
      <c r="B47" s="14" t="s">
        <v>1356</v>
      </c>
      <c r="C47" s="14">
        <v>11</v>
      </c>
      <c r="D47" s="14" t="s">
        <v>55</v>
      </c>
      <c r="F47" s="14" t="s">
        <v>1992</v>
      </c>
      <c r="G47" s="14" t="s">
        <v>1375</v>
      </c>
      <c r="H47" s="14" t="s">
        <v>2040</v>
      </c>
      <c r="I47" s="14" t="s">
        <v>2951</v>
      </c>
      <c r="J47" s="14" t="s">
        <v>7</v>
      </c>
      <c r="K47" s="14" t="s">
        <v>3488</v>
      </c>
      <c r="L47" s="14" t="s">
        <v>2658</v>
      </c>
      <c r="M47" s="14">
        <v>22356785</v>
      </c>
      <c r="N47" s="14">
        <v>22369062</v>
      </c>
    </row>
    <row r="48" spans="1:14" x14ac:dyDescent="0.25">
      <c r="A48" s="16" t="str">
        <f t="shared" si="0"/>
        <v>398911</v>
      </c>
      <c r="B48" s="14" t="s">
        <v>1362</v>
      </c>
      <c r="C48" s="14">
        <v>11</v>
      </c>
      <c r="D48" s="14" t="s">
        <v>941</v>
      </c>
      <c r="F48" s="14" t="s">
        <v>71</v>
      </c>
      <c r="G48" s="14" t="s">
        <v>1376</v>
      </c>
      <c r="H48" s="14" t="s">
        <v>2041</v>
      </c>
      <c r="I48" s="14" t="s">
        <v>2951</v>
      </c>
      <c r="J48" s="14" t="s">
        <v>7</v>
      </c>
      <c r="K48" s="14" t="s">
        <v>3501</v>
      </c>
      <c r="L48" s="14" t="s">
        <v>3539</v>
      </c>
      <c r="M48" s="14">
        <v>22359414</v>
      </c>
      <c r="N48" s="14">
        <v>22359476</v>
      </c>
    </row>
    <row r="49" spans="1:14" x14ac:dyDescent="0.25">
      <c r="A49" s="16" t="str">
        <f t="shared" si="0"/>
        <v>399011</v>
      </c>
      <c r="B49" s="14" t="s">
        <v>1529</v>
      </c>
      <c r="C49" s="14">
        <v>11</v>
      </c>
      <c r="D49" s="14" t="s">
        <v>231</v>
      </c>
      <c r="F49" s="14" t="s">
        <v>69</v>
      </c>
      <c r="G49" s="14" t="s">
        <v>1377</v>
      </c>
      <c r="H49" s="14" t="s">
        <v>2042</v>
      </c>
      <c r="I49" s="14" t="s">
        <v>2951</v>
      </c>
      <c r="J49" s="14" t="s">
        <v>7</v>
      </c>
      <c r="K49" s="14" t="s">
        <v>3488</v>
      </c>
      <c r="L49" s="14" t="s">
        <v>2659</v>
      </c>
      <c r="M49" s="14">
        <v>22359282</v>
      </c>
      <c r="N49" s="14">
        <v>22351336</v>
      </c>
    </row>
    <row r="50" spans="1:14" x14ac:dyDescent="0.25">
      <c r="A50" s="16" t="str">
        <f t="shared" si="0"/>
        <v>399111</v>
      </c>
      <c r="B50" s="14" t="s">
        <v>1363</v>
      </c>
      <c r="C50" s="14">
        <v>11</v>
      </c>
      <c r="D50" s="14" t="s">
        <v>53</v>
      </c>
      <c r="F50" s="14" t="s">
        <v>67</v>
      </c>
      <c r="G50" s="14" t="s">
        <v>1378</v>
      </c>
      <c r="H50" s="14" t="s">
        <v>2043</v>
      </c>
      <c r="I50" s="14" t="s">
        <v>2951</v>
      </c>
      <c r="J50" s="14" t="s">
        <v>5</v>
      </c>
      <c r="K50" s="14" t="s">
        <v>3488</v>
      </c>
      <c r="L50" s="14" t="s">
        <v>3540</v>
      </c>
      <c r="M50" s="14">
        <v>22250281</v>
      </c>
      <c r="N50" s="14">
        <v>22800232</v>
      </c>
    </row>
    <row r="51" spans="1:14" x14ac:dyDescent="0.25">
      <c r="A51" s="16" t="str">
        <f t="shared" si="0"/>
        <v>399311</v>
      </c>
      <c r="B51" s="14" t="s">
        <v>1585</v>
      </c>
      <c r="C51" s="14">
        <v>11</v>
      </c>
      <c r="D51" s="14" t="s">
        <v>331</v>
      </c>
      <c r="F51" s="14" t="s">
        <v>72</v>
      </c>
      <c r="G51" s="14" t="s">
        <v>1379</v>
      </c>
      <c r="H51" s="14" t="s">
        <v>2044</v>
      </c>
      <c r="I51" s="14" t="s">
        <v>2951</v>
      </c>
      <c r="J51" s="14" t="s">
        <v>5</v>
      </c>
      <c r="K51" s="14" t="s">
        <v>3488</v>
      </c>
      <c r="L51" s="14" t="s">
        <v>2817</v>
      </c>
      <c r="M51" s="14">
        <v>22242015</v>
      </c>
      <c r="N51" s="14">
        <v>22250006</v>
      </c>
    </row>
    <row r="52" spans="1:14" x14ac:dyDescent="0.25">
      <c r="A52" s="16" t="str">
        <f t="shared" si="0"/>
        <v>399511</v>
      </c>
      <c r="B52" s="14" t="s">
        <v>1694</v>
      </c>
      <c r="C52" s="14">
        <v>11</v>
      </c>
      <c r="D52" s="14" t="s">
        <v>490</v>
      </c>
      <c r="F52" s="14" t="s">
        <v>85</v>
      </c>
      <c r="G52" s="14" t="s">
        <v>1380</v>
      </c>
      <c r="H52" s="14" t="s">
        <v>2045</v>
      </c>
      <c r="I52" s="14" t="s">
        <v>2951</v>
      </c>
      <c r="J52" s="14" t="s">
        <v>5</v>
      </c>
      <c r="K52" s="14" t="s">
        <v>3488</v>
      </c>
      <c r="L52" s="14" t="s">
        <v>3541</v>
      </c>
      <c r="M52" s="14">
        <v>22251272</v>
      </c>
      <c r="N52" s="14">
        <v>22251272</v>
      </c>
    </row>
    <row r="53" spans="1:14" x14ac:dyDescent="0.25">
      <c r="A53" s="16" t="str">
        <f t="shared" si="0"/>
        <v>399611</v>
      </c>
      <c r="B53" s="14" t="s">
        <v>1364</v>
      </c>
      <c r="C53" s="14">
        <v>11</v>
      </c>
      <c r="D53" s="14" t="s">
        <v>64</v>
      </c>
      <c r="F53" s="14" t="s">
        <v>88</v>
      </c>
      <c r="G53" s="14" t="s">
        <v>1381</v>
      </c>
      <c r="H53" s="14" t="s">
        <v>2046</v>
      </c>
      <c r="I53" s="14" t="s">
        <v>125</v>
      </c>
      <c r="J53" s="14" t="s">
        <v>9</v>
      </c>
      <c r="K53" s="14" t="s">
        <v>3488</v>
      </c>
      <c r="L53" s="14" t="s">
        <v>3542</v>
      </c>
      <c r="M53" s="14">
        <v>24190256</v>
      </c>
      <c r="N53" s="14">
        <v>24190256</v>
      </c>
    </row>
    <row r="54" spans="1:14" x14ac:dyDescent="0.25">
      <c r="A54" s="16" t="str">
        <f t="shared" si="0"/>
        <v>399711</v>
      </c>
      <c r="B54" s="14" t="s">
        <v>1358</v>
      </c>
      <c r="C54" s="14">
        <v>11</v>
      </c>
      <c r="D54" s="14" t="s">
        <v>1991</v>
      </c>
      <c r="F54" s="14" t="s">
        <v>901</v>
      </c>
      <c r="G54" s="14" t="s">
        <v>1382</v>
      </c>
      <c r="H54" s="14" t="s">
        <v>2047</v>
      </c>
      <c r="I54" s="14" t="s">
        <v>171</v>
      </c>
      <c r="J54" s="14" t="s">
        <v>4</v>
      </c>
      <c r="K54" s="14" t="s">
        <v>3488</v>
      </c>
      <c r="L54" s="14" t="s">
        <v>2661</v>
      </c>
      <c r="M54" s="14">
        <v>25411043</v>
      </c>
      <c r="N54" s="14">
        <v>25411134</v>
      </c>
    </row>
    <row r="55" spans="1:14" x14ac:dyDescent="0.25">
      <c r="A55" s="16" t="str">
        <f t="shared" si="0"/>
        <v>399811</v>
      </c>
      <c r="B55" s="14" t="s">
        <v>1594</v>
      </c>
      <c r="C55" s="14">
        <v>11</v>
      </c>
      <c r="D55" s="14" t="s">
        <v>177</v>
      </c>
      <c r="F55" s="14" t="s">
        <v>849</v>
      </c>
      <c r="G55" s="14" t="s">
        <v>1383</v>
      </c>
      <c r="H55" s="14" t="s">
        <v>2048</v>
      </c>
      <c r="I55" s="14" t="s">
        <v>2947</v>
      </c>
      <c r="J55" s="14" t="s">
        <v>6</v>
      </c>
      <c r="K55" s="14" t="s">
        <v>3488</v>
      </c>
      <c r="L55" s="14" t="s">
        <v>3543</v>
      </c>
      <c r="M55" s="14">
        <v>22721261</v>
      </c>
      <c r="N55" s="14">
        <v>22721261</v>
      </c>
    </row>
    <row r="56" spans="1:14" x14ac:dyDescent="0.25">
      <c r="A56" s="16" t="str">
        <f t="shared" si="0"/>
        <v>399911</v>
      </c>
      <c r="B56" s="14" t="s">
        <v>1625</v>
      </c>
      <c r="C56" s="14">
        <v>11</v>
      </c>
      <c r="D56" s="14" t="s">
        <v>905</v>
      </c>
      <c r="F56" s="14" t="s">
        <v>848</v>
      </c>
      <c r="G56" s="14" t="s">
        <v>1384</v>
      </c>
      <c r="H56" s="14" t="s">
        <v>2049</v>
      </c>
      <c r="I56" s="14" t="s">
        <v>2947</v>
      </c>
      <c r="J56" s="14" t="s">
        <v>6</v>
      </c>
      <c r="K56" s="14" t="s">
        <v>3488</v>
      </c>
      <c r="L56" s="14" t="s">
        <v>3368</v>
      </c>
      <c r="M56" s="14">
        <v>22736373</v>
      </c>
      <c r="N56" s="14">
        <v>22736380</v>
      </c>
    </row>
    <row r="57" spans="1:14" x14ac:dyDescent="0.25">
      <c r="A57" s="16" t="str">
        <f t="shared" si="0"/>
        <v>400011</v>
      </c>
      <c r="B57" s="14" t="s">
        <v>1510</v>
      </c>
      <c r="C57" s="14">
        <v>11</v>
      </c>
      <c r="D57" s="14" t="s">
        <v>908</v>
      </c>
      <c r="F57" s="14" t="s">
        <v>865</v>
      </c>
      <c r="G57" s="14" t="s">
        <v>1385</v>
      </c>
      <c r="H57" s="14" t="s">
        <v>2050</v>
      </c>
      <c r="I57" s="14" t="s">
        <v>2957</v>
      </c>
      <c r="J57" s="14" t="s">
        <v>3</v>
      </c>
      <c r="K57" s="14" t="s">
        <v>3488</v>
      </c>
      <c r="L57" s="14" t="s">
        <v>2856</v>
      </c>
      <c r="M57" s="14">
        <v>27710425</v>
      </c>
      <c r="N57" s="14">
        <v>27710425</v>
      </c>
    </row>
    <row r="58" spans="1:14" x14ac:dyDescent="0.25">
      <c r="A58" s="16" t="str">
        <f t="shared" si="0"/>
        <v>400111</v>
      </c>
      <c r="B58" s="14" t="s">
        <v>1518</v>
      </c>
      <c r="C58" s="14">
        <v>11</v>
      </c>
      <c r="D58" s="14" t="s">
        <v>775</v>
      </c>
      <c r="F58" s="14" t="s">
        <v>1123</v>
      </c>
      <c r="G58" s="14" t="s">
        <v>1386</v>
      </c>
      <c r="H58" s="14" t="s">
        <v>2051</v>
      </c>
      <c r="I58" s="14" t="s">
        <v>2957</v>
      </c>
      <c r="J58" s="14" t="s">
        <v>7</v>
      </c>
      <c r="K58" s="14" t="s">
        <v>3488</v>
      </c>
      <c r="L58" s="14" t="s">
        <v>3229</v>
      </c>
      <c r="M58" s="14">
        <v>27382457</v>
      </c>
      <c r="N58" s="14">
        <v>27382457</v>
      </c>
    </row>
    <row r="59" spans="1:14" x14ac:dyDescent="0.25">
      <c r="A59" s="16" t="str">
        <f t="shared" si="0"/>
        <v>400211</v>
      </c>
      <c r="B59" s="14" t="s">
        <v>1520</v>
      </c>
      <c r="C59" s="14">
        <v>11</v>
      </c>
      <c r="D59" s="14" t="s">
        <v>776</v>
      </c>
      <c r="F59" s="14" t="s">
        <v>854</v>
      </c>
      <c r="G59" s="14" t="s">
        <v>1387</v>
      </c>
      <c r="H59" s="14" t="s">
        <v>2052</v>
      </c>
      <c r="I59" s="14" t="s">
        <v>2957</v>
      </c>
      <c r="J59" s="14" t="s">
        <v>5</v>
      </c>
      <c r="K59" s="14" t="s">
        <v>3488</v>
      </c>
      <c r="L59" s="14" t="s">
        <v>2706</v>
      </c>
      <c r="M59" s="14">
        <v>27713003</v>
      </c>
      <c r="N59" s="14">
        <v>27710910</v>
      </c>
    </row>
    <row r="60" spans="1:14" x14ac:dyDescent="0.25">
      <c r="A60" s="16" t="str">
        <f t="shared" si="0"/>
        <v>400311</v>
      </c>
      <c r="B60" s="14" t="s">
        <v>1519</v>
      </c>
      <c r="C60" s="14">
        <v>11</v>
      </c>
      <c r="D60" s="14" t="s">
        <v>843</v>
      </c>
      <c r="F60" s="14" t="s">
        <v>886</v>
      </c>
      <c r="G60" s="14" t="s">
        <v>1388</v>
      </c>
      <c r="H60" s="14" t="s">
        <v>2053</v>
      </c>
      <c r="I60" s="14" t="s">
        <v>2957</v>
      </c>
      <c r="J60" s="14" t="s">
        <v>10</v>
      </c>
      <c r="K60" s="14" t="s">
        <v>3488</v>
      </c>
      <c r="L60" s="14" t="s">
        <v>2917</v>
      </c>
      <c r="M60" s="14">
        <v>27370025</v>
      </c>
      <c r="N60" s="14">
        <v>27370168</v>
      </c>
    </row>
    <row r="61" spans="1:14" x14ac:dyDescent="0.25">
      <c r="A61" s="16" t="str">
        <f t="shared" si="0"/>
        <v>400411</v>
      </c>
      <c r="B61" s="14" t="s">
        <v>1603</v>
      </c>
      <c r="C61" s="14">
        <v>11</v>
      </c>
      <c r="D61" s="14" t="s">
        <v>366</v>
      </c>
      <c r="F61" s="14" t="s">
        <v>874</v>
      </c>
      <c r="G61" s="14" t="s">
        <v>1389</v>
      </c>
      <c r="H61" s="14" t="s">
        <v>3230</v>
      </c>
      <c r="I61" s="14" t="s">
        <v>2957</v>
      </c>
      <c r="J61" s="14" t="s">
        <v>12</v>
      </c>
      <c r="K61" s="14" t="s">
        <v>3488</v>
      </c>
      <c r="L61" s="14" t="s">
        <v>2662</v>
      </c>
      <c r="M61" s="14">
        <v>27360459</v>
      </c>
      <c r="N61" s="14">
        <v>27360104</v>
      </c>
    </row>
    <row r="62" spans="1:14" x14ac:dyDescent="0.25">
      <c r="A62" s="16" t="str">
        <f t="shared" si="0"/>
        <v>400611</v>
      </c>
      <c r="B62" s="14" t="s">
        <v>1700</v>
      </c>
      <c r="C62" s="14">
        <v>11</v>
      </c>
      <c r="D62" s="14" t="s">
        <v>994</v>
      </c>
      <c r="F62" s="14" t="s">
        <v>1105</v>
      </c>
      <c r="G62" s="14" t="s">
        <v>1390</v>
      </c>
      <c r="H62" s="14" t="s">
        <v>2054</v>
      </c>
      <c r="I62" s="14" t="s">
        <v>171</v>
      </c>
      <c r="J62" s="14" t="s">
        <v>5</v>
      </c>
      <c r="K62" s="14" t="s">
        <v>3488</v>
      </c>
      <c r="L62" s="14" t="s">
        <v>2663</v>
      </c>
      <c r="M62" s="14">
        <v>25466432</v>
      </c>
      <c r="N62" s="14">
        <v>25466432</v>
      </c>
    </row>
    <row r="63" spans="1:14" x14ac:dyDescent="0.25">
      <c r="A63" s="16" t="str">
        <f t="shared" si="0"/>
        <v>400711</v>
      </c>
      <c r="B63" s="14" t="s">
        <v>1581</v>
      </c>
      <c r="C63" s="14">
        <v>11</v>
      </c>
      <c r="D63" s="14" t="s">
        <v>316</v>
      </c>
      <c r="F63" s="14" t="s">
        <v>887</v>
      </c>
      <c r="G63" s="14" t="s">
        <v>1391</v>
      </c>
      <c r="H63" s="14" t="s">
        <v>2055</v>
      </c>
      <c r="I63" s="14" t="s">
        <v>48</v>
      </c>
      <c r="J63" s="14" t="s">
        <v>3</v>
      </c>
      <c r="K63" s="14" t="s">
        <v>3488</v>
      </c>
      <c r="L63" s="14" t="s">
        <v>2664</v>
      </c>
      <c r="M63" s="14">
        <v>24400430</v>
      </c>
      <c r="N63" s="14">
        <v>24418841</v>
      </c>
    </row>
    <row r="64" spans="1:14" x14ac:dyDescent="0.25">
      <c r="A64" s="16" t="str">
        <f t="shared" si="0"/>
        <v>400811</v>
      </c>
      <c r="B64" s="14" t="s">
        <v>1583</v>
      </c>
      <c r="C64" s="14">
        <v>11</v>
      </c>
      <c r="D64" s="14" t="s">
        <v>318</v>
      </c>
      <c r="F64" s="14" t="s">
        <v>951</v>
      </c>
      <c r="G64" s="14" t="s">
        <v>1392</v>
      </c>
      <c r="H64" s="14" t="s">
        <v>2056</v>
      </c>
      <c r="I64" s="14" t="s">
        <v>48</v>
      </c>
      <c r="J64" s="14" t="s">
        <v>4</v>
      </c>
      <c r="K64" s="14" t="s">
        <v>3488</v>
      </c>
      <c r="L64" s="14" t="s">
        <v>2665</v>
      </c>
      <c r="M64" s="14">
        <v>40014363</v>
      </c>
      <c r="N64" s="14">
        <v>24313495</v>
      </c>
    </row>
    <row r="65" spans="1:14" x14ac:dyDescent="0.25">
      <c r="A65" s="16" t="str">
        <f t="shared" si="0"/>
        <v>400911</v>
      </c>
      <c r="B65" s="14" t="s">
        <v>1385</v>
      </c>
      <c r="C65" s="14">
        <v>11</v>
      </c>
      <c r="D65" s="14" t="s">
        <v>865</v>
      </c>
      <c r="F65" s="14" t="s">
        <v>953</v>
      </c>
      <c r="G65" s="14" t="s">
        <v>1393</v>
      </c>
      <c r="H65" s="14" t="s">
        <v>2057</v>
      </c>
      <c r="I65" s="14" t="s">
        <v>48</v>
      </c>
      <c r="J65" s="14" t="s">
        <v>4</v>
      </c>
      <c r="K65" s="14" t="s">
        <v>3488</v>
      </c>
      <c r="L65" s="14" t="s">
        <v>2666</v>
      </c>
      <c r="M65" s="14">
        <v>24400844</v>
      </c>
      <c r="N65" s="14">
        <v>24400844</v>
      </c>
    </row>
    <row r="66" spans="1:14" x14ac:dyDescent="0.25">
      <c r="A66" s="16" t="str">
        <f t="shared" si="0"/>
        <v>401011</v>
      </c>
      <c r="B66" s="14" t="s">
        <v>1516</v>
      </c>
      <c r="C66" s="14">
        <v>11</v>
      </c>
      <c r="D66" s="14" t="s">
        <v>897</v>
      </c>
      <c r="F66" s="14" t="s">
        <v>954</v>
      </c>
      <c r="G66" s="14" t="s">
        <v>1394</v>
      </c>
      <c r="H66" s="14" t="s">
        <v>2058</v>
      </c>
      <c r="I66" s="14" t="s">
        <v>48</v>
      </c>
      <c r="J66" s="14" t="s">
        <v>3</v>
      </c>
      <c r="K66" s="14" t="s">
        <v>3488</v>
      </c>
      <c r="L66" s="14" t="s">
        <v>3544</v>
      </c>
      <c r="M66" s="14">
        <v>24439109</v>
      </c>
      <c r="N66" s="14">
        <v>24439109</v>
      </c>
    </row>
    <row r="67" spans="1:14" x14ac:dyDescent="0.25">
      <c r="A67" s="16" t="str">
        <f t="shared" ref="A67:A130" si="1">CONCATENATE(B67,C67)</f>
        <v>401111</v>
      </c>
      <c r="B67" s="14" t="s">
        <v>1620</v>
      </c>
      <c r="C67" s="14">
        <v>11</v>
      </c>
      <c r="D67" s="14" t="s">
        <v>396</v>
      </c>
      <c r="F67" s="14" t="s">
        <v>103</v>
      </c>
      <c r="G67" s="14" t="s">
        <v>1395</v>
      </c>
      <c r="H67" s="14" t="s">
        <v>2059</v>
      </c>
      <c r="I67" s="14" t="s">
        <v>48</v>
      </c>
      <c r="J67" s="14" t="s">
        <v>4</v>
      </c>
      <c r="K67" s="14" t="s">
        <v>3488</v>
      </c>
      <c r="L67" s="14" t="s">
        <v>2667</v>
      </c>
      <c r="M67" s="14">
        <v>24300272</v>
      </c>
      <c r="N67" s="14">
        <v>24411701</v>
      </c>
    </row>
    <row r="68" spans="1:14" x14ac:dyDescent="0.25">
      <c r="A68" s="16" t="str">
        <f t="shared" si="1"/>
        <v>401211</v>
      </c>
      <c r="B68" s="14" t="s">
        <v>1593</v>
      </c>
      <c r="C68" s="14">
        <v>11</v>
      </c>
      <c r="D68" s="14" t="s">
        <v>348</v>
      </c>
      <c r="F68" s="14" t="s">
        <v>38</v>
      </c>
      <c r="G68" s="14" t="s">
        <v>1396</v>
      </c>
      <c r="H68" s="14" t="s">
        <v>2060</v>
      </c>
      <c r="I68" s="14" t="s">
        <v>48</v>
      </c>
      <c r="J68" s="14" t="s">
        <v>3</v>
      </c>
      <c r="K68" s="14" t="s">
        <v>3488</v>
      </c>
      <c r="L68" s="14" t="s">
        <v>2668</v>
      </c>
      <c r="M68" s="14">
        <v>24304479</v>
      </c>
      <c r="N68" s="14">
        <v>24428153</v>
      </c>
    </row>
    <row r="69" spans="1:14" x14ac:dyDescent="0.25">
      <c r="A69" s="16" t="str">
        <f t="shared" si="1"/>
        <v>401311</v>
      </c>
      <c r="B69" s="14" t="s">
        <v>1610</v>
      </c>
      <c r="C69" s="14">
        <v>11</v>
      </c>
      <c r="D69" s="14" t="s">
        <v>384</v>
      </c>
      <c r="F69" s="14" t="s">
        <v>106</v>
      </c>
      <c r="G69" s="14" t="s">
        <v>1397</v>
      </c>
      <c r="H69" s="14" t="s">
        <v>2061</v>
      </c>
      <c r="I69" s="14" t="s">
        <v>48</v>
      </c>
      <c r="J69" s="14" t="s">
        <v>7</v>
      </c>
      <c r="K69" s="14" t="s">
        <v>3488</v>
      </c>
      <c r="L69" s="14" t="s">
        <v>3545</v>
      </c>
      <c r="M69" s="14">
        <v>24332871</v>
      </c>
      <c r="N69" s="14">
        <v>24338963</v>
      </c>
    </row>
    <row r="70" spans="1:14" x14ac:dyDescent="0.25">
      <c r="A70" s="16" t="str">
        <f t="shared" si="1"/>
        <v>401411</v>
      </c>
      <c r="B70" s="14" t="s">
        <v>1611</v>
      </c>
      <c r="C70" s="14">
        <v>11</v>
      </c>
      <c r="D70" s="14" t="s">
        <v>385</v>
      </c>
      <c r="F70" s="14" t="s">
        <v>109</v>
      </c>
      <c r="G70" s="14" t="s">
        <v>1398</v>
      </c>
      <c r="H70" s="14" t="s">
        <v>2062</v>
      </c>
      <c r="I70" s="14" t="s">
        <v>48</v>
      </c>
      <c r="J70" s="14" t="s">
        <v>5</v>
      </c>
      <c r="K70" s="14" t="s">
        <v>3488</v>
      </c>
      <c r="L70" s="14" t="s">
        <v>2669</v>
      </c>
      <c r="M70" s="14">
        <v>24496487</v>
      </c>
      <c r="N70" s="14">
        <v>24495080</v>
      </c>
    </row>
    <row r="71" spans="1:14" x14ac:dyDescent="0.25">
      <c r="A71" s="16" t="str">
        <f t="shared" si="1"/>
        <v>401511</v>
      </c>
      <c r="B71" s="14" t="s">
        <v>1609</v>
      </c>
      <c r="C71" s="14">
        <v>11</v>
      </c>
      <c r="D71" s="14" t="s">
        <v>241</v>
      </c>
      <c r="F71" s="14" t="s">
        <v>896</v>
      </c>
      <c r="G71" s="14" t="s">
        <v>1399</v>
      </c>
      <c r="H71" s="14" t="s">
        <v>2063</v>
      </c>
      <c r="I71" s="14" t="s">
        <v>48</v>
      </c>
      <c r="J71" s="14" t="s">
        <v>6</v>
      </c>
      <c r="K71" s="14" t="s">
        <v>3488</v>
      </c>
      <c r="L71" s="14" t="s">
        <v>2756</v>
      </c>
      <c r="M71" s="14">
        <v>24380495</v>
      </c>
      <c r="N71" s="14">
        <v>24380495</v>
      </c>
    </row>
    <row r="72" spans="1:14" x14ac:dyDescent="0.25">
      <c r="A72" s="16" t="str">
        <f t="shared" si="1"/>
        <v>401811</v>
      </c>
      <c r="B72" s="14" t="s">
        <v>1396</v>
      </c>
      <c r="C72" s="14">
        <v>11</v>
      </c>
      <c r="D72" s="14" t="s">
        <v>38</v>
      </c>
      <c r="F72" s="14" t="s">
        <v>956</v>
      </c>
      <c r="G72" s="14" t="s">
        <v>1400</v>
      </c>
      <c r="H72" s="14" t="s">
        <v>2064</v>
      </c>
      <c r="I72" s="14" t="s">
        <v>48</v>
      </c>
      <c r="J72" s="14" t="s">
        <v>7</v>
      </c>
      <c r="K72" s="14" t="s">
        <v>3488</v>
      </c>
      <c r="L72" s="14" t="s">
        <v>3546</v>
      </c>
      <c r="M72" s="14">
        <v>24876044</v>
      </c>
      <c r="N72" s="14">
        <v>24876044</v>
      </c>
    </row>
    <row r="73" spans="1:14" x14ac:dyDescent="0.25">
      <c r="A73" s="16" t="str">
        <f t="shared" si="1"/>
        <v>401911</v>
      </c>
      <c r="B73" s="14" t="s">
        <v>1407</v>
      </c>
      <c r="C73" s="14">
        <v>11</v>
      </c>
      <c r="D73" s="14" t="s">
        <v>117</v>
      </c>
      <c r="F73" s="14" t="s">
        <v>114</v>
      </c>
      <c r="G73" s="14" t="s">
        <v>1401</v>
      </c>
      <c r="H73" s="14" t="s">
        <v>2961</v>
      </c>
      <c r="I73" s="14" t="s">
        <v>47</v>
      </c>
      <c r="J73" s="14" t="s">
        <v>3</v>
      </c>
      <c r="K73" s="14" t="s">
        <v>3501</v>
      </c>
      <c r="L73" s="14" t="s">
        <v>2671</v>
      </c>
      <c r="M73" s="14">
        <v>24455670</v>
      </c>
      <c r="N73" s="14">
        <v>24456160</v>
      </c>
    </row>
    <row r="74" spans="1:14" x14ac:dyDescent="0.25">
      <c r="A74" s="16" t="str">
        <f t="shared" si="1"/>
        <v>402011</v>
      </c>
      <c r="B74" s="14" t="s">
        <v>1405</v>
      </c>
      <c r="C74" s="14">
        <v>11</v>
      </c>
      <c r="D74" s="14" t="s">
        <v>93</v>
      </c>
      <c r="F74" s="14" t="s">
        <v>866</v>
      </c>
      <c r="G74" s="14" t="s">
        <v>1402</v>
      </c>
      <c r="H74" s="14" t="s">
        <v>2962</v>
      </c>
      <c r="I74" s="14" t="s">
        <v>47</v>
      </c>
      <c r="J74" s="14" t="s">
        <v>3</v>
      </c>
      <c r="K74" s="14" t="s">
        <v>3488</v>
      </c>
      <c r="L74" s="14" t="s">
        <v>3547</v>
      </c>
      <c r="M74" s="14">
        <v>24455023</v>
      </c>
      <c r="N74" s="14">
        <v>0</v>
      </c>
    </row>
    <row r="75" spans="1:14" x14ac:dyDescent="0.25">
      <c r="A75" s="16" t="str">
        <f t="shared" si="1"/>
        <v>402111</v>
      </c>
      <c r="B75" s="14" t="s">
        <v>1410</v>
      </c>
      <c r="C75" s="14">
        <v>11</v>
      </c>
      <c r="D75" s="14" t="s">
        <v>97</v>
      </c>
      <c r="F75" s="14" t="s">
        <v>958</v>
      </c>
      <c r="G75" s="14" t="s">
        <v>1403</v>
      </c>
      <c r="H75" s="14" t="s">
        <v>2065</v>
      </c>
      <c r="I75" s="14" t="s">
        <v>47</v>
      </c>
      <c r="J75" s="14" t="s">
        <v>5</v>
      </c>
      <c r="K75" s="14" t="s">
        <v>3488</v>
      </c>
      <c r="L75" s="14" t="s">
        <v>2672</v>
      </c>
      <c r="M75" s="14">
        <v>24478348</v>
      </c>
      <c r="N75" s="14">
        <v>24478195</v>
      </c>
    </row>
    <row r="76" spans="1:14" x14ac:dyDescent="0.25">
      <c r="A76" s="16" t="str">
        <f t="shared" si="1"/>
        <v>402211</v>
      </c>
      <c r="B76" s="14" t="s">
        <v>1395</v>
      </c>
      <c r="C76" s="14">
        <v>11</v>
      </c>
      <c r="D76" s="14" t="s">
        <v>103</v>
      </c>
      <c r="F76" s="14" t="s">
        <v>116</v>
      </c>
      <c r="G76" s="14" t="s">
        <v>1404</v>
      </c>
      <c r="H76" s="14" t="s">
        <v>2041</v>
      </c>
      <c r="I76" s="14" t="s">
        <v>48</v>
      </c>
      <c r="J76" s="14" t="s">
        <v>14</v>
      </c>
      <c r="K76" s="14" t="s">
        <v>3501</v>
      </c>
      <c r="L76" s="14" t="s">
        <v>1177</v>
      </c>
      <c r="M76" s="14">
        <v>24942422</v>
      </c>
      <c r="N76" s="14">
        <v>24942344</v>
      </c>
    </row>
    <row r="77" spans="1:14" x14ac:dyDescent="0.25">
      <c r="A77" s="16" t="str">
        <f t="shared" si="1"/>
        <v>402311</v>
      </c>
      <c r="B77" s="14" t="s">
        <v>1392</v>
      </c>
      <c r="C77" s="14">
        <v>11</v>
      </c>
      <c r="D77" s="14" t="s">
        <v>951</v>
      </c>
      <c r="F77" s="14" t="s">
        <v>93</v>
      </c>
      <c r="G77" s="14" t="s">
        <v>1405</v>
      </c>
      <c r="H77" s="14" t="s">
        <v>2066</v>
      </c>
      <c r="I77" s="14" t="s">
        <v>48</v>
      </c>
      <c r="J77" s="14" t="s">
        <v>9</v>
      </c>
      <c r="K77" s="14" t="s">
        <v>3488</v>
      </c>
      <c r="L77" s="14" t="s">
        <v>2739</v>
      </c>
      <c r="M77" s="14">
        <v>24940841</v>
      </c>
      <c r="N77" s="14">
        <v>24943338</v>
      </c>
    </row>
    <row r="78" spans="1:14" x14ac:dyDescent="0.25">
      <c r="A78" s="16" t="str">
        <f t="shared" si="1"/>
        <v>402411</v>
      </c>
      <c r="B78" s="14" t="s">
        <v>1397</v>
      </c>
      <c r="C78" s="14">
        <v>11</v>
      </c>
      <c r="D78" s="14" t="s">
        <v>106</v>
      </c>
      <c r="F78" s="14" t="s">
        <v>95</v>
      </c>
      <c r="G78" s="14" t="s">
        <v>1406</v>
      </c>
      <c r="H78" s="14" t="s">
        <v>2067</v>
      </c>
      <c r="I78" s="14" t="s">
        <v>48</v>
      </c>
      <c r="J78" s="14" t="s">
        <v>13</v>
      </c>
      <c r="K78" s="14" t="s">
        <v>3488</v>
      </c>
      <c r="L78" s="14" t="s">
        <v>2673</v>
      </c>
      <c r="M78" s="14">
        <v>24284911</v>
      </c>
      <c r="N78" s="14">
        <v>0</v>
      </c>
    </row>
    <row r="79" spans="1:14" x14ac:dyDescent="0.25">
      <c r="A79" s="16" t="str">
        <f t="shared" si="1"/>
        <v>402511</v>
      </c>
      <c r="B79" s="14" t="s">
        <v>1398</v>
      </c>
      <c r="C79" s="14">
        <v>11</v>
      </c>
      <c r="D79" s="14" t="s">
        <v>109</v>
      </c>
      <c r="F79" s="14" t="s">
        <v>117</v>
      </c>
      <c r="G79" s="14" t="s">
        <v>1407</v>
      </c>
      <c r="H79" s="14" t="s">
        <v>2068</v>
      </c>
      <c r="I79" s="14" t="s">
        <v>48</v>
      </c>
      <c r="J79" s="14" t="s">
        <v>12</v>
      </c>
      <c r="K79" s="14" t="s">
        <v>3488</v>
      </c>
      <c r="L79" s="14" t="s">
        <v>2674</v>
      </c>
      <c r="M79" s="14">
        <v>24460559</v>
      </c>
      <c r="N79" s="14">
        <v>24469001</v>
      </c>
    </row>
    <row r="80" spans="1:14" x14ac:dyDescent="0.25">
      <c r="A80" s="16" t="str">
        <f t="shared" si="1"/>
        <v>402611</v>
      </c>
      <c r="B80" s="14" t="s">
        <v>1404</v>
      </c>
      <c r="C80" s="14">
        <v>11</v>
      </c>
      <c r="D80" s="14" t="s">
        <v>116</v>
      </c>
      <c r="F80" s="14" t="s">
        <v>91</v>
      </c>
      <c r="G80" s="14" t="s">
        <v>1408</v>
      </c>
      <c r="H80" s="14" t="s">
        <v>2069</v>
      </c>
      <c r="I80" s="14" t="s">
        <v>47</v>
      </c>
      <c r="J80" s="14" t="s">
        <v>12</v>
      </c>
      <c r="K80" s="14" t="s">
        <v>3488</v>
      </c>
      <c r="L80" s="14" t="s">
        <v>2675</v>
      </c>
      <c r="M80" s="14">
        <v>24500056</v>
      </c>
      <c r="N80" s="14">
        <v>24500056</v>
      </c>
    </row>
    <row r="81" spans="1:14" x14ac:dyDescent="0.25">
      <c r="A81" s="16" t="str">
        <f t="shared" si="1"/>
        <v>402711</v>
      </c>
      <c r="B81" s="14" t="s">
        <v>1399</v>
      </c>
      <c r="C81" s="14">
        <v>11</v>
      </c>
      <c r="D81" s="14" t="s">
        <v>896</v>
      </c>
      <c r="F81" s="14" t="s">
        <v>120</v>
      </c>
      <c r="G81" s="14" t="s">
        <v>1409</v>
      </c>
      <c r="H81" s="14" t="s">
        <v>2070</v>
      </c>
      <c r="I81" s="14" t="s">
        <v>47</v>
      </c>
      <c r="J81" s="14" t="s">
        <v>9</v>
      </c>
      <c r="K81" s="14" t="s">
        <v>3488</v>
      </c>
      <c r="L81" s="14" t="s">
        <v>3548</v>
      </c>
      <c r="M81" s="14">
        <v>24520157</v>
      </c>
      <c r="N81" s="14">
        <v>24520157</v>
      </c>
    </row>
    <row r="82" spans="1:14" x14ac:dyDescent="0.25">
      <c r="A82" s="16" t="str">
        <f t="shared" si="1"/>
        <v>402811</v>
      </c>
      <c r="B82" s="14" t="s">
        <v>1393</v>
      </c>
      <c r="C82" s="14">
        <v>11</v>
      </c>
      <c r="D82" s="14" t="s">
        <v>953</v>
      </c>
      <c r="F82" s="14" t="s">
        <v>97</v>
      </c>
      <c r="G82" s="14" t="s">
        <v>1410</v>
      </c>
      <c r="H82" s="14" t="s">
        <v>2071</v>
      </c>
      <c r="I82" s="14" t="s">
        <v>48</v>
      </c>
      <c r="J82" s="14" t="s">
        <v>10</v>
      </c>
      <c r="K82" s="14" t="s">
        <v>3488</v>
      </c>
      <c r="L82" s="14" t="s">
        <v>2676</v>
      </c>
      <c r="M82" s="14">
        <v>24485027</v>
      </c>
      <c r="N82" s="14">
        <v>24484500</v>
      </c>
    </row>
    <row r="83" spans="1:14" x14ac:dyDescent="0.25">
      <c r="A83" s="16" t="str">
        <f t="shared" si="1"/>
        <v>402911</v>
      </c>
      <c r="B83" s="14" t="s">
        <v>1400</v>
      </c>
      <c r="C83" s="14">
        <v>11</v>
      </c>
      <c r="D83" s="14" t="s">
        <v>956</v>
      </c>
      <c r="F83" s="14" t="s">
        <v>123</v>
      </c>
      <c r="G83" s="14" t="s">
        <v>1411</v>
      </c>
      <c r="H83" s="14" t="s">
        <v>2072</v>
      </c>
      <c r="I83" s="14" t="s">
        <v>48</v>
      </c>
      <c r="J83" s="14" t="s">
        <v>13</v>
      </c>
      <c r="K83" s="14" t="s">
        <v>3488</v>
      </c>
      <c r="L83" s="14" t="s">
        <v>2684</v>
      </c>
      <c r="M83" s="14">
        <v>24288263</v>
      </c>
      <c r="N83" s="14">
        <v>24288263</v>
      </c>
    </row>
    <row r="84" spans="1:14" x14ac:dyDescent="0.25">
      <c r="A84" s="16" t="str">
        <f t="shared" si="1"/>
        <v>403011</v>
      </c>
      <c r="B84" s="14" t="s">
        <v>1521</v>
      </c>
      <c r="C84" s="14">
        <v>11</v>
      </c>
      <c r="D84" s="14" t="s">
        <v>974</v>
      </c>
      <c r="F84" s="14" t="s">
        <v>124</v>
      </c>
      <c r="G84" s="14" t="s">
        <v>1412</v>
      </c>
      <c r="H84" s="14" t="s">
        <v>2073</v>
      </c>
      <c r="I84" s="14" t="s">
        <v>80</v>
      </c>
      <c r="J84" s="14" t="s">
        <v>81</v>
      </c>
      <c r="K84" s="14" t="s">
        <v>3501</v>
      </c>
      <c r="L84" s="14" t="s">
        <v>3549</v>
      </c>
      <c r="M84" s="14">
        <v>24607513</v>
      </c>
      <c r="N84" s="14">
        <v>24600545</v>
      </c>
    </row>
    <row r="85" spans="1:14" x14ac:dyDescent="0.25">
      <c r="A85" s="16" t="str">
        <f t="shared" si="1"/>
        <v>403111</v>
      </c>
      <c r="B85" s="14" t="s">
        <v>1626</v>
      </c>
      <c r="C85" s="14">
        <v>11</v>
      </c>
      <c r="D85" s="14" t="s">
        <v>406</v>
      </c>
      <c r="F85" s="14" t="s">
        <v>98</v>
      </c>
      <c r="G85" s="14" t="s">
        <v>1413</v>
      </c>
      <c r="H85" s="14" t="s">
        <v>2074</v>
      </c>
      <c r="I85" s="14" t="s">
        <v>80</v>
      </c>
      <c r="J85" s="14" t="s">
        <v>5</v>
      </c>
      <c r="K85" s="14" t="s">
        <v>3488</v>
      </c>
      <c r="L85" s="14" t="s">
        <v>3068</v>
      </c>
      <c r="M85" s="14">
        <v>24600958</v>
      </c>
      <c r="N85" s="14">
        <v>24600958</v>
      </c>
    </row>
    <row r="86" spans="1:14" x14ac:dyDescent="0.25">
      <c r="A86" s="16" t="str">
        <f t="shared" si="1"/>
        <v>403211</v>
      </c>
      <c r="B86" s="14" t="s">
        <v>1616</v>
      </c>
      <c r="C86" s="14">
        <v>11</v>
      </c>
      <c r="D86" s="14" t="s">
        <v>989</v>
      </c>
      <c r="F86" s="14" t="s">
        <v>126</v>
      </c>
      <c r="G86" s="14" t="s">
        <v>1414</v>
      </c>
      <c r="H86" s="14" t="s">
        <v>2075</v>
      </c>
      <c r="I86" s="14" t="s">
        <v>80</v>
      </c>
      <c r="J86" s="14" t="s">
        <v>5</v>
      </c>
      <c r="K86" s="14" t="s">
        <v>3488</v>
      </c>
      <c r="L86" s="14" t="s">
        <v>3069</v>
      </c>
      <c r="M86" s="14">
        <v>24600332</v>
      </c>
      <c r="N86" s="14">
        <v>24600186</v>
      </c>
    </row>
    <row r="87" spans="1:14" x14ac:dyDescent="0.25">
      <c r="A87" s="16" t="str">
        <f t="shared" si="1"/>
        <v>403311</v>
      </c>
      <c r="B87" s="14" t="s">
        <v>1402</v>
      </c>
      <c r="C87" s="14">
        <v>11</v>
      </c>
      <c r="D87" s="14" t="s">
        <v>866</v>
      </c>
      <c r="F87" s="14" t="s">
        <v>1993</v>
      </c>
      <c r="G87" s="14" t="s">
        <v>1415</v>
      </c>
      <c r="H87" s="14" t="s">
        <v>2076</v>
      </c>
      <c r="I87" s="14" t="s">
        <v>80</v>
      </c>
      <c r="J87" s="14" t="s">
        <v>6</v>
      </c>
      <c r="K87" s="14" t="s">
        <v>3488</v>
      </c>
      <c r="L87" s="14" t="s">
        <v>3429</v>
      </c>
      <c r="M87" s="14">
        <v>24744189</v>
      </c>
      <c r="N87" s="14">
        <v>24744189</v>
      </c>
    </row>
    <row r="88" spans="1:14" x14ac:dyDescent="0.25">
      <c r="A88" s="16" t="str">
        <f t="shared" si="1"/>
        <v>403411</v>
      </c>
      <c r="B88" s="14" t="s">
        <v>1409</v>
      </c>
      <c r="C88" s="14">
        <v>11</v>
      </c>
      <c r="D88" s="14" t="s">
        <v>120</v>
      </c>
      <c r="F88" s="14" t="s">
        <v>92</v>
      </c>
      <c r="G88" s="14" t="s">
        <v>1416</v>
      </c>
      <c r="H88" s="14" t="s">
        <v>2077</v>
      </c>
      <c r="I88" s="14" t="s">
        <v>80</v>
      </c>
      <c r="J88" s="14" t="s">
        <v>3</v>
      </c>
      <c r="K88" s="14" t="s">
        <v>3488</v>
      </c>
      <c r="L88" s="14" t="s">
        <v>2677</v>
      </c>
      <c r="M88" s="14">
        <v>24722059</v>
      </c>
      <c r="N88" s="14">
        <v>24722059</v>
      </c>
    </row>
    <row r="89" spans="1:14" x14ac:dyDescent="0.25">
      <c r="A89" s="16" t="str">
        <f t="shared" si="1"/>
        <v>403511</v>
      </c>
      <c r="B89" s="14" t="s">
        <v>1408</v>
      </c>
      <c r="C89" s="14">
        <v>11</v>
      </c>
      <c r="D89" s="14" t="s">
        <v>91</v>
      </c>
      <c r="F89" s="14" t="s">
        <v>891</v>
      </c>
      <c r="G89" s="14" t="s">
        <v>1417</v>
      </c>
      <c r="H89" s="14" t="s">
        <v>2078</v>
      </c>
      <c r="I89" s="14" t="s">
        <v>80</v>
      </c>
      <c r="J89" s="14" t="s">
        <v>7</v>
      </c>
      <c r="K89" s="14" t="s">
        <v>3488</v>
      </c>
      <c r="L89" s="14" t="s">
        <v>2938</v>
      </c>
      <c r="M89" s="14">
        <v>24733037</v>
      </c>
      <c r="N89" s="14">
        <v>0</v>
      </c>
    </row>
    <row r="90" spans="1:14" x14ac:dyDescent="0.25">
      <c r="A90" s="16" t="str">
        <f t="shared" si="1"/>
        <v>403611</v>
      </c>
      <c r="B90" s="14" t="s">
        <v>1515</v>
      </c>
      <c r="C90" s="14">
        <v>11</v>
      </c>
      <c r="D90" s="14" t="s">
        <v>166</v>
      </c>
      <c r="F90" s="14" t="s">
        <v>881</v>
      </c>
      <c r="G90" s="14" t="s">
        <v>1418</v>
      </c>
      <c r="H90" s="14" t="s">
        <v>2079</v>
      </c>
      <c r="I90" s="14" t="s">
        <v>80</v>
      </c>
      <c r="J90" s="14" t="s">
        <v>9</v>
      </c>
      <c r="K90" s="14" t="s">
        <v>3488</v>
      </c>
      <c r="L90" s="14" t="s">
        <v>2728</v>
      </c>
      <c r="M90" s="14">
        <v>24799037</v>
      </c>
      <c r="N90" s="14">
        <v>24799037</v>
      </c>
    </row>
    <row r="91" spans="1:14" x14ac:dyDescent="0.25">
      <c r="A91" s="16" t="str">
        <f t="shared" si="1"/>
        <v>403711</v>
      </c>
      <c r="B91" s="14" t="s">
        <v>1401</v>
      </c>
      <c r="C91" s="14">
        <v>11</v>
      </c>
      <c r="D91" s="14" t="s">
        <v>114</v>
      </c>
      <c r="F91" s="14" t="s">
        <v>879</v>
      </c>
      <c r="G91" s="14" t="s">
        <v>1419</v>
      </c>
      <c r="H91" s="14" t="s">
        <v>2080</v>
      </c>
      <c r="I91" s="14" t="s">
        <v>80</v>
      </c>
      <c r="J91" s="14" t="s">
        <v>12</v>
      </c>
      <c r="K91" s="14" t="s">
        <v>3488</v>
      </c>
      <c r="L91" s="14" t="s">
        <v>2678</v>
      </c>
      <c r="M91" s="14">
        <v>24777012</v>
      </c>
      <c r="N91" s="14">
        <v>24777021</v>
      </c>
    </row>
    <row r="92" spans="1:14" x14ac:dyDescent="0.25">
      <c r="A92" s="16" t="str">
        <f t="shared" si="1"/>
        <v>403811</v>
      </c>
      <c r="B92" s="14" t="s">
        <v>1623</v>
      </c>
      <c r="C92" s="14">
        <v>11</v>
      </c>
      <c r="D92" s="14" t="s">
        <v>128</v>
      </c>
      <c r="F92" s="14" t="s">
        <v>888</v>
      </c>
      <c r="G92" s="14" t="s">
        <v>1420</v>
      </c>
      <c r="H92" s="14" t="s">
        <v>2081</v>
      </c>
      <c r="I92" s="14" t="s">
        <v>47</v>
      </c>
      <c r="J92" s="14" t="s">
        <v>10</v>
      </c>
      <c r="K92" s="14" t="s">
        <v>3488</v>
      </c>
      <c r="L92" s="14" t="s">
        <v>3550</v>
      </c>
      <c r="M92" s="14">
        <v>24633163</v>
      </c>
      <c r="N92" s="14">
        <v>24633451</v>
      </c>
    </row>
    <row r="93" spans="1:14" x14ac:dyDescent="0.25">
      <c r="A93" s="16" t="str">
        <f t="shared" si="1"/>
        <v>403911</v>
      </c>
      <c r="B93" s="14" t="s">
        <v>1661</v>
      </c>
      <c r="C93" s="14">
        <v>11</v>
      </c>
      <c r="D93" s="14" t="s">
        <v>456</v>
      </c>
      <c r="F93" s="14" t="s">
        <v>882</v>
      </c>
      <c r="G93" s="14" t="s">
        <v>1421</v>
      </c>
      <c r="H93" s="14" t="s">
        <v>2082</v>
      </c>
      <c r="I93" s="14" t="s">
        <v>47</v>
      </c>
      <c r="J93" s="14" t="s">
        <v>6</v>
      </c>
      <c r="K93" s="14" t="s">
        <v>3488</v>
      </c>
      <c r="L93" s="14" t="s">
        <v>3551</v>
      </c>
      <c r="M93" s="14">
        <v>24544012</v>
      </c>
      <c r="N93" s="14">
        <v>24541675</v>
      </c>
    </row>
    <row r="94" spans="1:14" x14ac:dyDescent="0.25">
      <c r="A94" s="16" t="str">
        <f t="shared" si="1"/>
        <v>404011</v>
      </c>
      <c r="B94" s="14" t="s">
        <v>1420</v>
      </c>
      <c r="C94" s="14">
        <v>11</v>
      </c>
      <c r="D94" s="14" t="s">
        <v>888</v>
      </c>
      <c r="F94" s="14" t="s">
        <v>110</v>
      </c>
      <c r="G94" s="14" t="s">
        <v>1422</v>
      </c>
      <c r="H94" s="14" t="s">
        <v>2083</v>
      </c>
      <c r="I94" s="14" t="s">
        <v>76</v>
      </c>
      <c r="J94" s="14" t="s">
        <v>3</v>
      </c>
      <c r="K94" s="14" t="s">
        <v>3488</v>
      </c>
      <c r="L94" s="14" t="s">
        <v>2724</v>
      </c>
      <c r="M94" s="14">
        <v>24700081</v>
      </c>
      <c r="N94" s="14">
        <v>24700081</v>
      </c>
    </row>
    <row r="95" spans="1:14" x14ac:dyDescent="0.25">
      <c r="A95" s="16" t="str">
        <f t="shared" si="1"/>
        <v>404111</v>
      </c>
      <c r="B95" s="14" t="s">
        <v>1592</v>
      </c>
      <c r="C95" s="14">
        <v>11</v>
      </c>
      <c r="D95" s="14" t="s">
        <v>344</v>
      </c>
      <c r="F95" s="14" t="s">
        <v>140</v>
      </c>
      <c r="G95" s="14" t="s">
        <v>1423</v>
      </c>
      <c r="H95" s="14" t="s">
        <v>2084</v>
      </c>
      <c r="I95" s="14" t="s">
        <v>80</v>
      </c>
      <c r="J95" s="14" t="s">
        <v>13</v>
      </c>
      <c r="K95" s="14" t="s">
        <v>3488</v>
      </c>
      <c r="L95" s="14" t="s">
        <v>2808</v>
      </c>
      <c r="M95" s="14">
        <v>24711110</v>
      </c>
      <c r="N95" s="14">
        <v>24711110</v>
      </c>
    </row>
    <row r="96" spans="1:14" x14ac:dyDescent="0.25">
      <c r="A96" s="16" t="str">
        <f t="shared" si="1"/>
        <v>404211</v>
      </c>
      <c r="B96" s="14" t="s">
        <v>1591</v>
      </c>
      <c r="C96" s="14">
        <v>11</v>
      </c>
      <c r="D96" s="14" t="s">
        <v>343</v>
      </c>
      <c r="F96" s="14" t="s">
        <v>112</v>
      </c>
      <c r="G96" s="14" t="s">
        <v>1424</v>
      </c>
      <c r="H96" s="14" t="s">
        <v>2085</v>
      </c>
      <c r="I96" s="14" t="s">
        <v>76</v>
      </c>
      <c r="J96" s="14" t="s">
        <v>7</v>
      </c>
      <c r="K96" s="14" t="s">
        <v>3488</v>
      </c>
      <c r="L96" s="14" t="s">
        <v>2680</v>
      </c>
      <c r="M96" s="14">
        <v>24640181</v>
      </c>
      <c r="N96" s="14">
        <v>24640181</v>
      </c>
    </row>
    <row r="97" spans="1:14" x14ac:dyDescent="0.25">
      <c r="A97" s="16" t="str">
        <f t="shared" si="1"/>
        <v>404311</v>
      </c>
      <c r="B97" s="14" t="s">
        <v>1608</v>
      </c>
      <c r="C97" s="14">
        <v>11</v>
      </c>
      <c r="D97" s="14" t="s">
        <v>381</v>
      </c>
      <c r="F97" s="14" t="s">
        <v>108</v>
      </c>
      <c r="G97" s="14" t="s">
        <v>1425</v>
      </c>
      <c r="H97" s="14" t="s">
        <v>2086</v>
      </c>
      <c r="I97" s="14" t="s">
        <v>89</v>
      </c>
      <c r="J97" s="14" t="s">
        <v>3</v>
      </c>
      <c r="K97" s="14" t="s">
        <v>3501</v>
      </c>
      <c r="L97" s="14" t="s">
        <v>3552</v>
      </c>
      <c r="M97" s="14">
        <v>25913646</v>
      </c>
      <c r="N97" s="14">
        <v>25923679</v>
      </c>
    </row>
    <row r="98" spans="1:14" x14ac:dyDescent="0.25">
      <c r="A98" s="16" t="str">
        <f t="shared" si="1"/>
        <v>404411</v>
      </c>
      <c r="B98" s="14" t="s">
        <v>1619</v>
      </c>
      <c r="C98" s="14">
        <v>11</v>
      </c>
      <c r="D98" s="14" t="s">
        <v>395</v>
      </c>
      <c r="F98" s="14" t="s">
        <v>113</v>
      </c>
      <c r="G98" s="14" t="s">
        <v>1426</v>
      </c>
      <c r="H98" s="14" t="s">
        <v>2087</v>
      </c>
      <c r="I98" s="14" t="s">
        <v>89</v>
      </c>
      <c r="J98" s="14" t="s">
        <v>3</v>
      </c>
      <c r="K98" s="14" t="s">
        <v>3488</v>
      </c>
      <c r="L98" s="14" t="s">
        <v>3099</v>
      </c>
      <c r="M98" s="14">
        <v>25510565</v>
      </c>
      <c r="N98" s="14">
        <v>25510565</v>
      </c>
    </row>
    <row r="99" spans="1:14" x14ac:dyDescent="0.25">
      <c r="A99" s="16" t="str">
        <f t="shared" si="1"/>
        <v>404511</v>
      </c>
      <c r="B99" s="14" t="s">
        <v>1414</v>
      </c>
      <c r="C99" s="14">
        <v>11</v>
      </c>
      <c r="D99" s="14" t="s">
        <v>126</v>
      </c>
      <c r="F99" s="14" t="s">
        <v>143</v>
      </c>
      <c r="G99" s="14" t="s">
        <v>1427</v>
      </c>
      <c r="H99" s="14" t="s">
        <v>2088</v>
      </c>
      <c r="I99" s="14" t="s">
        <v>89</v>
      </c>
      <c r="J99" s="14" t="s">
        <v>3</v>
      </c>
      <c r="K99" s="14" t="s">
        <v>3488</v>
      </c>
      <c r="L99" s="14" t="s">
        <v>2805</v>
      </c>
      <c r="M99" s="14">
        <v>25521701</v>
      </c>
      <c r="N99" s="14">
        <v>25514276</v>
      </c>
    </row>
    <row r="100" spans="1:14" x14ac:dyDescent="0.25">
      <c r="A100" s="16" t="str">
        <f t="shared" si="1"/>
        <v>404611</v>
      </c>
      <c r="B100" s="14" t="s">
        <v>1412</v>
      </c>
      <c r="C100" s="14">
        <v>11</v>
      </c>
      <c r="D100" s="14" t="s">
        <v>124</v>
      </c>
      <c r="F100" s="14" t="s">
        <v>754</v>
      </c>
      <c r="G100" s="14" t="s">
        <v>1428</v>
      </c>
      <c r="H100" s="14" t="s">
        <v>2089</v>
      </c>
      <c r="I100" s="14" t="s">
        <v>89</v>
      </c>
      <c r="J100" s="14" t="s">
        <v>4</v>
      </c>
      <c r="K100" s="14" t="s">
        <v>3488</v>
      </c>
      <c r="L100" s="14" t="s">
        <v>2682</v>
      </c>
      <c r="M100" s="14">
        <v>25510895</v>
      </c>
      <c r="N100" s="14">
        <v>25526232</v>
      </c>
    </row>
    <row r="101" spans="1:14" x14ac:dyDescent="0.25">
      <c r="A101" s="16" t="str">
        <f t="shared" si="1"/>
        <v>404711</v>
      </c>
      <c r="B101" s="14" t="s">
        <v>1607</v>
      </c>
      <c r="C101" s="14">
        <v>11</v>
      </c>
      <c r="D101" s="14" t="s">
        <v>380</v>
      </c>
      <c r="F101" s="14" t="s">
        <v>755</v>
      </c>
      <c r="G101" s="14" t="s">
        <v>1429</v>
      </c>
      <c r="H101" s="14" t="s">
        <v>2090</v>
      </c>
      <c r="I101" s="14" t="s">
        <v>89</v>
      </c>
      <c r="J101" s="14" t="s">
        <v>4</v>
      </c>
      <c r="K101" s="14" t="s">
        <v>3501</v>
      </c>
      <c r="L101" s="14" t="s">
        <v>3372</v>
      </c>
      <c r="M101" s="14">
        <v>25372032</v>
      </c>
      <c r="N101" s="14">
        <v>83992894</v>
      </c>
    </row>
    <row r="102" spans="1:14" x14ac:dyDescent="0.25">
      <c r="A102" s="16" t="str">
        <f t="shared" si="1"/>
        <v>404811</v>
      </c>
      <c r="B102" s="14" t="s">
        <v>1693</v>
      </c>
      <c r="C102" s="14">
        <v>11</v>
      </c>
      <c r="D102" s="14" t="s">
        <v>489</v>
      </c>
      <c r="F102" s="14" t="s">
        <v>144</v>
      </c>
      <c r="G102" s="14" t="s">
        <v>1430</v>
      </c>
      <c r="H102" s="14" t="s">
        <v>2091</v>
      </c>
      <c r="I102" s="14" t="s">
        <v>89</v>
      </c>
      <c r="J102" s="14" t="s">
        <v>4</v>
      </c>
      <c r="K102" s="14" t="s">
        <v>3501</v>
      </c>
      <c r="L102" s="14" t="s">
        <v>3071</v>
      </c>
      <c r="M102" s="14">
        <v>25370505</v>
      </c>
      <c r="N102" s="14">
        <v>25372223</v>
      </c>
    </row>
    <row r="103" spans="1:14" x14ac:dyDescent="0.25">
      <c r="A103" s="16" t="str">
        <f t="shared" si="1"/>
        <v>404911</v>
      </c>
      <c r="B103" s="14" t="s">
        <v>1662</v>
      </c>
      <c r="C103" s="14">
        <v>11</v>
      </c>
      <c r="D103" s="14" t="s">
        <v>458</v>
      </c>
      <c r="F103" s="14" t="s">
        <v>147</v>
      </c>
      <c r="G103" s="14" t="s">
        <v>1431</v>
      </c>
      <c r="H103" s="14" t="s">
        <v>2092</v>
      </c>
      <c r="I103" s="14" t="s">
        <v>33</v>
      </c>
      <c r="J103" s="14" t="s">
        <v>6</v>
      </c>
      <c r="K103" s="14" t="s">
        <v>3488</v>
      </c>
      <c r="L103" s="14" t="s">
        <v>2852</v>
      </c>
      <c r="M103" s="14">
        <v>25480733</v>
      </c>
      <c r="N103" s="14">
        <v>25489813</v>
      </c>
    </row>
    <row r="104" spans="1:14" x14ac:dyDescent="0.25">
      <c r="A104" s="16" t="str">
        <f t="shared" si="1"/>
        <v>405011</v>
      </c>
      <c r="B104" s="14" t="s">
        <v>1427</v>
      </c>
      <c r="C104" s="14">
        <v>11</v>
      </c>
      <c r="D104" s="14" t="s">
        <v>143</v>
      </c>
      <c r="F104" s="14" t="s">
        <v>107</v>
      </c>
      <c r="G104" s="14" t="s">
        <v>1432</v>
      </c>
      <c r="H104" s="14" t="s">
        <v>2093</v>
      </c>
      <c r="I104" s="14" t="s">
        <v>89</v>
      </c>
      <c r="J104" s="14" t="s">
        <v>7</v>
      </c>
      <c r="K104" s="14" t="s">
        <v>3488</v>
      </c>
      <c r="L104" s="14" t="s">
        <v>3373</v>
      </c>
      <c r="M104" s="14">
        <v>25744600</v>
      </c>
      <c r="N104" s="14">
        <v>25747404</v>
      </c>
    </row>
    <row r="105" spans="1:14" x14ac:dyDescent="0.25">
      <c r="A105" s="16" t="str">
        <f t="shared" si="1"/>
        <v>405111</v>
      </c>
      <c r="B105" s="14" t="s">
        <v>1428</v>
      </c>
      <c r="C105" s="14">
        <v>11</v>
      </c>
      <c r="D105" s="14" t="s">
        <v>754</v>
      </c>
      <c r="F105" s="14" t="s">
        <v>756</v>
      </c>
      <c r="G105" s="14" t="s">
        <v>1433</v>
      </c>
      <c r="H105" s="14" t="s">
        <v>2094</v>
      </c>
      <c r="I105" s="14" t="s">
        <v>89</v>
      </c>
      <c r="J105" s="14" t="s">
        <v>9</v>
      </c>
      <c r="K105" s="14" t="s">
        <v>3488</v>
      </c>
      <c r="L105" s="14" t="s">
        <v>2645</v>
      </c>
      <c r="M105" s="14">
        <v>22795239</v>
      </c>
      <c r="N105" s="14">
        <v>22795206</v>
      </c>
    </row>
    <row r="106" spans="1:14" x14ac:dyDescent="0.25">
      <c r="A106" s="16" t="str">
        <f t="shared" si="1"/>
        <v>405211</v>
      </c>
      <c r="B106" s="14" t="s">
        <v>1432</v>
      </c>
      <c r="C106" s="14">
        <v>11</v>
      </c>
      <c r="D106" s="14" t="s">
        <v>107</v>
      </c>
      <c r="F106" s="14" t="s">
        <v>913</v>
      </c>
      <c r="G106" s="14" t="s">
        <v>1434</v>
      </c>
      <c r="H106" s="14" t="s">
        <v>2095</v>
      </c>
      <c r="I106" s="14" t="s">
        <v>743</v>
      </c>
      <c r="J106" s="14" t="s">
        <v>3</v>
      </c>
      <c r="K106" s="14" t="s">
        <v>3488</v>
      </c>
      <c r="L106" s="14" t="s">
        <v>2757</v>
      </c>
      <c r="M106" s="14">
        <v>25322274</v>
      </c>
      <c r="N106" s="14">
        <v>25323000</v>
      </c>
    </row>
    <row r="107" spans="1:14" x14ac:dyDescent="0.25">
      <c r="A107" s="16" t="str">
        <f t="shared" si="1"/>
        <v>405311</v>
      </c>
      <c r="B107" s="14" t="s">
        <v>1439</v>
      </c>
      <c r="C107" s="14">
        <v>11</v>
      </c>
      <c r="D107" s="14" t="s">
        <v>893</v>
      </c>
      <c r="F107" s="14" t="s">
        <v>916</v>
      </c>
      <c r="G107" s="14" t="s">
        <v>1435</v>
      </c>
      <c r="H107" s="14" t="s">
        <v>2096</v>
      </c>
      <c r="I107" s="14" t="s">
        <v>743</v>
      </c>
      <c r="J107" s="14" t="s">
        <v>4</v>
      </c>
      <c r="K107" s="14" t="s">
        <v>3488</v>
      </c>
      <c r="L107" s="14" t="s">
        <v>3374</v>
      </c>
      <c r="M107" s="14">
        <v>25560025</v>
      </c>
      <c r="N107" s="14">
        <v>25560207</v>
      </c>
    </row>
    <row r="108" spans="1:14" x14ac:dyDescent="0.25">
      <c r="A108" s="16" t="str">
        <f t="shared" si="1"/>
        <v>405411</v>
      </c>
      <c r="B108" s="14" t="s">
        <v>1429</v>
      </c>
      <c r="C108" s="14">
        <v>11</v>
      </c>
      <c r="D108" s="14" t="s">
        <v>755</v>
      </c>
      <c r="F108" s="14" t="s">
        <v>914</v>
      </c>
      <c r="G108" s="14" t="s">
        <v>1436</v>
      </c>
      <c r="H108" s="14" t="s">
        <v>2097</v>
      </c>
      <c r="I108" s="14" t="s">
        <v>743</v>
      </c>
      <c r="J108" s="14" t="s">
        <v>5</v>
      </c>
      <c r="K108" s="14" t="s">
        <v>3488</v>
      </c>
      <c r="L108" s="14" t="s">
        <v>2683</v>
      </c>
      <c r="M108" s="14">
        <v>25311001</v>
      </c>
      <c r="N108" s="14">
        <v>25311067</v>
      </c>
    </row>
    <row r="109" spans="1:14" x14ac:dyDescent="0.25">
      <c r="A109" s="16" t="str">
        <f t="shared" si="1"/>
        <v>405511</v>
      </c>
      <c r="B109" s="14" t="s">
        <v>1425</v>
      </c>
      <c r="C109" s="14">
        <v>11</v>
      </c>
      <c r="D109" s="14" t="s">
        <v>108</v>
      </c>
      <c r="F109" s="14" t="s">
        <v>915</v>
      </c>
      <c r="G109" s="14" t="s">
        <v>1437</v>
      </c>
      <c r="H109" s="14" t="s">
        <v>2098</v>
      </c>
      <c r="I109" s="14" t="s">
        <v>89</v>
      </c>
      <c r="J109" s="14" t="s">
        <v>6</v>
      </c>
      <c r="K109" s="14" t="s">
        <v>3488</v>
      </c>
      <c r="L109" s="14" t="s">
        <v>2733</v>
      </c>
      <c r="M109" s="14">
        <v>25344027</v>
      </c>
      <c r="N109" s="14">
        <v>88801449</v>
      </c>
    </row>
    <row r="110" spans="1:14" x14ac:dyDescent="0.25">
      <c r="A110" s="16" t="str">
        <f t="shared" si="1"/>
        <v>405611</v>
      </c>
      <c r="B110" s="14" t="s">
        <v>1426</v>
      </c>
      <c r="C110" s="14">
        <v>11</v>
      </c>
      <c r="D110" s="14" t="s">
        <v>113</v>
      </c>
      <c r="F110" s="14" t="s">
        <v>898</v>
      </c>
      <c r="G110" s="14" t="s">
        <v>1438</v>
      </c>
      <c r="H110" s="14" t="s">
        <v>2099</v>
      </c>
      <c r="I110" s="14" t="s">
        <v>89</v>
      </c>
      <c r="J110" s="14" t="s">
        <v>6</v>
      </c>
      <c r="K110" s="14" t="s">
        <v>3488</v>
      </c>
      <c r="L110" s="14" t="s">
        <v>3553</v>
      </c>
      <c r="M110" s="14">
        <v>25513934</v>
      </c>
      <c r="N110" s="14">
        <v>25513934</v>
      </c>
    </row>
    <row r="111" spans="1:14" x14ac:dyDescent="0.25">
      <c r="A111" s="16" t="str">
        <f t="shared" si="1"/>
        <v>405711</v>
      </c>
      <c r="B111" s="14" t="s">
        <v>1361</v>
      </c>
      <c r="C111" s="14">
        <v>11</v>
      </c>
      <c r="D111" s="14" t="s">
        <v>61</v>
      </c>
      <c r="F111" s="14" t="s">
        <v>893</v>
      </c>
      <c r="G111" s="14" t="s">
        <v>1439</v>
      </c>
      <c r="H111" s="14" t="s">
        <v>2100</v>
      </c>
      <c r="I111" s="14" t="s">
        <v>89</v>
      </c>
      <c r="J111" s="14" t="s">
        <v>5</v>
      </c>
      <c r="K111" s="14" t="s">
        <v>3488</v>
      </c>
      <c r="L111" s="14" t="s">
        <v>3072</v>
      </c>
      <c r="M111" s="14">
        <v>25529191</v>
      </c>
      <c r="N111" s="14">
        <v>25521818</v>
      </c>
    </row>
    <row r="112" spans="1:14" x14ac:dyDescent="0.25">
      <c r="A112" s="16" t="str">
        <f t="shared" si="1"/>
        <v>405811</v>
      </c>
      <c r="B112" s="14" t="s">
        <v>1525</v>
      </c>
      <c r="C112" s="14">
        <v>11</v>
      </c>
      <c r="D112" s="14" t="s">
        <v>228</v>
      </c>
      <c r="F112" s="14" t="s">
        <v>894</v>
      </c>
      <c r="G112" s="14" t="s">
        <v>1440</v>
      </c>
      <c r="H112" s="14" t="s">
        <v>2101</v>
      </c>
      <c r="I112" s="14" t="s">
        <v>78</v>
      </c>
      <c r="J112" s="14" t="s">
        <v>3</v>
      </c>
      <c r="K112" s="14" t="s">
        <v>3488</v>
      </c>
      <c r="L112" s="14" t="s">
        <v>3375</v>
      </c>
      <c r="M112" s="14">
        <v>22372433</v>
      </c>
      <c r="N112" s="14">
        <v>22372433</v>
      </c>
    </row>
    <row r="113" spans="1:14" x14ac:dyDescent="0.25">
      <c r="A113" s="16" t="str">
        <f t="shared" si="1"/>
        <v>405911</v>
      </c>
      <c r="B113" s="14" t="s">
        <v>1606</v>
      </c>
      <c r="C113" s="14">
        <v>11</v>
      </c>
      <c r="D113" s="14" t="s">
        <v>379</v>
      </c>
      <c r="F113" s="14" t="s">
        <v>825</v>
      </c>
      <c r="G113" s="14" t="s">
        <v>1441</v>
      </c>
      <c r="H113" s="14" t="s">
        <v>2102</v>
      </c>
      <c r="I113" s="14" t="s">
        <v>78</v>
      </c>
      <c r="J113" s="14" t="s">
        <v>3</v>
      </c>
      <c r="K113" s="14" t="s">
        <v>3488</v>
      </c>
      <c r="L113" s="14" t="s">
        <v>2894</v>
      </c>
      <c r="M113" s="14">
        <v>22370113</v>
      </c>
      <c r="N113" s="14">
        <v>22370421</v>
      </c>
    </row>
    <row r="114" spans="1:14" x14ac:dyDescent="0.25">
      <c r="A114" s="16" t="str">
        <f t="shared" si="1"/>
        <v>406011</v>
      </c>
      <c r="B114" s="14" t="s">
        <v>1536</v>
      </c>
      <c r="C114" s="14">
        <v>11</v>
      </c>
      <c r="D114" s="14" t="s">
        <v>762</v>
      </c>
      <c r="F114" s="14" t="s">
        <v>835</v>
      </c>
      <c r="G114" s="14" t="s">
        <v>1442</v>
      </c>
      <c r="H114" s="14" t="s">
        <v>2103</v>
      </c>
      <c r="I114" s="14" t="s">
        <v>78</v>
      </c>
      <c r="J114" s="14" t="s">
        <v>3</v>
      </c>
      <c r="K114" s="14" t="s">
        <v>3488</v>
      </c>
      <c r="L114" s="14" t="s">
        <v>2689</v>
      </c>
      <c r="M114" s="14">
        <v>22615289</v>
      </c>
      <c r="N114" s="14">
        <v>22615290</v>
      </c>
    </row>
    <row r="115" spans="1:14" x14ac:dyDescent="0.25">
      <c r="A115" s="16" t="str">
        <f t="shared" si="1"/>
        <v>406111</v>
      </c>
      <c r="B115" s="14" t="s">
        <v>1601</v>
      </c>
      <c r="C115" s="14">
        <v>11</v>
      </c>
      <c r="D115" s="14" t="s">
        <v>361</v>
      </c>
      <c r="F115" s="14" t="s">
        <v>960</v>
      </c>
      <c r="G115" s="14" t="s">
        <v>1443</v>
      </c>
      <c r="H115" s="14" t="s">
        <v>2104</v>
      </c>
      <c r="I115" s="14" t="s">
        <v>78</v>
      </c>
      <c r="J115" s="14" t="s">
        <v>4</v>
      </c>
      <c r="K115" s="14" t="s">
        <v>3501</v>
      </c>
      <c r="L115" s="14" t="s">
        <v>2685</v>
      </c>
      <c r="M115" s="14">
        <v>22603732</v>
      </c>
      <c r="N115" s="14">
        <v>22603732</v>
      </c>
    </row>
    <row r="116" spans="1:14" x14ac:dyDescent="0.25">
      <c r="A116" s="16" t="str">
        <f t="shared" si="1"/>
        <v>406411</v>
      </c>
      <c r="B116" s="14" t="s">
        <v>1602</v>
      </c>
      <c r="C116" s="14">
        <v>11</v>
      </c>
      <c r="D116" s="14" t="s">
        <v>263</v>
      </c>
      <c r="F116" s="14" t="s">
        <v>159</v>
      </c>
      <c r="G116" s="14" t="s">
        <v>1444</v>
      </c>
      <c r="H116" s="14" t="s">
        <v>2105</v>
      </c>
      <c r="I116" s="14" t="s">
        <v>78</v>
      </c>
      <c r="J116" s="14" t="s">
        <v>4</v>
      </c>
      <c r="K116" s="14" t="s">
        <v>3488</v>
      </c>
      <c r="L116" s="14" t="s">
        <v>3234</v>
      </c>
      <c r="M116" s="14">
        <v>22610173</v>
      </c>
      <c r="N116" s="14">
        <v>22610172</v>
      </c>
    </row>
    <row r="117" spans="1:14" x14ac:dyDescent="0.25">
      <c r="A117" s="16" t="str">
        <f t="shared" si="1"/>
        <v>406511</v>
      </c>
      <c r="B117" s="14" t="s">
        <v>1538</v>
      </c>
      <c r="C117" s="14">
        <v>11</v>
      </c>
      <c r="D117" s="14" t="s">
        <v>763</v>
      </c>
      <c r="F117" s="14" t="s">
        <v>127</v>
      </c>
      <c r="G117" s="14" t="s">
        <v>1445</v>
      </c>
      <c r="H117" s="14" t="s">
        <v>2106</v>
      </c>
      <c r="I117" s="14" t="s">
        <v>78</v>
      </c>
      <c r="J117" s="14" t="s">
        <v>10</v>
      </c>
      <c r="K117" s="14" t="s">
        <v>3488</v>
      </c>
      <c r="L117" s="14" t="s">
        <v>2686</v>
      </c>
      <c r="M117" s="14">
        <v>22938390</v>
      </c>
      <c r="N117" s="14">
        <v>22938390</v>
      </c>
    </row>
    <row r="118" spans="1:14" x14ac:dyDescent="0.25">
      <c r="A118" s="16" t="str">
        <f t="shared" si="1"/>
        <v>406611</v>
      </c>
      <c r="B118" s="14" t="s">
        <v>1524</v>
      </c>
      <c r="C118" s="14">
        <v>11</v>
      </c>
      <c r="D118" s="14" t="s">
        <v>227</v>
      </c>
      <c r="F118" s="14" t="s">
        <v>132</v>
      </c>
      <c r="G118" s="14" t="s">
        <v>1446</v>
      </c>
      <c r="H118" s="14" t="s">
        <v>2107</v>
      </c>
      <c r="I118" s="14" t="s">
        <v>78</v>
      </c>
      <c r="J118" s="14" t="s">
        <v>10</v>
      </c>
      <c r="K118" s="14" t="s">
        <v>3488</v>
      </c>
      <c r="L118" s="14" t="s">
        <v>3233</v>
      </c>
      <c r="M118" s="14">
        <v>22938335</v>
      </c>
      <c r="N118" s="14">
        <v>22938334</v>
      </c>
    </row>
    <row r="119" spans="1:14" x14ac:dyDescent="0.25">
      <c r="A119" s="16" t="str">
        <f t="shared" si="1"/>
        <v>406711</v>
      </c>
      <c r="B119" s="14" t="s">
        <v>1438</v>
      </c>
      <c r="C119" s="14">
        <v>11</v>
      </c>
      <c r="D119" s="14" t="s">
        <v>898</v>
      </c>
      <c r="F119" s="14" t="s">
        <v>122</v>
      </c>
      <c r="G119" s="14" t="s">
        <v>1447</v>
      </c>
      <c r="H119" s="14" t="s">
        <v>2108</v>
      </c>
      <c r="I119" s="14" t="s">
        <v>78</v>
      </c>
      <c r="J119" s="14" t="s">
        <v>6</v>
      </c>
      <c r="K119" s="14" t="s">
        <v>3488</v>
      </c>
      <c r="L119" s="14" t="s">
        <v>2688</v>
      </c>
      <c r="M119" s="14">
        <v>22373980</v>
      </c>
      <c r="N119" s="14">
        <v>0</v>
      </c>
    </row>
    <row r="120" spans="1:14" x14ac:dyDescent="0.25">
      <c r="A120" s="16" t="str">
        <f t="shared" si="1"/>
        <v>406811</v>
      </c>
      <c r="B120" s="14" t="s">
        <v>1699</v>
      </c>
      <c r="C120" s="14">
        <v>11</v>
      </c>
      <c r="D120" s="14" t="s">
        <v>790</v>
      </c>
      <c r="F120" s="14" t="s">
        <v>129</v>
      </c>
      <c r="G120" s="14" t="s">
        <v>1448</v>
      </c>
      <c r="H120" s="14" t="s">
        <v>2109</v>
      </c>
      <c r="I120" s="14" t="s">
        <v>78</v>
      </c>
      <c r="J120" s="14" t="s">
        <v>7</v>
      </c>
      <c r="K120" s="14" t="s">
        <v>3501</v>
      </c>
      <c r="L120" s="14" t="s">
        <v>3554</v>
      </c>
      <c r="M120" s="14">
        <v>22440749</v>
      </c>
      <c r="N120" s="14">
        <v>22444935</v>
      </c>
    </row>
    <row r="121" spans="1:14" x14ac:dyDescent="0.25">
      <c r="A121" s="16" t="str">
        <f t="shared" si="1"/>
        <v>406911</v>
      </c>
      <c r="B121" s="14" t="s">
        <v>1435</v>
      </c>
      <c r="C121" s="14">
        <v>11</v>
      </c>
      <c r="D121" s="14" t="s">
        <v>916</v>
      </c>
      <c r="F121" s="14" t="s">
        <v>142</v>
      </c>
      <c r="G121" s="14" t="s">
        <v>1449</v>
      </c>
      <c r="H121" s="14" t="s">
        <v>2110</v>
      </c>
      <c r="I121" s="14" t="s">
        <v>78</v>
      </c>
      <c r="J121" s="14" t="s">
        <v>5</v>
      </c>
      <c r="K121" s="14" t="s">
        <v>3488</v>
      </c>
      <c r="L121" s="14" t="s">
        <v>3073</v>
      </c>
      <c r="M121" s="14">
        <v>22696969</v>
      </c>
      <c r="N121" s="14">
        <v>22690078</v>
      </c>
    </row>
    <row r="122" spans="1:14" x14ac:dyDescent="0.25">
      <c r="A122" s="16" t="str">
        <f t="shared" si="1"/>
        <v>407011</v>
      </c>
      <c r="B122" s="14" t="s">
        <v>1434</v>
      </c>
      <c r="C122" s="14">
        <v>11</v>
      </c>
      <c r="D122" s="14" t="s">
        <v>913</v>
      </c>
      <c r="F122" s="14" t="s">
        <v>139</v>
      </c>
      <c r="G122" s="14" t="s">
        <v>1450</v>
      </c>
      <c r="H122" s="14" t="s">
        <v>2111</v>
      </c>
      <c r="I122" s="14" t="s">
        <v>78</v>
      </c>
      <c r="J122" s="14" t="s">
        <v>5</v>
      </c>
      <c r="K122" s="14" t="s">
        <v>3488</v>
      </c>
      <c r="L122" s="14" t="s">
        <v>3555</v>
      </c>
      <c r="M122" s="14">
        <v>24830095</v>
      </c>
      <c r="N122" s="14">
        <v>24830095</v>
      </c>
    </row>
    <row r="123" spans="1:14" x14ac:dyDescent="0.25">
      <c r="A123" s="16" t="str">
        <f t="shared" si="1"/>
        <v>407111</v>
      </c>
      <c r="B123" s="14" t="s">
        <v>1535</v>
      </c>
      <c r="C123" s="14">
        <v>11</v>
      </c>
      <c r="D123" s="14" t="s">
        <v>96</v>
      </c>
      <c r="F123" s="14" t="s">
        <v>135</v>
      </c>
      <c r="G123" s="14" t="s">
        <v>1451</v>
      </c>
      <c r="H123" s="14" t="s">
        <v>2112</v>
      </c>
      <c r="I123" s="14" t="s">
        <v>78</v>
      </c>
      <c r="J123" s="14" t="s">
        <v>6</v>
      </c>
      <c r="K123" s="14" t="s">
        <v>3488</v>
      </c>
      <c r="L123" s="14" t="s">
        <v>2660</v>
      </c>
      <c r="M123" s="14">
        <v>22372710</v>
      </c>
      <c r="N123" s="14">
        <v>22370266</v>
      </c>
    </row>
    <row r="124" spans="1:14" x14ac:dyDescent="0.25">
      <c r="A124" s="16" t="str">
        <f t="shared" si="1"/>
        <v>407211</v>
      </c>
      <c r="B124" s="14" t="s">
        <v>1587</v>
      </c>
      <c r="C124" s="14">
        <v>11</v>
      </c>
      <c r="D124" s="14" t="s">
        <v>337</v>
      </c>
      <c r="F124" s="14" t="s">
        <v>141</v>
      </c>
      <c r="G124" s="14" t="s">
        <v>1452</v>
      </c>
      <c r="H124" s="14" t="s">
        <v>2113</v>
      </c>
      <c r="I124" s="14" t="s">
        <v>78</v>
      </c>
      <c r="J124" s="14" t="s">
        <v>9</v>
      </c>
      <c r="K124" s="14" t="s">
        <v>3488</v>
      </c>
      <c r="L124" s="14" t="s">
        <v>1178</v>
      </c>
      <c r="M124" s="14">
        <v>22685809</v>
      </c>
      <c r="N124" s="14">
        <v>22688037</v>
      </c>
    </row>
    <row r="125" spans="1:14" x14ac:dyDescent="0.25">
      <c r="A125" s="16" t="str">
        <f t="shared" si="1"/>
        <v>407311</v>
      </c>
      <c r="B125" s="14" t="s">
        <v>1628</v>
      </c>
      <c r="C125" s="14">
        <v>11</v>
      </c>
      <c r="D125" s="14" t="s">
        <v>416</v>
      </c>
      <c r="F125" s="14" t="s">
        <v>136</v>
      </c>
      <c r="G125" s="14" t="s">
        <v>1453</v>
      </c>
      <c r="H125" s="14" t="s">
        <v>2114</v>
      </c>
      <c r="I125" s="14" t="s">
        <v>78</v>
      </c>
      <c r="J125" s="14" t="s">
        <v>10</v>
      </c>
      <c r="K125" s="14" t="s">
        <v>3488</v>
      </c>
      <c r="L125" s="14" t="s">
        <v>2690</v>
      </c>
      <c r="M125" s="14">
        <v>22390901</v>
      </c>
      <c r="N125" s="14">
        <v>22390901</v>
      </c>
    </row>
    <row r="126" spans="1:14" x14ac:dyDescent="0.25">
      <c r="A126" s="16" t="str">
        <f t="shared" si="1"/>
        <v>407411</v>
      </c>
      <c r="B126" s="14" t="s">
        <v>1629</v>
      </c>
      <c r="C126" s="14">
        <v>11</v>
      </c>
      <c r="D126" s="14" t="s">
        <v>417</v>
      </c>
      <c r="F126" s="14" t="s">
        <v>134</v>
      </c>
      <c r="G126" s="14" t="s">
        <v>1454</v>
      </c>
      <c r="H126" s="14" t="s">
        <v>2115</v>
      </c>
      <c r="I126" s="14" t="s">
        <v>78</v>
      </c>
      <c r="J126" s="14" t="s">
        <v>10</v>
      </c>
      <c r="K126" s="14" t="s">
        <v>3488</v>
      </c>
      <c r="L126" s="14" t="s">
        <v>2691</v>
      </c>
      <c r="M126" s="14">
        <v>22655650</v>
      </c>
      <c r="N126" s="14">
        <v>22655650</v>
      </c>
    </row>
    <row r="127" spans="1:14" x14ac:dyDescent="0.25">
      <c r="A127" s="16" t="str">
        <f t="shared" si="1"/>
        <v>407511</v>
      </c>
      <c r="B127" s="14" t="s">
        <v>1627</v>
      </c>
      <c r="C127" s="14">
        <v>11</v>
      </c>
      <c r="D127" s="14" t="s">
        <v>415</v>
      </c>
      <c r="F127" s="14" t="s">
        <v>138</v>
      </c>
      <c r="G127" s="14" t="s">
        <v>1455</v>
      </c>
      <c r="H127" s="14" t="s">
        <v>2116</v>
      </c>
      <c r="I127" s="14" t="s">
        <v>78</v>
      </c>
      <c r="J127" s="14" t="s">
        <v>9</v>
      </c>
      <c r="K127" s="14" t="s">
        <v>3488</v>
      </c>
      <c r="L127" s="14" t="s">
        <v>3556</v>
      </c>
      <c r="M127" s="14">
        <v>22606231</v>
      </c>
      <c r="N127" s="14">
        <v>22606231</v>
      </c>
    </row>
    <row r="128" spans="1:14" x14ac:dyDescent="0.25">
      <c r="A128" s="16" t="str">
        <f t="shared" si="1"/>
        <v>407611</v>
      </c>
      <c r="B128" s="14" t="s">
        <v>1533</v>
      </c>
      <c r="C128" s="14">
        <v>11</v>
      </c>
      <c r="D128" s="14" t="s">
        <v>240</v>
      </c>
      <c r="F128" s="14" t="s">
        <v>131</v>
      </c>
      <c r="G128" s="14" t="s">
        <v>1456</v>
      </c>
      <c r="H128" s="14" t="s">
        <v>2117</v>
      </c>
      <c r="I128" s="14" t="s">
        <v>2963</v>
      </c>
      <c r="J128" s="14" t="s">
        <v>5</v>
      </c>
      <c r="K128" s="14" t="s">
        <v>3488</v>
      </c>
      <c r="L128" s="14" t="s">
        <v>2692</v>
      </c>
      <c r="M128" s="14">
        <v>27667246</v>
      </c>
      <c r="N128" s="14">
        <v>27666172</v>
      </c>
    </row>
    <row r="129" spans="1:14" x14ac:dyDescent="0.25">
      <c r="A129" s="16" t="str">
        <f t="shared" si="1"/>
        <v>407711</v>
      </c>
      <c r="B129" s="14" t="s">
        <v>1444</v>
      </c>
      <c r="C129" s="14">
        <v>11</v>
      </c>
      <c r="D129" s="14" t="s">
        <v>159</v>
      </c>
      <c r="F129" s="14" t="s">
        <v>844</v>
      </c>
      <c r="G129" s="14" t="s">
        <v>1457</v>
      </c>
      <c r="H129" s="14" t="s">
        <v>2118</v>
      </c>
      <c r="I129" s="14" t="s">
        <v>257</v>
      </c>
      <c r="J129" s="14" t="s">
        <v>4</v>
      </c>
      <c r="K129" s="14" t="s">
        <v>3488</v>
      </c>
      <c r="L129" s="14" t="s">
        <v>3376</v>
      </c>
      <c r="M129" s="14">
        <v>26660506</v>
      </c>
      <c r="N129" s="14">
        <v>26656370</v>
      </c>
    </row>
    <row r="130" spans="1:14" x14ac:dyDescent="0.25">
      <c r="A130" s="16" t="str">
        <f t="shared" si="1"/>
        <v>407811</v>
      </c>
      <c r="B130" s="14" t="s">
        <v>1441</v>
      </c>
      <c r="C130" s="14">
        <v>11</v>
      </c>
      <c r="D130" s="14" t="s">
        <v>825</v>
      </c>
      <c r="F130" s="14" t="s">
        <v>917</v>
      </c>
      <c r="G130" s="14" t="s">
        <v>1458</v>
      </c>
      <c r="H130" s="14" t="s">
        <v>2119</v>
      </c>
      <c r="I130" s="14" t="s">
        <v>257</v>
      </c>
      <c r="J130" s="14" t="s">
        <v>4</v>
      </c>
      <c r="K130" s="14" t="s">
        <v>3488</v>
      </c>
      <c r="L130" s="14" t="s">
        <v>3557</v>
      </c>
      <c r="M130" s="14">
        <v>26660229</v>
      </c>
      <c r="N130" s="14">
        <v>26660229</v>
      </c>
    </row>
    <row r="131" spans="1:14" x14ac:dyDescent="0.25">
      <c r="A131" s="16" t="str">
        <f t="shared" ref="A131:A194" si="2">CONCATENATE(B131,C131)</f>
        <v>407911</v>
      </c>
      <c r="B131" s="14" t="s">
        <v>1454</v>
      </c>
      <c r="C131" s="14">
        <v>11</v>
      </c>
      <c r="D131" s="14" t="s">
        <v>134</v>
      </c>
      <c r="F131" s="14" t="s">
        <v>772</v>
      </c>
      <c r="G131" s="14" t="s">
        <v>1459</v>
      </c>
      <c r="H131" s="14" t="s">
        <v>2120</v>
      </c>
      <c r="I131" s="14" t="s">
        <v>257</v>
      </c>
      <c r="J131" s="14" t="s">
        <v>6</v>
      </c>
      <c r="K131" s="14" t="s">
        <v>3488</v>
      </c>
      <c r="L131" s="14" t="s">
        <v>2693</v>
      </c>
      <c r="M131" s="14">
        <v>26660765</v>
      </c>
      <c r="N131" s="14">
        <v>26660765</v>
      </c>
    </row>
    <row r="132" spans="1:14" x14ac:dyDescent="0.25">
      <c r="A132" s="16" t="str">
        <f t="shared" si="2"/>
        <v>408011</v>
      </c>
      <c r="B132" s="14" t="s">
        <v>1451</v>
      </c>
      <c r="C132" s="14">
        <v>11</v>
      </c>
      <c r="D132" s="14" t="s">
        <v>135</v>
      </c>
      <c r="F132" s="14" t="s">
        <v>845</v>
      </c>
      <c r="G132" s="14" t="s">
        <v>1460</v>
      </c>
      <c r="H132" s="14" t="s">
        <v>2121</v>
      </c>
      <c r="I132" s="14" t="s">
        <v>744</v>
      </c>
      <c r="J132" s="14" t="s">
        <v>3</v>
      </c>
      <c r="K132" s="14" t="s">
        <v>3488</v>
      </c>
      <c r="L132" s="14" t="s">
        <v>2694</v>
      </c>
      <c r="M132" s="14">
        <v>26855292</v>
      </c>
      <c r="N132" s="14">
        <v>26855292</v>
      </c>
    </row>
    <row r="133" spans="1:14" x14ac:dyDescent="0.25">
      <c r="A133" s="16" t="str">
        <f t="shared" si="2"/>
        <v>408111</v>
      </c>
      <c r="B133" s="14" t="s">
        <v>1448</v>
      </c>
      <c r="C133" s="14">
        <v>11</v>
      </c>
      <c r="D133" s="14" t="s">
        <v>129</v>
      </c>
      <c r="F133" s="14" t="s">
        <v>962</v>
      </c>
      <c r="G133" s="14" t="s">
        <v>1461</v>
      </c>
      <c r="H133" s="14" t="s">
        <v>2122</v>
      </c>
      <c r="I133" s="14" t="s">
        <v>744</v>
      </c>
      <c r="J133" s="14" t="s">
        <v>3</v>
      </c>
      <c r="K133" s="14" t="s">
        <v>3488</v>
      </c>
      <c r="L133" s="14" t="s">
        <v>3558</v>
      </c>
      <c r="M133" s="14">
        <v>26855115</v>
      </c>
      <c r="N133" s="14">
        <v>26855808</v>
      </c>
    </row>
    <row r="134" spans="1:14" x14ac:dyDescent="0.25">
      <c r="A134" s="16" t="str">
        <f t="shared" si="2"/>
        <v>408211</v>
      </c>
      <c r="B134" s="14" t="s">
        <v>1455</v>
      </c>
      <c r="C134" s="14">
        <v>11</v>
      </c>
      <c r="D134" s="14" t="s">
        <v>138</v>
      </c>
      <c r="F134" s="14" t="s">
        <v>167</v>
      </c>
      <c r="G134" s="14" t="s">
        <v>1462</v>
      </c>
      <c r="H134" s="14" t="s">
        <v>2123</v>
      </c>
      <c r="I134" s="14" t="s">
        <v>744</v>
      </c>
      <c r="J134" s="14" t="s">
        <v>5</v>
      </c>
      <c r="K134" s="14" t="s">
        <v>3488</v>
      </c>
      <c r="L134" s="14" t="s">
        <v>2849</v>
      </c>
      <c r="M134" s="14">
        <v>26591472</v>
      </c>
      <c r="N134" s="14">
        <v>83918384</v>
      </c>
    </row>
    <row r="135" spans="1:14" x14ac:dyDescent="0.25">
      <c r="A135" s="16" t="str">
        <f t="shared" si="2"/>
        <v>408331</v>
      </c>
      <c r="B135" s="14" t="s">
        <v>1446</v>
      </c>
      <c r="C135" s="14">
        <v>31</v>
      </c>
      <c r="D135" s="14" t="s">
        <v>132</v>
      </c>
      <c r="F135" s="14" t="s">
        <v>145</v>
      </c>
      <c r="G135" s="14" t="s">
        <v>1463</v>
      </c>
      <c r="H135" s="14" t="s">
        <v>2124</v>
      </c>
      <c r="I135" s="14" t="s">
        <v>744</v>
      </c>
      <c r="J135" s="14" t="s">
        <v>6</v>
      </c>
      <c r="K135" s="14" t="s">
        <v>3488</v>
      </c>
      <c r="L135" s="14" t="s">
        <v>2769</v>
      </c>
      <c r="M135" s="14">
        <v>26878014</v>
      </c>
      <c r="N135" s="14">
        <v>26878014</v>
      </c>
    </row>
    <row r="136" spans="1:14" x14ac:dyDescent="0.25">
      <c r="A136" s="16" t="str">
        <f t="shared" si="2"/>
        <v>408411</v>
      </c>
      <c r="B136" s="14" t="s">
        <v>1449</v>
      </c>
      <c r="C136" s="14">
        <v>11</v>
      </c>
      <c r="D136" s="14" t="s">
        <v>142</v>
      </c>
      <c r="F136" s="14" t="s">
        <v>148</v>
      </c>
      <c r="G136" s="14" t="s">
        <v>1464</v>
      </c>
      <c r="H136" s="14" t="s">
        <v>2125</v>
      </c>
      <c r="I136" s="14" t="s">
        <v>86</v>
      </c>
      <c r="J136" s="14" t="s">
        <v>3</v>
      </c>
      <c r="K136" s="14" t="s">
        <v>3488</v>
      </c>
      <c r="L136" s="14" t="s">
        <v>2696</v>
      </c>
      <c r="M136" s="14">
        <v>26800219</v>
      </c>
      <c r="N136" s="14">
        <v>26800219</v>
      </c>
    </row>
    <row r="137" spans="1:14" x14ac:dyDescent="0.25">
      <c r="A137" s="16" t="str">
        <f t="shared" si="2"/>
        <v>408511</v>
      </c>
      <c r="B137" s="14" t="s">
        <v>1440</v>
      </c>
      <c r="C137" s="14">
        <v>11</v>
      </c>
      <c r="D137" s="14" t="s">
        <v>894</v>
      </c>
      <c r="F137" s="14" t="s">
        <v>152</v>
      </c>
      <c r="G137" s="14" t="s">
        <v>1465</v>
      </c>
      <c r="H137" s="14" t="s">
        <v>2126</v>
      </c>
      <c r="I137" s="14" t="s">
        <v>86</v>
      </c>
      <c r="J137" s="14" t="s">
        <v>10</v>
      </c>
      <c r="K137" s="14" t="s">
        <v>3488</v>
      </c>
      <c r="L137" s="14" t="s">
        <v>2697</v>
      </c>
      <c r="M137" s="14">
        <v>26800315</v>
      </c>
      <c r="N137" s="14">
        <v>26800315</v>
      </c>
    </row>
    <row r="138" spans="1:14" x14ac:dyDescent="0.25">
      <c r="A138" s="16" t="str">
        <f t="shared" si="2"/>
        <v>408611</v>
      </c>
      <c r="B138" s="14" t="s">
        <v>1452</v>
      </c>
      <c r="C138" s="14">
        <v>11</v>
      </c>
      <c r="D138" s="14" t="s">
        <v>141</v>
      </c>
      <c r="F138" s="14" t="s">
        <v>151</v>
      </c>
      <c r="G138" s="14" t="s">
        <v>1466</v>
      </c>
      <c r="H138" s="14" t="s">
        <v>2127</v>
      </c>
      <c r="I138" s="14" t="s">
        <v>86</v>
      </c>
      <c r="J138" s="14" t="s">
        <v>4</v>
      </c>
      <c r="K138" s="14" t="s">
        <v>3488</v>
      </c>
      <c r="L138" s="14" t="s">
        <v>2863</v>
      </c>
      <c r="M138" s="14">
        <v>26580054</v>
      </c>
      <c r="N138" s="14">
        <v>26580054</v>
      </c>
    </row>
    <row r="139" spans="1:14" x14ac:dyDescent="0.25">
      <c r="A139" s="16" t="str">
        <f t="shared" si="2"/>
        <v>408711</v>
      </c>
      <c r="B139" s="14" t="s">
        <v>1453</v>
      </c>
      <c r="C139" s="14">
        <v>11</v>
      </c>
      <c r="D139" s="14" t="s">
        <v>136</v>
      </c>
      <c r="F139" s="14" t="s">
        <v>153</v>
      </c>
      <c r="G139" s="14" t="s">
        <v>1467</v>
      </c>
      <c r="H139" s="14" t="s">
        <v>2128</v>
      </c>
      <c r="I139" s="14" t="s">
        <v>86</v>
      </c>
      <c r="J139" s="14" t="s">
        <v>5</v>
      </c>
      <c r="K139" s="14" t="s">
        <v>3488</v>
      </c>
      <c r="L139" s="14" t="s">
        <v>2698</v>
      </c>
      <c r="M139" s="14">
        <v>26750194</v>
      </c>
      <c r="N139" s="14">
        <v>26750194</v>
      </c>
    </row>
    <row r="140" spans="1:14" x14ac:dyDescent="0.25">
      <c r="A140" s="16" t="str">
        <f t="shared" si="2"/>
        <v>408811</v>
      </c>
      <c r="B140" s="14" t="s">
        <v>1450</v>
      </c>
      <c r="C140" s="14">
        <v>11</v>
      </c>
      <c r="D140" s="14" t="s">
        <v>139</v>
      </c>
      <c r="F140" s="14" t="s">
        <v>154</v>
      </c>
      <c r="G140" s="14" t="s">
        <v>1468</v>
      </c>
      <c r="H140" s="14" t="s">
        <v>2129</v>
      </c>
      <c r="I140" s="14" t="s">
        <v>86</v>
      </c>
      <c r="J140" s="14" t="s">
        <v>10</v>
      </c>
      <c r="K140" s="14" t="s">
        <v>3488</v>
      </c>
      <c r="L140" s="14" t="s">
        <v>2699</v>
      </c>
      <c r="M140" s="14">
        <v>26811882</v>
      </c>
      <c r="N140" s="14">
        <v>0</v>
      </c>
    </row>
    <row r="141" spans="1:14" x14ac:dyDescent="0.25">
      <c r="A141" s="16" t="str">
        <f t="shared" si="2"/>
        <v>408911</v>
      </c>
      <c r="B141" s="14" t="s">
        <v>1443</v>
      </c>
      <c r="C141" s="14">
        <v>11</v>
      </c>
      <c r="D141" s="14" t="s">
        <v>960</v>
      </c>
      <c r="F141" s="14" t="s">
        <v>150</v>
      </c>
      <c r="G141" s="14" t="s">
        <v>1469</v>
      </c>
      <c r="H141" s="14" t="s">
        <v>2130</v>
      </c>
      <c r="I141" s="14" t="s">
        <v>257</v>
      </c>
      <c r="J141" s="14" t="s">
        <v>5</v>
      </c>
      <c r="K141" s="14" t="s">
        <v>3488</v>
      </c>
      <c r="L141" s="14" t="s">
        <v>2732</v>
      </c>
      <c r="M141" s="14">
        <v>26711116</v>
      </c>
      <c r="N141" s="14">
        <v>26711116</v>
      </c>
    </row>
    <row r="142" spans="1:14" x14ac:dyDescent="0.25">
      <c r="A142" s="16" t="str">
        <f t="shared" si="2"/>
        <v>409011</v>
      </c>
      <c r="B142" s="14" t="s">
        <v>1509</v>
      </c>
      <c r="C142" s="14">
        <v>11</v>
      </c>
      <c r="D142" s="14" t="s">
        <v>185</v>
      </c>
      <c r="F142" s="14" t="s">
        <v>155</v>
      </c>
      <c r="G142" s="14" t="s">
        <v>1470</v>
      </c>
      <c r="H142" s="14" t="s">
        <v>2131</v>
      </c>
      <c r="I142" s="14" t="s">
        <v>257</v>
      </c>
      <c r="J142" s="14" t="s">
        <v>5</v>
      </c>
      <c r="K142" s="14" t="s">
        <v>3488</v>
      </c>
      <c r="L142" s="14" t="s">
        <v>3559</v>
      </c>
      <c r="M142" s="14">
        <v>26730527</v>
      </c>
      <c r="N142" s="14">
        <v>26730027</v>
      </c>
    </row>
    <row r="143" spans="1:14" x14ac:dyDescent="0.25">
      <c r="A143" s="16" t="str">
        <f t="shared" si="2"/>
        <v>409111</v>
      </c>
      <c r="B143" s="14" t="s">
        <v>1721</v>
      </c>
      <c r="C143" s="14">
        <v>11</v>
      </c>
      <c r="D143" s="14" t="s">
        <v>515</v>
      </c>
      <c r="F143" s="14" t="s">
        <v>149</v>
      </c>
      <c r="G143" s="14" t="s">
        <v>1471</v>
      </c>
      <c r="H143" s="14" t="s">
        <v>2132</v>
      </c>
      <c r="I143" s="14" t="s">
        <v>86</v>
      </c>
      <c r="J143" s="14" t="s">
        <v>7</v>
      </c>
      <c r="K143" s="14" t="s">
        <v>3488</v>
      </c>
      <c r="L143" s="14" t="s">
        <v>2695</v>
      </c>
      <c r="M143" s="14">
        <v>26886103</v>
      </c>
      <c r="N143" s="14">
        <v>26886103</v>
      </c>
    </row>
    <row r="144" spans="1:14" x14ac:dyDescent="0.25">
      <c r="A144" s="16" t="str">
        <f t="shared" si="2"/>
        <v>409211</v>
      </c>
      <c r="B144" s="14" t="s">
        <v>1508</v>
      </c>
      <c r="C144" s="14">
        <v>11</v>
      </c>
      <c r="D144" s="14" t="s">
        <v>884</v>
      </c>
      <c r="F144" s="14" t="s">
        <v>163</v>
      </c>
      <c r="G144" s="14" t="s">
        <v>1472</v>
      </c>
      <c r="H144" s="14" t="s">
        <v>2133</v>
      </c>
      <c r="I144" s="14" t="s">
        <v>86</v>
      </c>
      <c r="J144" s="14" t="s">
        <v>9</v>
      </c>
      <c r="K144" s="14" t="s">
        <v>3488</v>
      </c>
      <c r="L144" s="14" t="s">
        <v>2841</v>
      </c>
      <c r="M144" s="14">
        <v>26974095</v>
      </c>
      <c r="N144" s="14">
        <v>26974094</v>
      </c>
    </row>
    <row r="145" spans="1:14" x14ac:dyDescent="0.25">
      <c r="A145" s="16" t="str">
        <f t="shared" si="2"/>
        <v>409311</v>
      </c>
      <c r="B145" s="14" t="s">
        <v>1517</v>
      </c>
      <c r="C145" s="14">
        <v>11</v>
      </c>
      <c r="D145" s="14" t="s">
        <v>972</v>
      </c>
      <c r="F145" s="14" t="s">
        <v>164</v>
      </c>
      <c r="G145" s="14" t="s">
        <v>1473</v>
      </c>
      <c r="H145" s="14" t="s">
        <v>2134</v>
      </c>
      <c r="I145" s="14" t="s">
        <v>535</v>
      </c>
      <c r="J145" s="14" t="s">
        <v>3</v>
      </c>
      <c r="K145" s="14" t="s">
        <v>3488</v>
      </c>
      <c r="L145" s="14" t="s">
        <v>2747</v>
      </c>
      <c r="M145" s="14">
        <v>26686002</v>
      </c>
      <c r="N145" s="14">
        <v>26690113</v>
      </c>
    </row>
    <row r="146" spans="1:14" x14ac:dyDescent="0.25">
      <c r="A146" s="16" t="str">
        <f t="shared" si="2"/>
        <v>409511</v>
      </c>
      <c r="B146" s="14" t="s">
        <v>1532</v>
      </c>
      <c r="C146" s="14">
        <v>11</v>
      </c>
      <c r="D146" s="14" t="s">
        <v>238</v>
      </c>
      <c r="F146" s="14" t="s">
        <v>157</v>
      </c>
      <c r="G146" s="14" t="s">
        <v>1474</v>
      </c>
      <c r="H146" s="14" t="s">
        <v>2135</v>
      </c>
      <c r="I146" s="14" t="s">
        <v>535</v>
      </c>
      <c r="J146" s="14" t="s">
        <v>5</v>
      </c>
      <c r="K146" s="14" t="s">
        <v>3488</v>
      </c>
      <c r="L146" s="14" t="s">
        <v>2700</v>
      </c>
      <c r="M146" s="14">
        <v>26955226</v>
      </c>
      <c r="N146" s="14">
        <v>26955226</v>
      </c>
    </row>
    <row r="147" spans="1:14" x14ac:dyDescent="0.25">
      <c r="A147" s="16" t="str">
        <f t="shared" si="2"/>
        <v>409631</v>
      </c>
      <c r="B147" s="14" t="s">
        <v>1578</v>
      </c>
      <c r="C147" s="14">
        <v>31</v>
      </c>
      <c r="D147" s="14" t="s">
        <v>52</v>
      </c>
      <c r="F147" s="14" t="s">
        <v>160</v>
      </c>
      <c r="G147" s="14" t="s">
        <v>1475</v>
      </c>
      <c r="H147" s="14" t="s">
        <v>2136</v>
      </c>
      <c r="I147" s="14" t="s">
        <v>744</v>
      </c>
      <c r="J147" s="14" t="s">
        <v>10</v>
      </c>
      <c r="K147" s="14" t="s">
        <v>3488</v>
      </c>
      <c r="L147" s="14" t="s">
        <v>3377</v>
      </c>
      <c r="M147" s="14">
        <v>26577010</v>
      </c>
      <c r="N147" s="14">
        <v>26577364</v>
      </c>
    </row>
    <row r="148" spans="1:14" x14ac:dyDescent="0.25">
      <c r="A148" s="16" t="str">
        <f t="shared" si="2"/>
        <v>409711</v>
      </c>
      <c r="B148" s="14" t="s">
        <v>1681</v>
      </c>
      <c r="C148" s="14">
        <v>11</v>
      </c>
      <c r="D148" s="14" t="s">
        <v>786</v>
      </c>
      <c r="F148" s="14" t="s">
        <v>165</v>
      </c>
      <c r="G148" s="14" t="s">
        <v>1476</v>
      </c>
      <c r="H148" s="14" t="s">
        <v>2137</v>
      </c>
      <c r="I148" s="14" t="s">
        <v>257</v>
      </c>
      <c r="J148" s="14" t="s">
        <v>3</v>
      </c>
      <c r="K148" s="14" t="s">
        <v>3488</v>
      </c>
      <c r="L148" s="14" t="s">
        <v>3560</v>
      </c>
      <c r="M148" s="14">
        <v>26799038</v>
      </c>
      <c r="N148" s="14">
        <v>26799038</v>
      </c>
    </row>
    <row r="149" spans="1:14" x14ac:dyDescent="0.25">
      <c r="A149" s="16" t="str">
        <f t="shared" si="2"/>
        <v>409811</v>
      </c>
      <c r="B149" s="14" t="s">
        <v>1621</v>
      </c>
      <c r="C149" s="14">
        <v>11</v>
      </c>
      <c r="D149" s="14" t="s">
        <v>1999</v>
      </c>
      <c r="F149" s="14" t="s">
        <v>175</v>
      </c>
      <c r="G149" s="14" t="s">
        <v>1477</v>
      </c>
      <c r="H149" s="14" t="s">
        <v>2138</v>
      </c>
      <c r="I149" s="14" t="s">
        <v>744</v>
      </c>
      <c r="J149" s="14" t="s">
        <v>7</v>
      </c>
      <c r="K149" s="14" t="s">
        <v>3488</v>
      </c>
      <c r="L149" s="14" t="s">
        <v>2701</v>
      </c>
      <c r="M149" s="14">
        <v>26599045</v>
      </c>
      <c r="N149" s="14">
        <v>26599045</v>
      </c>
    </row>
    <row r="150" spans="1:14" x14ac:dyDescent="0.25">
      <c r="A150" s="16" t="str">
        <f t="shared" si="2"/>
        <v>409911</v>
      </c>
      <c r="B150" s="14" t="s">
        <v>1590</v>
      </c>
      <c r="C150" s="14">
        <v>11</v>
      </c>
      <c r="D150" s="14" t="s">
        <v>342</v>
      </c>
      <c r="F150" s="14" t="s">
        <v>169</v>
      </c>
      <c r="G150" s="14" t="s">
        <v>1478</v>
      </c>
      <c r="H150" s="14" t="s">
        <v>2139</v>
      </c>
      <c r="I150" s="14" t="s">
        <v>59</v>
      </c>
      <c r="J150" s="14" t="s">
        <v>7</v>
      </c>
      <c r="K150" s="14" t="s">
        <v>3488</v>
      </c>
      <c r="L150" s="14" t="s">
        <v>3235</v>
      </c>
      <c r="M150" s="14">
        <v>21057071</v>
      </c>
      <c r="N150" s="14">
        <v>21057071</v>
      </c>
    </row>
    <row r="151" spans="1:14" x14ac:dyDescent="0.25">
      <c r="A151" s="16" t="str">
        <f t="shared" si="2"/>
        <v>410011</v>
      </c>
      <c r="B151" s="14" t="s">
        <v>1476</v>
      </c>
      <c r="C151" s="14">
        <v>11</v>
      </c>
      <c r="D151" s="14" t="s">
        <v>165</v>
      </c>
      <c r="F151" s="14" t="s">
        <v>173</v>
      </c>
      <c r="G151" s="14" t="s">
        <v>1479</v>
      </c>
      <c r="H151" s="14" t="s">
        <v>2140</v>
      </c>
      <c r="I151" s="14" t="s">
        <v>59</v>
      </c>
      <c r="J151" s="14" t="s">
        <v>7</v>
      </c>
      <c r="K151" s="14" t="s">
        <v>3488</v>
      </c>
      <c r="L151" s="14" t="s">
        <v>2702</v>
      </c>
      <c r="M151" s="14">
        <v>26610206</v>
      </c>
      <c r="N151" s="14">
        <v>26610206</v>
      </c>
    </row>
    <row r="152" spans="1:14" x14ac:dyDescent="0.25">
      <c r="A152" s="16" t="str">
        <f t="shared" si="2"/>
        <v>410111</v>
      </c>
      <c r="B152" s="14" t="s">
        <v>1469</v>
      </c>
      <c r="C152" s="14">
        <v>11</v>
      </c>
      <c r="D152" s="14" t="s">
        <v>150</v>
      </c>
      <c r="F152" s="14" t="s">
        <v>172</v>
      </c>
      <c r="G152" s="14" t="s">
        <v>1480</v>
      </c>
      <c r="H152" s="14" t="s">
        <v>2141</v>
      </c>
      <c r="I152" s="14" t="s">
        <v>59</v>
      </c>
      <c r="J152" s="14" t="s">
        <v>3</v>
      </c>
      <c r="K152" s="14" t="s">
        <v>3488</v>
      </c>
      <c r="L152" s="14" t="s">
        <v>2703</v>
      </c>
      <c r="M152" s="14">
        <v>26630274</v>
      </c>
      <c r="N152" s="14">
        <v>26630274</v>
      </c>
    </row>
    <row r="153" spans="1:14" x14ac:dyDescent="0.25">
      <c r="A153" s="16" t="str">
        <f t="shared" si="2"/>
        <v>410211</v>
      </c>
      <c r="B153" s="14" t="s">
        <v>1458</v>
      </c>
      <c r="C153" s="14">
        <v>11</v>
      </c>
      <c r="D153" s="14" t="s">
        <v>917</v>
      </c>
      <c r="F153" s="14" t="s">
        <v>161</v>
      </c>
      <c r="G153" s="14" t="s">
        <v>1481</v>
      </c>
      <c r="H153" s="14" t="s">
        <v>2142</v>
      </c>
      <c r="I153" s="14" t="s">
        <v>745</v>
      </c>
      <c r="J153" s="14" t="s">
        <v>6</v>
      </c>
      <c r="K153" s="14" t="s">
        <v>3488</v>
      </c>
      <c r="L153" s="14" t="s">
        <v>3074</v>
      </c>
      <c r="M153" s="14">
        <v>26500140</v>
      </c>
      <c r="N153" s="14">
        <v>26500140</v>
      </c>
    </row>
    <row r="154" spans="1:14" x14ac:dyDescent="0.25">
      <c r="A154" s="16" t="str">
        <f t="shared" si="2"/>
        <v>410311</v>
      </c>
      <c r="B154" s="14" t="s">
        <v>1459</v>
      </c>
      <c r="C154" s="14">
        <v>11</v>
      </c>
      <c r="D154" s="14" t="s">
        <v>772</v>
      </c>
      <c r="F154" s="14" t="s">
        <v>178</v>
      </c>
      <c r="G154" s="14" t="s">
        <v>1482</v>
      </c>
      <c r="H154" s="14" t="s">
        <v>2143</v>
      </c>
      <c r="I154" s="14" t="s">
        <v>745</v>
      </c>
      <c r="J154" s="14" t="s">
        <v>3</v>
      </c>
      <c r="K154" s="14" t="s">
        <v>3488</v>
      </c>
      <c r="L154" s="14" t="s">
        <v>3075</v>
      </c>
      <c r="M154" s="14">
        <v>26410125</v>
      </c>
      <c r="N154" s="14">
        <v>26410125</v>
      </c>
    </row>
    <row r="155" spans="1:14" x14ac:dyDescent="0.25">
      <c r="A155" s="16" t="str">
        <f t="shared" si="2"/>
        <v>410411</v>
      </c>
      <c r="B155" s="14" t="s">
        <v>1595</v>
      </c>
      <c r="C155" s="14">
        <v>11</v>
      </c>
      <c r="D155" s="14" t="s">
        <v>66</v>
      </c>
      <c r="F155" s="14" t="s">
        <v>176</v>
      </c>
      <c r="G155" s="14" t="s">
        <v>1483</v>
      </c>
      <c r="H155" s="14" t="s">
        <v>2144</v>
      </c>
      <c r="I155" s="14" t="s">
        <v>59</v>
      </c>
      <c r="J155" s="14" t="s">
        <v>9</v>
      </c>
      <c r="K155" s="14" t="s">
        <v>3488</v>
      </c>
      <c r="L155" s="14" t="s">
        <v>3137</v>
      </c>
      <c r="M155" s="14">
        <v>26455014</v>
      </c>
      <c r="N155" s="14">
        <v>26455804</v>
      </c>
    </row>
    <row r="156" spans="1:14" x14ac:dyDescent="0.25">
      <c r="A156" s="16" t="str">
        <f t="shared" si="2"/>
        <v>410511</v>
      </c>
      <c r="B156" s="14" t="s">
        <v>1461</v>
      </c>
      <c r="C156" s="14">
        <v>11</v>
      </c>
      <c r="D156" s="14" t="s">
        <v>962</v>
      </c>
      <c r="F156" s="14" t="s">
        <v>1994</v>
      </c>
      <c r="G156" s="14" t="s">
        <v>1484</v>
      </c>
      <c r="H156" s="14" t="s">
        <v>2965</v>
      </c>
      <c r="I156" s="14" t="s">
        <v>745</v>
      </c>
      <c r="J156" s="14" t="s">
        <v>4</v>
      </c>
      <c r="K156" s="14" t="s">
        <v>3488</v>
      </c>
      <c r="L156" s="14" t="s">
        <v>3378</v>
      </c>
      <c r="M156" s="14">
        <v>26420280</v>
      </c>
      <c r="N156" s="14">
        <v>26420179</v>
      </c>
    </row>
    <row r="157" spans="1:14" x14ac:dyDescent="0.25">
      <c r="A157" s="16" t="str">
        <f t="shared" si="2"/>
        <v>410611</v>
      </c>
      <c r="B157" s="14" t="s">
        <v>1617</v>
      </c>
      <c r="C157" s="14">
        <v>11</v>
      </c>
      <c r="D157" s="14" t="s">
        <v>248</v>
      </c>
      <c r="F157" s="14" t="s">
        <v>1995</v>
      </c>
      <c r="G157" s="14" t="s">
        <v>1485</v>
      </c>
      <c r="H157" s="14" t="s">
        <v>2145</v>
      </c>
      <c r="I157" s="14" t="s">
        <v>59</v>
      </c>
      <c r="J157" s="14" t="s">
        <v>12</v>
      </c>
      <c r="K157" s="14" t="s">
        <v>3488</v>
      </c>
      <c r="L157" s="14" t="s">
        <v>2705</v>
      </c>
      <c r="M157" s="14">
        <v>26355016</v>
      </c>
      <c r="N157" s="14">
        <v>26355016</v>
      </c>
    </row>
    <row r="158" spans="1:14" x14ac:dyDescent="0.25">
      <c r="A158" s="16" t="str">
        <f t="shared" si="2"/>
        <v>410711</v>
      </c>
      <c r="B158" s="14" t="s">
        <v>1584</v>
      </c>
      <c r="C158" s="14">
        <v>11</v>
      </c>
      <c r="D158" s="14" t="s">
        <v>36</v>
      </c>
      <c r="F158" s="14" t="s">
        <v>773</v>
      </c>
      <c r="G158" s="14" t="s">
        <v>1486</v>
      </c>
      <c r="H158" s="14" t="s">
        <v>2146</v>
      </c>
      <c r="I158" s="14" t="s">
        <v>2964</v>
      </c>
      <c r="J158" s="14" t="s">
        <v>3</v>
      </c>
      <c r="K158" s="14" t="s">
        <v>3488</v>
      </c>
      <c r="L158" s="14" t="s">
        <v>2887</v>
      </c>
      <c r="M158" s="14">
        <v>27300045</v>
      </c>
      <c r="N158" s="14">
        <v>27300045</v>
      </c>
    </row>
    <row r="159" spans="1:14" x14ac:dyDescent="0.25">
      <c r="A159" s="16" t="str">
        <f t="shared" si="2"/>
        <v>410811</v>
      </c>
      <c r="B159" s="14" t="s">
        <v>1464</v>
      </c>
      <c r="C159" s="14">
        <v>11</v>
      </c>
      <c r="D159" s="14" t="s">
        <v>148</v>
      </c>
      <c r="F159" s="14" t="s">
        <v>757</v>
      </c>
      <c r="G159" s="14" t="s">
        <v>1487</v>
      </c>
      <c r="H159" s="14" t="s">
        <v>2147</v>
      </c>
      <c r="I159" s="14" t="s">
        <v>59</v>
      </c>
      <c r="J159" s="14" t="s">
        <v>6</v>
      </c>
      <c r="K159" s="14" t="s">
        <v>3488</v>
      </c>
      <c r="L159" s="14" t="s">
        <v>3236</v>
      </c>
      <c r="M159" s="14">
        <v>26397360</v>
      </c>
      <c r="N159" s="14">
        <v>26399069</v>
      </c>
    </row>
    <row r="160" spans="1:14" x14ac:dyDescent="0.25">
      <c r="A160" s="16" t="str">
        <f t="shared" si="2"/>
        <v>410911</v>
      </c>
      <c r="B160" s="14" t="s">
        <v>1669</v>
      </c>
      <c r="C160" s="14">
        <v>11</v>
      </c>
      <c r="D160" s="14" t="s">
        <v>990</v>
      </c>
      <c r="F160" s="14" t="s">
        <v>1996</v>
      </c>
      <c r="G160" s="14" t="s">
        <v>1488</v>
      </c>
      <c r="H160" s="14" t="s">
        <v>2148</v>
      </c>
      <c r="I160" s="14" t="s">
        <v>2964</v>
      </c>
      <c r="J160" s="14" t="s">
        <v>10</v>
      </c>
      <c r="K160" s="14" t="s">
        <v>3488</v>
      </c>
      <c r="L160" s="14" t="s">
        <v>3561</v>
      </c>
      <c r="M160" s="14">
        <v>27866156</v>
      </c>
      <c r="N160" s="14">
        <v>27866156</v>
      </c>
    </row>
    <row r="161" spans="1:14" x14ac:dyDescent="0.25">
      <c r="A161" s="16" t="str">
        <f t="shared" si="2"/>
        <v>411011</v>
      </c>
      <c r="B161" s="14" t="s">
        <v>1474</v>
      </c>
      <c r="C161" s="14">
        <v>11</v>
      </c>
      <c r="D161" s="14" t="s">
        <v>157</v>
      </c>
      <c r="F161" s="14" t="s">
        <v>919</v>
      </c>
      <c r="G161" s="14" t="s">
        <v>1489</v>
      </c>
      <c r="H161" s="14" t="s">
        <v>2149</v>
      </c>
      <c r="I161" s="14" t="s">
        <v>430</v>
      </c>
      <c r="J161" s="14" t="s">
        <v>3</v>
      </c>
      <c r="K161" s="14" t="s">
        <v>3488</v>
      </c>
      <c r="L161" s="14" t="s">
        <v>3379</v>
      </c>
      <c r="M161" s="14">
        <v>27771569</v>
      </c>
      <c r="N161" s="14">
        <v>27770322</v>
      </c>
    </row>
    <row r="162" spans="1:14" x14ac:dyDescent="0.25">
      <c r="A162" s="16" t="str">
        <f t="shared" si="2"/>
        <v>411111</v>
      </c>
      <c r="B162" s="14" t="s">
        <v>1473</v>
      </c>
      <c r="C162" s="14">
        <v>11</v>
      </c>
      <c r="D162" s="14" t="s">
        <v>164</v>
      </c>
      <c r="F162" s="14" t="s">
        <v>877</v>
      </c>
      <c r="G162" s="14" t="s">
        <v>1490</v>
      </c>
      <c r="H162" s="14" t="s">
        <v>2150</v>
      </c>
      <c r="I162" s="14" t="s">
        <v>430</v>
      </c>
      <c r="J162" s="14" t="s">
        <v>4</v>
      </c>
      <c r="K162" s="14" t="s">
        <v>3488</v>
      </c>
      <c r="L162" s="14" t="s">
        <v>2707</v>
      </c>
      <c r="M162" s="14">
        <v>27875297</v>
      </c>
      <c r="N162" s="14">
        <v>27875297</v>
      </c>
    </row>
    <row r="163" spans="1:14" x14ac:dyDescent="0.25">
      <c r="A163" s="16" t="str">
        <f t="shared" si="2"/>
        <v>411211</v>
      </c>
      <c r="B163" s="14" t="s">
        <v>1612</v>
      </c>
      <c r="C163" s="14">
        <v>11</v>
      </c>
      <c r="D163" s="14" t="s">
        <v>386</v>
      </c>
      <c r="F163" s="14" t="s">
        <v>182</v>
      </c>
      <c r="G163" s="14" t="s">
        <v>1491</v>
      </c>
      <c r="H163" s="14" t="s">
        <v>2151</v>
      </c>
      <c r="I163" s="14" t="s">
        <v>58</v>
      </c>
      <c r="J163" s="14" t="s">
        <v>3</v>
      </c>
      <c r="K163" s="14" t="s">
        <v>3488</v>
      </c>
      <c r="L163" s="14" t="s">
        <v>3111</v>
      </c>
      <c r="M163" s="14">
        <v>27750142</v>
      </c>
      <c r="N163" s="14">
        <v>27753132</v>
      </c>
    </row>
    <row r="164" spans="1:14" x14ac:dyDescent="0.25">
      <c r="A164" s="16" t="str">
        <f t="shared" si="2"/>
        <v>411311</v>
      </c>
      <c r="B164" s="14" t="s">
        <v>1530</v>
      </c>
      <c r="C164" s="14">
        <v>11</v>
      </c>
      <c r="D164" s="14" t="s">
        <v>70</v>
      </c>
      <c r="F164" s="14" t="s">
        <v>869</v>
      </c>
      <c r="G164" s="14" t="s">
        <v>1492</v>
      </c>
      <c r="H164" s="14" t="s">
        <v>2966</v>
      </c>
      <c r="I164" s="14" t="s">
        <v>58</v>
      </c>
      <c r="J164" s="14" t="s">
        <v>5</v>
      </c>
      <c r="K164" s="14" t="s">
        <v>3488</v>
      </c>
      <c r="L164" s="14" t="s">
        <v>3088</v>
      </c>
      <c r="M164" s="14">
        <v>27355201</v>
      </c>
      <c r="N164" s="14">
        <v>27355256</v>
      </c>
    </row>
    <row r="165" spans="1:14" x14ac:dyDescent="0.25">
      <c r="A165" s="16" t="str">
        <f t="shared" si="2"/>
        <v>411411</v>
      </c>
      <c r="B165" s="14" t="s">
        <v>1586</v>
      </c>
      <c r="C165" s="14">
        <v>11</v>
      </c>
      <c r="D165" s="14" t="s">
        <v>333</v>
      </c>
      <c r="F165" s="14" t="s">
        <v>1072</v>
      </c>
      <c r="G165" s="14" t="s">
        <v>1493</v>
      </c>
      <c r="H165" s="14" t="s">
        <v>2152</v>
      </c>
      <c r="I165" s="14" t="s">
        <v>58</v>
      </c>
      <c r="J165" s="14" t="s">
        <v>6</v>
      </c>
      <c r="K165" s="14" t="s">
        <v>3488</v>
      </c>
      <c r="L165" s="14" t="s">
        <v>3562</v>
      </c>
      <c r="M165" s="14">
        <v>27899047</v>
      </c>
      <c r="N165" s="14">
        <v>27899047</v>
      </c>
    </row>
    <row r="166" spans="1:14" x14ac:dyDescent="0.25">
      <c r="A166" s="16" t="str">
        <f t="shared" si="2"/>
        <v>411511</v>
      </c>
      <c r="B166" s="14" t="s">
        <v>1683</v>
      </c>
      <c r="C166" s="14">
        <v>11</v>
      </c>
      <c r="D166" s="14" t="s">
        <v>993</v>
      </c>
      <c r="F166" s="14" t="s">
        <v>186</v>
      </c>
      <c r="G166" s="14" t="s">
        <v>1494</v>
      </c>
      <c r="H166" s="14" t="s">
        <v>2153</v>
      </c>
      <c r="I166" s="14" t="s">
        <v>58</v>
      </c>
      <c r="J166" s="14" t="s">
        <v>7</v>
      </c>
      <c r="K166" s="14" t="s">
        <v>3488</v>
      </c>
      <c r="L166" s="14" t="s">
        <v>3077</v>
      </c>
      <c r="M166" s="14">
        <v>27733125</v>
      </c>
      <c r="N166" s="14">
        <v>27733125</v>
      </c>
    </row>
    <row r="167" spans="1:14" x14ac:dyDescent="0.25">
      <c r="A167" s="16" t="str">
        <f t="shared" si="2"/>
        <v>411611</v>
      </c>
      <c r="B167" s="14" t="s">
        <v>1478</v>
      </c>
      <c r="C167" s="14">
        <v>11</v>
      </c>
      <c r="D167" s="14" t="s">
        <v>169</v>
      </c>
      <c r="F167" s="14" t="s">
        <v>867</v>
      </c>
      <c r="G167" s="14" t="s">
        <v>1495</v>
      </c>
      <c r="H167" s="14" t="s">
        <v>2154</v>
      </c>
      <c r="I167" s="14" t="s">
        <v>58</v>
      </c>
      <c r="J167" s="14" t="s">
        <v>9</v>
      </c>
      <c r="K167" s="14" t="s">
        <v>3488</v>
      </c>
      <c r="L167" s="14" t="s">
        <v>3078</v>
      </c>
      <c r="M167" s="14">
        <v>27840616</v>
      </c>
      <c r="N167" s="14">
        <v>27840616</v>
      </c>
    </row>
    <row r="168" spans="1:14" x14ac:dyDescent="0.25">
      <c r="A168" s="16" t="str">
        <f t="shared" si="2"/>
        <v>411711</v>
      </c>
      <c r="B168" s="14" t="s">
        <v>1485</v>
      </c>
      <c r="C168" s="14">
        <v>11</v>
      </c>
      <c r="D168" s="14" t="s">
        <v>1995</v>
      </c>
      <c r="F168" s="14" t="s">
        <v>188</v>
      </c>
      <c r="G168" s="14" t="s">
        <v>1496</v>
      </c>
      <c r="H168" s="14" t="s">
        <v>2155</v>
      </c>
      <c r="I168" s="14" t="s">
        <v>430</v>
      </c>
      <c r="J168" s="14" t="s">
        <v>6</v>
      </c>
      <c r="K168" s="14" t="s">
        <v>3488</v>
      </c>
      <c r="L168" s="14" t="s">
        <v>2834</v>
      </c>
      <c r="M168" s="14">
        <v>27799197</v>
      </c>
      <c r="N168" s="14">
        <v>27799197</v>
      </c>
    </row>
    <row r="169" spans="1:14" x14ac:dyDescent="0.25">
      <c r="A169" s="16" t="str">
        <f t="shared" si="2"/>
        <v>411811</v>
      </c>
      <c r="B169" s="14" t="s">
        <v>1487</v>
      </c>
      <c r="C169" s="14">
        <v>11</v>
      </c>
      <c r="D169" s="14" t="s">
        <v>757</v>
      </c>
      <c r="F169" s="14" t="s">
        <v>890</v>
      </c>
      <c r="G169" s="14" t="s">
        <v>1497</v>
      </c>
      <c r="H169" s="14" t="s">
        <v>2156</v>
      </c>
      <c r="I169" s="14" t="s">
        <v>58</v>
      </c>
      <c r="J169" s="14" t="s">
        <v>13</v>
      </c>
      <c r="K169" s="14" t="s">
        <v>3488</v>
      </c>
      <c r="L169" s="14" t="s">
        <v>3563</v>
      </c>
      <c r="M169" s="14">
        <v>27833134</v>
      </c>
      <c r="N169" s="14">
        <v>27833134</v>
      </c>
    </row>
    <row r="170" spans="1:14" x14ac:dyDescent="0.25">
      <c r="A170" s="16" t="str">
        <f t="shared" si="2"/>
        <v>411911</v>
      </c>
      <c r="B170" s="14" t="s">
        <v>1479</v>
      </c>
      <c r="C170" s="14">
        <v>11</v>
      </c>
      <c r="D170" s="14" t="s">
        <v>173</v>
      </c>
      <c r="F170" s="14" t="s">
        <v>868</v>
      </c>
      <c r="G170" s="14" t="s">
        <v>1498</v>
      </c>
      <c r="H170" s="14" t="s">
        <v>2157</v>
      </c>
      <c r="I170" s="14" t="s">
        <v>58</v>
      </c>
      <c r="J170" s="14" t="s">
        <v>14</v>
      </c>
      <c r="K170" s="14" t="s">
        <v>3488</v>
      </c>
      <c r="L170" s="14" t="s">
        <v>3076</v>
      </c>
      <c r="M170" s="14">
        <v>27321139</v>
      </c>
      <c r="N170" s="14">
        <v>27321139</v>
      </c>
    </row>
    <row r="171" spans="1:14" x14ac:dyDescent="0.25">
      <c r="A171" s="16" t="str">
        <f t="shared" si="2"/>
        <v>412011</v>
      </c>
      <c r="B171" s="14" t="s">
        <v>1511</v>
      </c>
      <c r="C171" s="14">
        <v>11</v>
      </c>
      <c r="D171" s="14" t="s">
        <v>199</v>
      </c>
      <c r="F171" s="14" t="s">
        <v>187</v>
      </c>
      <c r="G171" s="14" t="s">
        <v>1499</v>
      </c>
      <c r="H171" s="14" t="s">
        <v>2158</v>
      </c>
      <c r="I171" s="14" t="s">
        <v>2958</v>
      </c>
      <c r="J171" s="14" t="s">
        <v>3</v>
      </c>
      <c r="K171" s="14" t="s">
        <v>3488</v>
      </c>
      <c r="L171" s="14" t="s">
        <v>2708</v>
      </c>
      <c r="M171" s="14">
        <v>27950052</v>
      </c>
      <c r="N171" s="14">
        <v>27950052</v>
      </c>
    </row>
    <row r="172" spans="1:14" x14ac:dyDescent="0.25">
      <c r="A172" s="16" t="str">
        <f t="shared" si="2"/>
        <v>412111</v>
      </c>
      <c r="B172" s="14" t="s">
        <v>1537</v>
      </c>
      <c r="C172" s="14">
        <v>11</v>
      </c>
      <c r="D172" s="14" t="s">
        <v>243</v>
      </c>
      <c r="F172" s="14" t="s">
        <v>39</v>
      </c>
      <c r="G172" s="14" t="s">
        <v>1500</v>
      </c>
      <c r="H172" s="14" t="s">
        <v>2967</v>
      </c>
      <c r="I172" s="14" t="s">
        <v>2958</v>
      </c>
      <c r="J172" s="14" t="s">
        <v>5</v>
      </c>
      <c r="K172" s="14" t="s">
        <v>3488</v>
      </c>
      <c r="L172" s="14" t="s">
        <v>2714</v>
      </c>
      <c r="M172" s="14">
        <v>27590192</v>
      </c>
      <c r="N172" s="14">
        <v>0</v>
      </c>
    </row>
    <row r="173" spans="1:14" x14ac:dyDescent="0.25">
      <c r="A173" s="16" t="str">
        <f t="shared" si="2"/>
        <v>412211</v>
      </c>
      <c r="B173" s="14" t="s">
        <v>1539</v>
      </c>
      <c r="C173" s="14">
        <v>11</v>
      </c>
      <c r="D173" s="14" t="s">
        <v>249</v>
      </c>
      <c r="F173" s="14" t="s">
        <v>183</v>
      </c>
      <c r="G173" s="14" t="s">
        <v>1501</v>
      </c>
      <c r="H173" s="14" t="s">
        <v>3564</v>
      </c>
      <c r="I173" s="14" t="s">
        <v>2958</v>
      </c>
      <c r="J173" s="14" t="s">
        <v>4</v>
      </c>
      <c r="K173" s="14" t="s">
        <v>3488</v>
      </c>
      <c r="L173" s="14" t="s">
        <v>2709</v>
      </c>
      <c r="M173" s="14">
        <v>27580980</v>
      </c>
      <c r="N173" s="14">
        <v>27580980</v>
      </c>
    </row>
    <row r="174" spans="1:14" x14ac:dyDescent="0.25">
      <c r="A174" s="16" t="str">
        <f t="shared" si="2"/>
        <v>412311</v>
      </c>
      <c r="B174" s="14" t="s">
        <v>1534</v>
      </c>
      <c r="C174" s="14">
        <v>11</v>
      </c>
      <c r="D174" s="14" t="s">
        <v>242</v>
      </c>
      <c r="F174" s="14" t="s">
        <v>758</v>
      </c>
      <c r="G174" s="14" t="s">
        <v>1502</v>
      </c>
      <c r="H174" s="14" t="s">
        <v>2159</v>
      </c>
      <c r="I174" s="14" t="s">
        <v>2958</v>
      </c>
      <c r="J174" s="14" t="s">
        <v>3</v>
      </c>
      <c r="K174" s="14" t="s">
        <v>3488</v>
      </c>
      <c r="L174" s="14" t="s">
        <v>2710</v>
      </c>
      <c r="M174" s="14">
        <v>27580027</v>
      </c>
      <c r="N174" s="14">
        <v>27983652</v>
      </c>
    </row>
    <row r="175" spans="1:14" x14ac:dyDescent="0.25">
      <c r="A175" s="16" t="str">
        <f t="shared" si="2"/>
        <v>412411</v>
      </c>
      <c r="B175" s="14" t="s">
        <v>1567</v>
      </c>
      <c r="C175" s="14">
        <v>11</v>
      </c>
      <c r="D175" s="14" t="s">
        <v>292</v>
      </c>
      <c r="F175" s="14" t="s">
        <v>759</v>
      </c>
      <c r="G175" s="14" t="s">
        <v>1503</v>
      </c>
      <c r="H175" s="14" t="s">
        <v>2160</v>
      </c>
      <c r="I175" s="14" t="s">
        <v>2960</v>
      </c>
      <c r="J175" s="14" t="s">
        <v>3</v>
      </c>
      <c r="K175" s="14" t="s">
        <v>3488</v>
      </c>
      <c r="L175" s="14" t="s">
        <v>3079</v>
      </c>
      <c r="M175" s="14">
        <v>27100816</v>
      </c>
      <c r="N175" s="14">
        <v>27103963</v>
      </c>
    </row>
    <row r="176" spans="1:14" x14ac:dyDescent="0.25">
      <c r="A176" s="16" t="str">
        <f t="shared" si="2"/>
        <v>412511</v>
      </c>
      <c r="B176" s="14" t="s">
        <v>1497</v>
      </c>
      <c r="C176" s="14">
        <v>11</v>
      </c>
      <c r="D176" s="14" t="s">
        <v>890</v>
      </c>
      <c r="F176" s="14" t="s">
        <v>191</v>
      </c>
      <c r="G176" s="14" t="s">
        <v>1504</v>
      </c>
      <c r="H176" s="14" t="s">
        <v>2161</v>
      </c>
      <c r="I176" s="14" t="s">
        <v>2958</v>
      </c>
      <c r="J176" s="14" t="s">
        <v>6</v>
      </c>
      <c r="K176" s="14" t="s">
        <v>3488</v>
      </c>
      <c r="L176" s="14" t="s">
        <v>2712</v>
      </c>
      <c r="M176" s="14">
        <v>27688093</v>
      </c>
      <c r="N176" s="14">
        <v>27686070</v>
      </c>
    </row>
    <row r="177" spans="1:14" x14ac:dyDescent="0.25">
      <c r="A177" s="16" t="str">
        <f t="shared" si="2"/>
        <v>412611</v>
      </c>
      <c r="B177" s="14" t="s">
        <v>1622</v>
      </c>
      <c r="C177" s="14">
        <v>11</v>
      </c>
      <c r="D177" s="14" t="s">
        <v>306</v>
      </c>
      <c r="F177" s="14" t="s">
        <v>31</v>
      </c>
      <c r="G177" s="14" t="s">
        <v>1505</v>
      </c>
      <c r="H177" s="14" t="s">
        <v>2162</v>
      </c>
      <c r="I177" s="14" t="s">
        <v>2959</v>
      </c>
      <c r="J177" s="14" t="s">
        <v>3</v>
      </c>
      <c r="K177" s="14" t="s">
        <v>3488</v>
      </c>
      <c r="L177" s="14" t="s">
        <v>2713</v>
      </c>
      <c r="M177" s="14">
        <v>27510060</v>
      </c>
      <c r="N177" s="14">
        <v>27510244</v>
      </c>
    </row>
    <row r="178" spans="1:14" x14ac:dyDescent="0.25">
      <c r="A178" s="16" t="str">
        <f t="shared" si="2"/>
        <v>412711</v>
      </c>
      <c r="B178" s="14" t="s">
        <v>1577</v>
      </c>
      <c r="C178" s="14">
        <v>11</v>
      </c>
      <c r="D178" s="14" t="s">
        <v>305</v>
      </c>
      <c r="F178" s="14" t="s">
        <v>192</v>
      </c>
      <c r="G178" s="14" t="s">
        <v>1506</v>
      </c>
      <c r="H178" s="14" t="s">
        <v>2163</v>
      </c>
      <c r="I178" s="14" t="s">
        <v>2958</v>
      </c>
      <c r="J178" s="14" t="s">
        <v>13</v>
      </c>
      <c r="K178" s="14" t="s">
        <v>3488</v>
      </c>
      <c r="L178" s="14" t="s">
        <v>3380</v>
      </c>
      <c r="M178" s="14">
        <v>27186105</v>
      </c>
      <c r="N178" s="14">
        <v>27184011</v>
      </c>
    </row>
    <row r="179" spans="1:14" x14ac:dyDescent="0.25">
      <c r="A179" s="16" t="str">
        <f t="shared" si="2"/>
        <v>412811</v>
      </c>
      <c r="B179" s="14" t="s">
        <v>1573</v>
      </c>
      <c r="C179" s="14">
        <v>11</v>
      </c>
      <c r="D179" s="14" t="s">
        <v>297</v>
      </c>
      <c r="F179" s="14" t="s">
        <v>184</v>
      </c>
      <c r="G179" s="14" t="s">
        <v>1507</v>
      </c>
      <c r="H179" s="14" t="s">
        <v>2164</v>
      </c>
      <c r="I179" s="14" t="s">
        <v>2960</v>
      </c>
      <c r="J179" s="14" t="s">
        <v>6</v>
      </c>
      <c r="K179" s="14" t="s">
        <v>3488</v>
      </c>
      <c r="L179" s="14" t="s">
        <v>3565</v>
      </c>
      <c r="M179" s="14">
        <v>27167291</v>
      </c>
      <c r="N179" s="14">
        <v>27166802</v>
      </c>
    </row>
    <row r="180" spans="1:14" x14ac:dyDescent="0.25">
      <c r="A180" s="16" t="str">
        <f t="shared" si="2"/>
        <v>412911</v>
      </c>
      <c r="B180" s="14" t="s">
        <v>1570</v>
      </c>
      <c r="C180" s="14">
        <v>11</v>
      </c>
      <c r="D180" s="14" t="s">
        <v>295</v>
      </c>
      <c r="F180" s="14" t="s">
        <v>884</v>
      </c>
      <c r="G180" s="14" t="s">
        <v>1508</v>
      </c>
      <c r="H180" s="14" t="s">
        <v>2165</v>
      </c>
      <c r="I180" s="14" t="s">
        <v>78</v>
      </c>
      <c r="J180" s="14" t="s">
        <v>4</v>
      </c>
      <c r="K180" s="14" t="s">
        <v>3488</v>
      </c>
      <c r="L180" s="14" t="s">
        <v>3080</v>
      </c>
      <c r="M180" s="14">
        <v>22606296</v>
      </c>
      <c r="N180" s="14">
        <v>22607657</v>
      </c>
    </row>
    <row r="181" spans="1:14" x14ac:dyDescent="0.25">
      <c r="A181" s="16" t="str">
        <f t="shared" si="2"/>
        <v>413011</v>
      </c>
      <c r="B181" s="14" t="s">
        <v>1624</v>
      </c>
      <c r="C181" s="14">
        <v>11</v>
      </c>
      <c r="D181" s="14" t="s">
        <v>399</v>
      </c>
      <c r="F181" s="14" t="s">
        <v>185</v>
      </c>
      <c r="G181" s="14" t="s">
        <v>1509</v>
      </c>
      <c r="H181" s="14" t="s">
        <v>2166</v>
      </c>
      <c r="I181" s="14" t="s">
        <v>78</v>
      </c>
      <c r="J181" s="14" t="s">
        <v>7</v>
      </c>
      <c r="K181" s="14" t="s">
        <v>3488</v>
      </c>
      <c r="L181" s="14" t="s">
        <v>2715</v>
      </c>
      <c r="M181" s="14">
        <v>22443552</v>
      </c>
      <c r="N181" s="14">
        <v>22443552</v>
      </c>
    </row>
    <row r="182" spans="1:14" x14ac:dyDescent="0.25">
      <c r="A182" s="16" t="str">
        <f t="shared" si="2"/>
        <v>413111</v>
      </c>
      <c r="B182" s="14" t="s">
        <v>1566</v>
      </c>
      <c r="C182" s="14">
        <v>11</v>
      </c>
      <c r="D182" s="14" t="s">
        <v>291</v>
      </c>
      <c r="F182" s="14" t="s">
        <v>908</v>
      </c>
      <c r="G182" s="14" t="s">
        <v>1510</v>
      </c>
      <c r="H182" s="14" t="s">
        <v>2968</v>
      </c>
      <c r="I182" s="14" t="s">
        <v>2957</v>
      </c>
      <c r="J182" s="14" t="s">
        <v>3</v>
      </c>
      <c r="K182" s="14" t="s">
        <v>3488</v>
      </c>
      <c r="L182" s="14" t="s">
        <v>3081</v>
      </c>
      <c r="M182" s="14">
        <v>27713020</v>
      </c>
      <c r="N182" s="14">
        <v>27713020</v>
      </c>
    </row>
    <row r="183" spans="1:14" x14ac:dyDescent="0.25">
      <c r="A183" s="16" t="str">
        <f t="shared" si="2"/>
        <v>413211</v>
      </c>
      <c r="B183" s="14" t="s">
        <v>1522</v>
      </c>
      <c r="C183" s="14">
        <v>11</v>
      </c>
      <c r="D183" s="14" t="s">
        <v>222</v>
      </c>
      <c r="F183" s="14" t="s">
        <v>199</v>
      </c>
      <c r="G183" s="14" t="s">
        <v>1511</v>
      </c>
      <c r="H183" s="14" t="s">
        <v>2167</v>
      </c>
      <c r="I183" s="14" t="s">
        <v>59</v>
      </c>
      <c r="J183" s="14" t="s">
        <v>3</v>
      </c>
      <c r="K183" s="14" t="s">
        <v>3488</v>
      </c>
      <c r="L183" s="14" t="s">
        <v>2716</v>
      </c>
      <c r="M183" s="14">
        <v>26632984</v>
      </c>
      <c r="N183" s="14">
        <v>26632984</v>
      </c>
    </row>
    <row r="184" spans="1:14" x14ac:dyDescent="0.25">
      <c r="A184" s="16" t="str">
        <f t="shared" si="2"/>
        <v>413311</v>
      </c>
      <c r="B184" s="14" t="s">
        <v>1502</v>
      </c>
      <c r="C184" s="14">
        <v>11</v>
      </c>
      <c r="D184" s="14" t="s">
        <v>758</v>
      </c>
      <c r="F184" s="14" t="s">
        <v>195</v>
      </c>
      <c r="G184" s="14" t="s">
        <v>1512</v>
      </c>
      <c r="H184" s="14" t="s">
        <v>2168</v>
      </c>
      <c r="I184" s="14" t="s">
        <v>430</v>
      </c>
      <c r="J184" s="14" t="s">
        <v>7</v>
      </c>
      <c r="K184" s="14" t="s">
        <v>3488</v>
      </c>
      <c r="L184" s="14" t="s">
        <v>2717</v>
      </c>
      <c r="M184" s="14">
        <v>26433694</v>
      </c>
      <c r="N184" s="14">
        <v>26433991</v>
      </c>
    </row>
    <row r="185" spans="1:14" x14ac:dyDescent="0.25">
      <c r="A185" s="16" t="str">
        <f t="shared" si="2"/>
        <v>413411</v>
      </c>
      <c r="B185" s="14" t="s">
        <v>1501</v>
      </c>
      <c r="C185" s="14">
        <v>11</v>
      </c>
      <c r="D185" s="14" t="s">
        <v>183</v>
      </c>
      <c r="F185" s="14" t="s">
        <v>208</v>
      </c>
      <c r="G185" s="14" t="s">
        <v>1513</v>
      </c>
      <c r="H185" s="14" t="s">
        <v>2169</v>
      </c>
      <c r="I185" s="14" t="s">
        <v>2951</v>
      </c>
      <c r="J185" s="14" t="s">
        <v>6</v>
      </c>
      <c r="K185" s="14" t="s">
        <v>3488</v>
      </c>
      <c r="L185" s="14" t="s">
        <v>1127</v>
      </c>
      <c r="M185" s="14">
        <v>22350146</v>
      </c>
      <c r="N185" s="14">
        <v>22350146</v>
      </c>
    </row>
    <row r="186" spans="1:14" x14ac:dyDescent="0.25">
      <c r="A186" s="16" t="str">
        <f t="shared" si="2"/>
        <v>413511</v>
      </c>
      <c r="B186" s="14" t="s">
        <v>1523</v>
      </c>
      <c r="C186" s="14">
        <v>11</v>
      </c>
      <c r="D186" s="14" t="s">
        <v>223</v>
      </c>
      <c r="F186" s="14" t="s">
        <v>210</v>
      </c>
      <c r="G186" s="14" t="s">
        <v>1514</v>
      </c>
      <c r="H186" s="14" t="s">
        <v>2170</v>
      </c>
      <c r="I186" s="14" t="s">
        <v>2960</v>
      </c>
      <c r="J186" s="14" t="s">
        <v>5</v>
      </c>
      <c r="K186" s="14" t="s">
        <v>3488</v>
      </c>
      <c r="L186" s="14" t="s">
        <v>2718</v>
      </c>
      <c r="M186" s="14">
        <v>27677180</v>
      </c>
      <c r="N186" s="14">
        <v>27677180</v>
      </c>
    </row>
    <row r="187" spans="1:14" x14ac:dyDescent="0.25">
      <c r="A187" s="16" t="str">
        <f t="shared" si="2"/>
        <v>413711</v>
      </c>
      <c r="B187" s="14" t="s">
        <v>1615</v>
      </c>
      <c r="C187" s="14">
        <v>11</v>
      </c>
      <c r="D187" s="14" t="s">
        <v>391</v>
      </c>
      <c r="F187" s="14" t="s">
        <v>166</v>
      </c>
      <c r="G187" s="14" t="s">
        <v>1515</v>
      </c>
      <c r="H187" s="14" t="s">
        <v>2171</v>
      </c>
      <c r="I187" s="14" t="s">
        <v>47</v>
      </c>
      <c r="J187" s="14" t="s">
        <v>13</v>
      </c>
      <c r="K187" s="14" t="s">
        <v>3488</v>
      </c>
      <c r="L187" s="14" t="s">
        <v>2781</v>
      </c>
      <c r="M187" s="14">
        <v>24751530</v>
      </c>
      <c r="N187" s="14">
        <v>24751530</v>
      </c>
    </row>
    <row r="188" spans="1:14" x14ac:dyDescent="0.25">
      <c r="A188" s="16" t="str">
        <f t="shared" si="2"/>
        <v>413811</v>
      </c>
      <c r="B188" s="14" t="s">
        <v>1589</v>
      </c>
      <c r="C188" s="14">
        <v>11</v>
      </c>
      <c r="D188" s="14" t="s">
        <v>193</v>
      </c>
      <c r="F188" s="14" t="s">
        <v>897</v>
      </c>
      <c r="G188" s="14" t="s">
        <v>1516</v>
      </c>
      <c r="H188" s="14" t="s">
        <v>2172</v>
      </c>
      <c r="I188" s="14" t="s">
        <v>2957</v>
      </c>
      <c r="J188" s="14" t="s">
        <v>13</v>
      </c>
      <c r="K188" s="14" t="s">
        <v>3488</v>
      </c>
      <c r="L188" s="14" t="s">
        <v>2811</v>
      </c>
      <c r="M188" s="14">
        <v>27311153</v>
      </c>
      <c r="N188" s="14">
        <v>0</v>
      </c>
    </row>
    <row r="189" spans="1:14" x14ac:dyDescent="0.25">
      <c r="A189" s="16" t="str">
        <f t="shared" si="2"/>
        <v>413911</v>
      </c>
      <c r="B189" s="14" t="s">
        <v>1653</v>
      </c>
      <c r="C189" s="14">
        <v>11</v>
      </c>
      <c r="D189" s="14" t="s">
        <v>443</v>
      </c>
      <c r="F189" s="14" t="s">
        <v>972</v>
      </c>
      <c r="G189" s="14" t="s">
        <v>1517</v>
      </c>
      <c r="H189" s="14" t="s">
        <v>2173</v>
      </c>
      <c r="I189" s="14" t="s">
        <v>78</v>
      </c>
      <c r="J189" s="14" t="s">
        <v>10</v>
      </c>
      <c r="K189" s="14" t="s">
        <v>3488</v>
      </c>
      <c r="L189" s="14" t="s">
        <v>3566</v>
      </c>
      <c r="M189" s="14">
        <v>22935863</v>
      </c>
      <c r="N189" s="14">
        <v>22935863</v>
      </c>
    </row>
    <row r="190" spans="1:14" x14ac:dyDescent="0.25">
      <c r="A190" s="16" t="str">
        <f t="shared" si="2"/>
        <v>414011</v>
      </c>
      <c r="B190" s="14" t="s">
        <v>1654</v>
      </c>
      <c r="C190" s="14">
        <v>11</v>
      </c>
      <c r="D190" s="14" t="s">
        <v>445</v>
      </c>
      <c r="F190" s="14" t="s">
        <v>775</v>
      </c>
      <c r="G190" s="14" t="s">
        <v>1518</v>
      </c>
      <c r="H190" s="14" t="s">
        <v>2969</v>
      </c>
      <c r="I190" s="14" t="s">
        <v>2957</v>
      </c>
      <c r="J190" s="14" t="s">
        <v>5</v>
      </c>
      <c r="K190" s="14" t="s">
        <v>3488</v>
      </c>
      <c r="L190" s="14" t="s">
        <v>1176</v>
      </c>
      <c r="M190" s="14">
        <v>27715223</v>
      </c>
      <c r="N190" s="14">
        <v>27715223</v>
      </c>
    </row>
    <row r="191" spans="1:14" x14ac:dyDescent="0.25">
      <c r="A191" s="16" t="str">
        <f t="shared" si="2"/>
        <v>414111</v>
      </c>
      <c r="B191" s="14" t="s">
        <v>1514</v>
      </c>
      <c r="C191" s="14">
        <v>11</v>
      </c>
      <c r="D191" s="14" t="s">
        <v>210</v>
      </c>
      <c r="F191" s="14" t="s">
        <v>843</v>
      </c>
      <c r="G191" s="14" t="s">
        <v>1519</v>
      </c>
      <c r="H191" s="14" t="s">
        <v>2174</v>
      </c>
      <c r="I191" s="14" t="s">
        <v>2964</v>
      </c>
      <c r="J191" s="14" t="s">
        <v>6</v>
      </c>
      <c r="K191" s="14" t="s">
        <v>3488</v>
      </c>
      <c r="L191" s="14" t="s">
        <v>2720</v>
      </c>
      <c r="M191" s="14">
        <v>27431006</v>
      </c>
      <c r="N191" s="14">
        <v>27431006</v>
      </c>
    </row>
    <row r="192" spans="1:14" x14ac:dyDescent="0.25">
      <c r="A192" s="16" t="str">
        <f t="shared" si="2"/>
        <v>414211</v>
      </c>
      <c r="B192" s="14" t="s">
        <v>1579</v>
      </c>
      <c r="C192" s="14">
        <v>11</v>
      </c>
      <c r="D192" s="14" t="s">
        <v>309</v>
      </c>
      <c r="F192" s="14" t="s">
        <v>776</v>
      </c>
      <c r="G192" s="14" t="s">
        <v>1520</v>
      </c>
      <c r="H192" s="14" t="s">
        <v>2175</v>
      </c>
      <c r="I192" s="14" t="s">
        <v>2964</v>
      </c>
      <c r="J192" s="14" t="s">
        <v>5</v>
      </c>
      <c r="K192" s="14" t="s">
        <v>3488</v>
      </c>
      <c r="L192" s="14" t="s">
        <v>2721</v>
      </c>
      <c r="M192" s="14">
        <v>27428036</v>
      </c>
      <c r="N192" s="14">
        <v>27428036</v>
      </c>
    </row>
    <row r="193" spans="1:14" x14ac:dyDescent="0.25">
      <c r="A193" s="16" t="str">
        <f t="shared" si="2"/>
        <v>414311</v>
      </c>
      <c r="B193" s="14" t="s">
        <v>1605</v>
      </c>
      <c r="C193" s="14">
        <v>11</v>
      </c>
      <c r="D193" s="14" t="s">
        <v>377</v>
      </c>
      <c r="F193" s="14" t="s">
        <v>974</v>
      </c>
      <c r="G193" s="14" t="s">
        <v>1521</v>
      </c>
      <c r="H193" s="14" t="s">
        <v>2176</v>
      </c>
      <c r="I193" s="14" t="s">
        <v>48</v>
      </c>
      <c r="J193" s="14" t="s">
        <v>14</v>
      </c>
      <c r="K193" s="14" t="s">
        <v>3488</v>
      </c>
      <c r="L193" s="14" t="s">
        <v>2722</v>
      </c>
      <c r="M193" s="14">
        <v>24441220</v>
      </c>
      <c r="N193" s="14">
        <v>24441220</v>
      </c>
    </row>
    <row r="194" spans="1:14" x14ac:dyDescent="0.25">
      <c r="A194" s="16" t="str">
        <f t="shared" si="2"/>
        <v>414411</v>
      </c>
      <c r="B194" s="14" t="s">
        <v>1604</v>
      </c>
      <c r="C194" s="14">
        <v>11</v>
      </c>
      <c r="D194" s="14" t="s">
        <v>375</v>
      </c>
      <c r="F194" s="14" t="s">
        <v>222</v>
      </c>
      <c r="G194" s="14" t="s">
        <v>1522</v>
      </c>
      <c r="H194" s="14" t="s">
        <v>2177</v>
      </c>
      <c r="I194" s="14" t="s">
        <v>2958</v>
      </c>
      <c r="J194" s="14" t="s">
        <v>7</v>
      </c>
      <c r="K194" s="14" t="s">
        <v>3488</v>
      </c>
      <c r="L194" s="14" t="s">
        <v>3269</v>
      </c>
      <c r="M194" s="14">
        <v>22002903</v>
      </c>
      <c r="N194" s="14">
        <v>27687141</v>
      </c>
    </row>
    <row r="195" spans="1:14" x14ac:dyDescent="0.25">
      <c r="A195" s="16" t="str">
        <f t="shared" ref="A195:A258" si="3">CONCATENATE(B195,C195)</f>
        <v>414511</v>
      </c>
      <c r="B195" s="14" t="s">
        <v>1588</v>
      </c>
      <c r="C195" s="14">
        <v>11</v>
      </c>
      <c r="D195" s="14" t="s">
        <v>94</v>
      </c>
      <c r="F195" s="14" t="s">
        <v>223</v>
      </c>
      <c r="G195" s="14" t="s">
        <v>1523</v>
      </c>
      <c r="H195" s="14" t="s">
        <v>2178</v>
      </c>
      <c r="I195" s="14" t="s">
        <v>2959</v>
      </c>
      <c r="J195" s="14" t="s">
        <v>4</v>
      </c>
      <c r="K195" s="14" t="s">
        <v>3488</v>
      </c>
      <c r="L195" s="14" t="s">
        <v>3082</v>
      </c>
      <c r="M195" s="14">
        <v>86949102</v>
      </c>
      <c r="N195" s="14">
        <v>0</v>
      </c>
    </row>
    <row r="196" spans="1:14" x14ac:dyDescent="0.25">
      <c r="A196" s="16" t="str">
        <f t="shared" si="3"/>
        <v>414711</v>
      </c>
      <c r="B196" s="14" t="s">
        <v>1598</v>
      </c>
      <c r="C196" s="14">
        <v>11</v>
      </c>
      <c r="D196" s="14" t="s">
        <v>1997</v>
      </c>
      <c r="F196" s="14" t="s">
        <v>227</v>
      </c>
      <c r="G196" s="14" t="s">
        <v>1524</v>
      </c>
      <c r="H196" s="14" t="s">
        <v>2179</v>
      </c>
      <c r="I196" s="14" t="s">
        <v>89</v>
      </c>
      <c r="J196" s="14" t="s">
        <v>4</v>
      </c>
      <c r="K196" s="14" t="s">
        <v>3488</v>
      </c>
      <c r="L196" s="14" t="s">
        <v>3567</v>
      </c>
      <c r="M196" s="14">
        <v>25372425</v>
      </c>
      <c r="N196" s="14">
        <v>25372425</v>
      </c>
    </row>
    <row r="197" spans="1:14" x14ac:dyDescent="0.25">
      <c r="A197" s="16" t="str">
        <f t="shared" si="3"/>
        <v>414811</v>
      </c>
      <c r="B197" s="14" t="s">
        <v>1596</v>
      </c>
      <c r="C197" s="14">
        <v>11</v>
      </c>
      <c r="D197" s="14" t="s">
        <v>137</v>
      </c>
      <c r="F197" s="14" t="s">
        <v>228</v>
      </c>
      <c r="G197" s="14" t="s">
        <v>1525</v>
      </c>
      <c r="H197" s="14" t="s">
        <v>2180</v>
      </c>
      <c r="I197" s="14" t="s">
        <v>89</v>
      </c>
      <c r="J197" s="14" t="s">
        <v>6</v>
      </c>
      <c r="K197" s="14" t="s">
        <v>3488</v>
      </c>
      <c r="L197" s="14" t="s">
        <v>3105</v>
      </c>
      <c r="M197" s="14">
        <v>25366509</v>
      </c>
      <c r="N197" s="14">
        <v>25366509</v>
      </c>
    </row>
    <row r="198" spans="1:14" x14ac:dyDescent="0.25">
      <c r="A198" s="16" t="str">
        <f t="shared" si="3"/>
        <v>414911</v>
      </c>
      <c r="B198" s="14" t="s">
        <v>1597</v>
      </c>
      <c r="C198" s="14">
        <v>11</v>
      </c>
      <c r="D198" s="14" t="s">
        <v>352</v>
      </c>
      <c r="F198" s="14" t="s">
        <v>54</v>
      </c>
      <c r="G198" s="14" t="s">
        <v>1526</v>
      </c>
      <c r="H198" s="14" t="s">
        <v>2061</v>
      </c>
      <c r="I198" s="14" t="s">
        <v>76</v>
      </c>
      <c r="J198" s="14" t="s">
        <v>5</v>
      </c>
      <c r="K198" s="14" t="s">
        <v>3488</v>
      </c>
      <c r="L198" s="14" t="s">
        <v>3237</v>
      </c>
      <c r="M198" s="14">
        <v>24701615</v>
      </c>
      <c r="N198" s="14">
        <v>24701615</v>
      </c>
    </row>
    <row r="199" spans="1:14" x14ac:dyDescent="0.25">
      <c r="A199" s="16" t="str">
        <f t="shared" si="3"/>
        <v>415011</v>
      </c>
      <c r="B199" s="14" t="s">
        <v>1580</v>
      </c>
      <c r="C199" s="14">
        <v>11</v>
      </c>
      <c r="D199" s="14" t="s">
        <v>314</v>
      </c>
      <c r="F199" s="14" t="s">
        <v>976</v>
      </c>
      <c r="G199" s="14" t="s">
        <v>1527</v>
      </c>
      <c r="H199" s="14" t="s">
        <v>2970</v>
      </c>
      <c r="I199" s="14" t="s">
        <v>2949</v>
      </c>
      <c r="J199" s="14" t="s">
        <v>7</v>
      </c>
      <c r="K199" s="14" t="s">
        <v>3488</v>
      </c>
      <c r="L199" s="14" t="s">
        <v>3568</v>
      </c>
      <c r="M199" s="14">
        <v>22975986</v>
      </c>
      <c r="N199" s="14">
        <v>22975986</v>
      </c>
    </row>
    <row r="200" spans="1:14" x14ac:dyDescent="0.25">
      <c r="A200" s="16" t="str">
        <f t="shared" si="3"/>
        <v>415111</v>
      </c>
      <c r="B200" s="14" t="s">
        <v>1526</v>
      </c>
      <c r="C200" s="14">
        <v>11</v>
      </c>
      <c r="D200" s="14" t="s">
        <v>54</v>
      </c>
      <c r="F200" s="14" t="s">
        <v>230</v>
      </c>
      <c r="G200" s="14" t="s">
        <v>1528</v>
      </c>
      <c r="H200" s="14" t="s">
        <v>2181</v>
      </c>
      <c r="I200" s="14" t="s">
        <v>33</v>
      </c>
      <c r="J200" s="14" t="s">
        <v>3</v>
      </c>
      <c r="K200" s="14" t="s">
        <v>3488</v>
      </c>
      <c r="L200" s="14" t="s">
        <v>2725</v>
      </c>
      <c r="M200" s="14">
        <v>22505502</v>
      </c>
      <c r="N200" s="14">
        <v>22505502</v>
      </c>
    </row>
    <row r="201" spans="1:14" x14ac:dyDescent="0.25">
      <c r="A201" s="16" t="str">
        <f t="shared" si="3"/>
        <v>415421</v>
      </c>
      <c r="B201" s="14" t="s">
        <v>1335</v>
      </c>
      <c r="C201" s="14">
        <v>21</v>
      </c>
      <c r="D201" s="14" t="s">
        <v>32</v>
      </c>
      <c r="F201" s="14" t="s">
        <v>231</v>
      </c>
      <c r="G201" s="14" t="s">
        <v>1529</v>
      </c>
      <c r="H201" s="14" t="s">
        <v>2182</v>
      </c>
      <c r="I201" s="14" t="s">
        <v>33</v>
      </c>
      <c r="J201" s="14" t="s">
        <v>6</v>
      </c>
      <c r="K201" s="14" t="s">
        <v>3488</v>
      </c>
      <c r="L201" s="14" t="s">
        <v>2726</v>
      </c>
      <c r="M201" s="14">
        <v>25440166</v>
      </c>
      <c r="N201" s="14">
        <v>25440166</v>
      </c>
    </row>
    <row r="202" spans="1:14" x14ac:dyDescent="0.25">
      <c r="A202" s="16" t="str">
        <f t="shared" si="3"/>
        <v>415521</v>
      </c>
      <c r="B202" s="14" t="s">
        <v>1367</v>
      </c>
      <c r="C202" s="14">
        <v>21</v>
      </c>
      <c r="D202" s="14" t="s">
        <v>870</v>
      </c>
      <c r="F202" s="14" t="s">
        <v>70</v>
      </c>
      <c r="G202" s="14" t="s">
        <v>1530</v>
      </c>
      <c r="H202" s="14" t="s">
        <v>2183</v>
      </c>
      <c r="I202" s="14" t="s">
        <v>535</v>
      </c>
      <c r="J202" s="14" t="s">
        <v>6</v>
      </c>
      <c r="K202" s="14" t="s">
        <v>3488</v>
      </c>
      <c r="L202" s="14" t="s">
        <v>3238</v>
      </c>
      <c r="M202" s="14">
        <v>26780563</v>
      </c>
      <c r="N202" s="14">
        <v>26780376</v>
      </c>
    </row>
    <row r="203" spans="1:14" x14ac:dyDescent="0.25">
      <c r="A203" s="16" t="str">
        <f t="shared" si="3"/>
        <v>415522</v>
      </c>
      <c r="B203" s="14" t="s">
        <v>1367</v>
      </c>
      <c r="C203" s="14">
        <v>22</v>
      </c>
      <c r="D203" s="14" t="s">
        <v>452</v>
      </c>
      <c r="F203" s="14" t="s">
        <v>761</v>
      </c>
      <c r="G203" s="14" t="s">
        <v>1531</v>
      </c>
      <c r="H203" s="14" t="s">
        <v>2184</v>
      </c>
      <c r="I203" s="14" t="s">
        <v>89</v>
      </c>
      <c r="J203" s="14" t="s">
        <v>4</v>
      </c>
      <c r="K203" s="14" t="s">
        <v>3501</v>
      </c>
      <c r="L203" s="14" t="s">
        <v>2727</v>
      </c>
      <c r="M203" s="14">
        <v>25370505</v>
      </c>
      <c r="N203" s="14">
        <v>25373023</v>
      </c>
    </row>
    <row r="204" spans="1:14" x14ac:dyDescent="0.25">
      <c r="A204" s="16" t="str">
        <f t="shared" si="3"/>
        <v>415621</v>
      </c>
      <c r="B204" s="14" t="s">
        <v>1342</v>
      </c>
      <c r="C204" s="14">
        <v>21</v>
      </c>
      <c r="D204" s="14" t="s">
        <v>44</v>
      </c>
      <c r="F204" s="14" t="s">
        <v>238</v>
      </c>
      <c r="G204" s="14" t="s">
        <v>1532</v>
      </c>
      <c r="H204" s="14" t="s">
        <v>2185</v>
      </c>
      <c r="I204" s="14" t="s">
        <v>2963</v>
      </c>
      <c r="J204" s="14" t="s">
        <v>3</v>
      </c>
      <c r="K204" s="14" t="s">
        <v>3488</v>
      </c>
      <c r="L204" s="14" t="s">
        <v>2878</v>
      </c>
      <c r="M204" s="14">
        <v>27611371</v>
      </c>
      <c r="N204" s="14">
        <v>27611371</v>
      </c>
    </row>
    <row r="205" spans="1:14" x14ac:dyDescent="0.25">
      <c r="A205" s="16" t="str">
        <f t="shared" si="3"/>
        <v>415721</v>
      </c>
      <c r="B205" s="14" t="s">
        <v>1347</v>
      </c>
      <c r="C205" s="14">
        <v>21</v>
      </c>
      <c r="D205" s="14" t="s">
        <v>50</v>
      </c>
      <c r="F205" s="14" t="s">
        <v>240</v>
      </c>
      <c r="G205" s="14" t="s">
        <v>1533</v>
      </c>
      <c r="H205" s="14" t="s">
        <v>749</v>
      </c>
      <c r="I205" s="14" t="s">
        <v>78</v>
      </c>
      <c r="J205" s="14" t="s">
        <v>6</v>
      </c>
      <c r="K205" s="14" t="s">
        <v>3488</v>
      </c>
      <c r="L205" s="14" t="s">
        <v>2729</v>
      </c>
      <c r="M205" s="14">
        <v>22661059</v>
      </c>
      <c r="N205" s="14">
        <v>22661059</v>
      </c>
    </row>
    <row r="206" spans="1:14" x14ac:dyDescent="0.25">
      <c r="A206" s="16" t="str">
        <f t="shared" si="3"/>
        <v>415722</v>
      </c>
      <c r="B206" s="14" t="s">
        <v>1347</v>
      </c>
      <c r="C206" s="14">
        <v>22</v>
      </c>
      <c r="D206" s="14" t="s">
        <v>310</v>
      </c>
      <c r="F206" s="14" t="s">
        <v>242</v>
      </c>
      <c r="G206" s="14" t="s">
        <v>1534</v>
      </c>
      <c r="H206" s="14" t="s">
        <v>2186</v>
      </c>
      <c r="I206" s="14" t="s">
        <v>58</v>
      </c>
      <c r="J206" s="14" t="s">
        <v>4</v>
      </c>
      <c r="K206" s="14" t="s">
        <v>3488</v>
      </c>
      <c r="L206" s="14" t="s">
        <v>3083</v>
      </c>
      <c r="M206" s="14">
        <v>27768701</v>
      </c>
      <c r="N206" s="14">
        <v>27768701</v>
      </c>
    </row>
    <row r="207" spans="1:14" x14ac:dyDescent="0.25">
      <c r="A207" s="16" t="str">
        <f t="shared" si="3"/>
        <v>415821</v>
      </c>
      <c r="B207" s="14" t="s">
        <v>1528</v>
      </c>
      <c r="C207" s="14">
        <v>21</v>
      </c>
      <c r="D207" s="14" t="s">
        <v>230</v>
      </c>
      <c r="F207" s="14" t="s">
        <v>96</v>
      </c>
      <c r="G207" s="14" t="s">
        <v>1535</v>
      </c>
      <c r="H207" s="14" t="s">
        <v>2187</v>
      </c>
      <c r="I207" s="14" t="s">
        <v>743</v>
      </c>
      <c r="J207" s="14" t="s">
        <v>3</v>
      </c>
      <c r="K207" s="14" t="s">
        <v>3488</v>
      </c>
      <c r="L207" s="14" t="s">
        <v>2730</v>
      </c>
      <c r="M207" s="14">
        <v>25350309</v>
      </c>
      <c r="N207" s="14">
        <v>89759853</v>
      </c>
    </row>
    <row r="208" spans="1:14" x14ac:dyDescent="0.25">
      <c r="A208" s="16" t="str">
        <f t="shared" si="3"/>
        <v>415921</v>
      </c>
      <c r="B208" s="14" t="s">
        <v>1354</v>
      </c>
      <c r="C208" s="14">
        <v>21</v>
      </c>
      <c r="D208" s="14" t="s">
        <v>878</v>
      </c>
      <c r="F208" s="14" t="s">
        <v>762</v>
      </c>
      <c r="G208" s="14" t="s">
        <v>1536</v>
      </c>
      <c r="H208" s="14" t="s">
        <v>2188</v>
      </c>
      <c r="I208" s="14" t="s">
        <v>89</v>
      </c>
      <c r="J208" s="14" t="s">
        <v>10</v>
      </c>
      <c r="K208" s="14" t="s">
        <v>3488</v>
      </c>
      <c r="L208" s="14" t="s">
        <v>2731</v>
      </c>
      <c r="M208" s="14">
        <v>25528242</v>
      </c>
      <c r="N208" s="14">
        <v>87637074</v>
      </c>
    </row>
    <row r="209" spans="1:14" x14ac:dyDescent="0.25">
      <c r="A209" s="16" t="str">
        <f t="shared" si="3"/>
        <v>416021</v>
      </c>
      <c r="B209" s="14" t="s">
        <v>1357</v>
      </c>
      <c r="C209" s="14">
        <v>21</v>
      </c>
      <c r="D209" s="14" t="s">
        <v>57</v>
      </c>
      <c r="F209" s="14" t="s">
        <v>243</v>
      </c>
      <c r="G209" s="14" t="s">
        <v>1537</v>
      </c>
      <c r="H209" s="14" t="s">
        <v>2189</v>
      </c>
      <c r="I209" s="14" t="s">
        <v>59</v>
      </c>
      <c r="J209" s="14" t="s">
        <v>5</v>
      </c>
      <c r="K209" s="14" t="s">
        <v>3488</v>
      </c>
      <c r="L209" s="14" t="s">
        <v>3239</v>
      </c>
      <c r="M209" s="14">
        <v>26388136</v>
      </c>
      <c r="N209" s="14">
        <v>26388136</v>
      </c>
    </row>
    <row r="210" spans="1:14" x14ac:dyDescent="0.25">
      <c r="A210" s="16" t="str">
        <f t="shared" si="3"/>
        <v>416022</v>
      </c>
      <c r="B210" s="14" t="s">
        <v>1357</v>
      </c>
      <c r="C210" s="14">
        <v>22</v>
      </c>
      <c r="D210" s="14" t="s">
        <v>460</v>
      </c>
      <c r="F210" s="14" t="s">
        <v>763</v>
      </c>
      <c r="G210" s="14" t="s">
        <v>1538</v>
      </c>
      <c r="H210" s="14" t="s">
        <v>2190</v>
      </c>
      <c r="I210" s="14" t="s">
        <v>89</v>
      </c>
      <c r="J210" s="14" t="s">
        <v>9</v>
      </c>
      <c r="K210" s="14" t="s">
        <v>3488</v>
      </c>
      <c r="L210" s="14" t="s">
        <v>3381</v>
      </c>
      <c r="M210" s="14">
        <v>22785780</v>
      </c>
      <c r="N210" s="14">
        <v>22785783</v>
      </c>
    </row>
    <row r="211" spans="1:14" x14ac:dyDescent="0.25">
      <c r="A211" s="16" t="str">
        <f t="shared" si="3"/>
        <v>416121</v>
      </c>
      <c r="B211" s="14" t="s">
        <v>1431</v>
      </c>
      <c r="C211" s="14">
        <v>21</v>
      </c>
      <c r="D211" s="14" t="s">
        <v>147</v>
      </c>
      <c r="F211" s="14" t="s">
        <v>249</v>
      </c>
      <c r="G211" s="14" t="s">
        <v>1539</v>
      </c>
      <c r="H211" s="14" t="s">
        <v>2191</v>
      </c>
      <c r="I211" s="14" t="s">
        <v>59</v>
      </c>
      <c r="J211" s="14" t="s">
        <v>5</v>
      </c>
      <c r="K211" s="14" t="s">
        <v>3488</v>
      </c>
      <c r="L211" s="14" t="s">
        <v>2734</v>
      </c>
      <c r="M211" s="14">
        <v>26613347</v>
      </c>
      <c r="N211" s="14">
        <v>26613347</v>
      </c>
    </row>
    <row r="212" spans="1:14" x14ac:dyDescent="0.25">
      <c r="A212" s="16" t="str">
        <f t="shared" si="3"/>
        <v>416122</v>
      </c>
      <c r="B212" s="14" t="s">
        <v>1431</v>
      </c>
      <c r="C212" s="14">
        <v>22</v>
      </c>
      <c r="D212" s="14" t="s">
        <v>692</v>
      </c>
      <c r="F212" s="14" t="s">
        <v>179</v>
      </c>
      <c r="G212" s="14" t="s">
        <v>1540</v>
      </c>
      <c r="H212" s="14" t="s">
        <v>2971</v>
      </c>
      <c r="I212" s="14" t="s">
        <v>2951</v>
      </c>
      <c r="J212" s="14" t="s">
        <v>7</v>
      </c>
      <c r="K212" s="14" t="s">
        <v>3488</v>
      </c>
      <c r="L212" s="14" t="s">
        <v>2735</v>
      </c>
      <c r="M212" s="14">
        <v>22927809</v>
      </c>
      <c r="N212" s="14">
        <v>22924292</v>
      </c>
    </row>
    <row r="213" spans="1:14" x14ac:dyDescent="0.25">
      <c r="A213" s="16" t="str">
        <f t="shared" si="3"/>
        <v>416221</v>
      </c>
      <c r="B213" s="14" t="s">
        <v>1373</v>
      </c>
      <c r="C213" s="14">
        <v>21</v>
      </c>
      <c r="D213" s="14" t="s">
        <v>946</v>
      </c>
      <c r="F213" s="14" t="s">
        <v>258</v>
      </c>
      <c r="G213" s="14" t="s">
        <v>1541</v>
      </c>
      <c r="H213" s="14" t="s">
        <v>3240</v>
      </c>
      <c r="I213" s="14" t="s">
        <v>2951</v>
      </c>
      <c r="J213" s="14" t="s">
        <v>6</v>
      </c>
      <c r="K213" s="14" t="s">
        <v>3488</v>
      </c>
      <c r="L213" s="14" t="s">
        <v>3569</v>
      </c>
      <c r="M213" s="14">
        <v>22355335</v>
      </c>
      <c r="N213" s="14">
        <v>22355335</v>
      </c>
    </row>
    <row r="214" spans="1:14" x14ac:dyDescent="0.25">
      <c r="A214" s="16" t="str">
        <f t="shared" si="3"/>
        <v>416222</v>
      </c>
      <c r="B214" s="14" t="s">
        <v>1373</v>
      </c>
      <c r="C214" s="14">
        <v>22</v>
      </c>
      <c r="D214" s="14" t="s">
        <v>829</v>
      </c>
      <c r="F214" s="14" t="s">
        <v>204</v>
      </c>
      <c r="G214" s="14" t="s">
        <v>1542</v>
      </c>
      <c r="H214" s="14" t="s">
        <v>2192</v>
      </c>
      <c r="I214" s="14" t="s">
        <v>2947</v>
      </c>
      <c r="J214" s="14" t="s">
        <v>7</v>
      </c>
      <c r="K214" s="14" t="s">
        <v>3488</v>
      </c>
      <c r="L214" s="14" t="s">
        <v>3570</v>
      </c>
      <c r="M214" s="14">
        <v>24455665</v>
      </c>
      <c r="N214" s="14">
        <v>24455665</v>
      </c>
    </row>
    <row r="215" spans="1:14" x14ac:dyDescent="0.25">
      <c r="A215" s="16" t="str">
        <f t="shared" si="3"/>
        <v>416321</v>
      </c>
      <c r="B215" s="14" t="s">
        <v>1359</v>
      </c>
      <c r="C215" s="14">
        <v>21</v>
      </c>
      <c r="D215" s="14" t="s">
        <v>51</v>
      </c>
      <c r="F215" s="14" t="s">
        <v>261</v>
      </c>
      <c r="G215" s="14" t="s">
        <v>1543</v>
      </c>
      <c r="H215" s="14" t="s">
        <v>2193</v>
      </c>
      <c r="I215" s="14" t="s">
        <v>33</v>
      </c>
      <c r="J215" s="14" t="s">
        <v>10</v>
      </c>
      <c r="K215" s="14" t="s">
        <v>3488</v>
      </c>
      <c r="L215" s="14" t="s">
        <v>2737</v>
      </c>
      <c r="M215" s="14">
        <v>22591015</v>
      </c>
      <c r="N215" s="14">
        <v>22591015</v>
      </c>
    </row>
    <row r="216" spans="1:14" x14ac:dyDescent="0.25">
      <c r="A216" s="16" t="str">
        <f t="shared" si="3"/>
        <v>416322</v>
      </c>
      <c r="B216" s="14" t="s">
        <v>1359</v>
      </c>
      <c r="C216" s="14">
        <v>22</v>
      </c>
      <c r="D216" s="14" t="s">
        <v>664</v>
      </c>
      <c r="F216" s="14" t="s">
        <v>778</v>
      </c>
      <c r="G216" s="14" t="s">
        <v>1544</v>
      </c>
      <c r="H216" s="14" t="s">
        <v>2194</v>
      </c>
      <c r="I216" s="14" t="s">
        <v>58</v>
      </c>
      <c r="J216" s="14" t="s">
        <v>14</v>
      </c>
      <c r="K216" s="14" t="s">
        <v>3488</v>
      </c>
      <c r="L216" s="14" t="s">
        <v>3571</v>
      </c>
      <c r="M216" s="14">
        <v>27321350</v>
      </c>
      <c r="N216" s="14">
        <v>27321350</v>
      </c>
    </row>
    <row r="217" spans="1:14" x14ac:dyDescent="0.25">
      <c r="A217" s="16" t="str">
        <f t="shared" si="3"/>
        <v>416421</v>
      </c>
      <c r="B217" s="14" t="s">
        <v>1381</v>
      </c>
      <c r="C217" s="14">
        <v>21</v>
      </c>
      <c r="D217" s="14" t="s">
        <v>88</v>
      </c>
      <c r="F217" s="14" t="s">
        <v>265</v>
      </c>
      <c r="G217" s="14" t="s">
        <v>1545</v>
      </c>
      <c r="H217" s="14" t="s">
        <v>2972</v>
      </c>
      <c r="I217" s="14" t="s">
        <v>2951</v>
      </c>
      <c r="J217" s="14" t="s">
        <v>3</v>
      </c>
      <c r="K217" s="14" t="s">
        <v>3488</v>
      </c>
      <c r="L217" s="14" t="s">
        <v>3572</v>
      </c>
      <c r="M217" s="14">
        <v>22215349</v>
      </c>
      <c r="N217" s="14">
        <v>0</v>
      </c>
    </row>
    <row r="218" spans="1:14" x14ac:dyDescent="0.25">
      <c r="A218" s="16" t="str">
        <f t="shared" si="3"/>
        <v>416521</v>
      </c>
      <c r="B218" s="14" t="s">
        <v>1360</v>
      </c>
      <c r="C218" s="14">
        <v>21</v>
      </c>
      <c r="D218" s="14" t="s">
        <v>60</v>
      </c>
      <c r="F218" s="14" t="s">
        <v>267</v>
      </c>
      <c r="G218" s="14" t="s">
        <v>1546</v>
      </c>
      <c r="H218" s="14" t="s">
        <v>2195</v>
      </c>
      <c r="I218" s="14" t="s">
        <v>125</v>
      </c>
      <c r="J218" s="14" t="s">
        <v>3</v>
      </c>
      <c r="K218" s="14" t="s">
        <v>3488</v>
      </c>
      <c r="L218" s="14" t="s">
        <v>3393</v>
      </c>
      <c r="M218" s="14">
        <v>24166450</v>
      </c>
      <c r="N218" s="14">
        <v>24160009</v>
      </c>
    </row>
    <row r="219" spans="1:14" x14ac:dyDescent="0.25">
      <c r="A219" s="16" t="str">
        <f t="shared" si="3"/>
        <v>416621</v>
      </c>
      <c r="B219" s="14" t="s">
        <v>1387</v>
      </c>
      <c r="C219" s="14">
        <v>21</v>
      </c>
      <c r="D219" s="14" t="s">
        <v>854</v>
      </c>
      <c r="F219" s="14" t="s">
        <v>170</v>
      </c>
      <c r="G219" s="14" t="s">
        <v>1547</v>
      </c>
      <c r="H219" s="14" t="s">
        <v>2196</v>
      </c>
      <c r="I219" s="14" t="s">
        <v>125</v>
      </c>
      <c r="J219" s="14" t="s">
        <v>7</v>
      </c>
      <c r="K219" s="14" t="s">
        <v>3488</v>
      </c>
      <c r="L219" s="14" t="s">
        <v>3256</v>
      </c>
      <c r="M219" s="14">
        <v>22493268</v>
      </c>
      <c r="N219" s="14">
        <v>22493268</v>
      </c>
    </row>
    <row r="220" spans="1:14" x14ac:dyDescent="0.25">
      <c r="A220" s="16" t="str">
        <f t="shared" si="3"/>
        <v>416622</v>
      </c>
      <c r="B220" s="14" t="s">
        <v>1387</v>
      </c>
      <c r="C220" s="14">
        <v>22</v>
      </c>
      <c r="D220" s="14" t="s">
        <v>388</v>
      </c>
      <c r="F220" s="14" t="s">
        <v>268</v>
      </c>
      <c r="G220" s="14" t="s">
        <v>1548</v>
      </c>
      <c r="H220" s="14" t="s">
        <v>2973</v>
      </c>
      <c r="I220" s="14" t="s">
        <v>2957</v>
      </c>
      <c r="J220" s="14" t="s">
        <v>3</v>
      </c>
      <c r="K220" s="14" t="s">
        <v>3488</v>
      </c>
      <c r="L220" s="14" t="s">
        <v>3573</v>
      </c>
      <c r="M220" s="14">
        <v>27710267</v>
      </c>
      <c r="N220" s="14">
        <v>27710267</v>
      </c>
    </row>
    <row r="221" spans="1:14" x14ac:dyDescent="0.25">
      <c r="A221" s="16" t="str">
        <f t="shared" si="3"/>
        <v>416721</v>
      </c>
      <c r="B221" s="14" t="s">
        <v>1388</v>
      </c>
      <c r="C221" s="14">
        <v>21</v>
      </c>
      <c r="D221" s="14" t="s">
        <v>886</v>
      </c>
      <c r="F221" s="14" t="s">
        <v>980</v>
      </c>
      <c r="G221" s="14" t="s">
        <v>1549</v>
      </c>
      <c r="H221" s="14" t="s">
        <v>2197</v>
      </c>
      <c r="I221" s="14" t="s">
        <v>47</v>
      </c>
      <c r="J221" s="14" t="s">
        <v>9</v>
      </c>
      <c r="K221" s="14" t="s">
        <v>3488</v>
      </c>
      <c r="L221" s="14" t="s">
        <v>3085</v>
      </c>
      <c r="M221" s="14">
        <v>24531322</v>
      </c>
      <c r="N221" s="14">
        <v>24531322</v>
      </c>
    </row>
    <row r="222" spans="1:14" x14ac:dyDescent="0.25">
      <c r="A222" s="16" t="str">
        <f t="shared" si="3"/>
        <v>416722</v>
      </c>
      <c r="B222" s="14" t="s">
        <v>1388</v>
      </c>
      <c r="C222" s="14">
        <v>22</v>
      </c>
      <c r="D222" s="14" t="s">
        <v>680</v>
      </c>
      <c r="F222" s="14" t="s">
        <v>270</v>
      </c>
      <c r="G222" s="14" t="s">
        <v>1550</v>
      </c>
      <c r="H222" s="14" t="s">
        <v>2198</v>
      </c>
      <c r="I222" s="14" t="s">
        <v>48</v>
      </c>
      <c r="J222" s="14" t="s">
        <v>3</v>
      </c>
      <c r="K222" s="14" t="s">
        <v>3488</v>
      </c>
      <c r="L222" s="14" t="s">
        <v>3383</v>
      </c>
      <c r="M222" s="14">
        <v>22411659</v>
      </c>
      <c r="N222" s="14">
        <v>22411659</v>
      </c>
    </row>
    <row r="223" spans="1:14" x14ac:dyDescent="0.25">
      <c r="A223" s="16" t="str">
        <f t="shared" si="3"/>
        <v>416821</v>
      </c>
      <c r="B223" s="14" t="s">
        <v>1389</v>
      </c>
      <c r="C223" s="14">
        <v>21</v>
      </c>
      <c r="D223" s="14" t="s">
        <v>874</v>
      </c>
      <c r="F223" s="14" t="s">
        <v>1110</v>
      </c>
      <c r="G223" s="14" t="s">
        <v>1551</v>
      </c>
      <c r="H223" s="14" t="s">
        <v>2199</v>
      </c>
      <c r="I223" s="14" t="s">
        <v>48</v>
      </c>
      <c r="J223" s="14" t="s">
        <v>9</v>
      </c>
      <c r="K223" s="14" t="s">
        <v>3488</v>
      </c>
      <c r="L223" s="14" t="s">
        <v>3574</v>
      </c>
      <c r="M223" s="14">
        <v>24443019</v>
      </c>
      <c r="N223" s="14">
        <v>24943385</v>
      </c>
    </row>
    <row r="224" spans="1:14" x14ac:dyDescent="0.25">
      <c r="A224" s="16" t="str">
        <f t="shared" si="3"/>
        <v>416822</v>
      </c>
      <c r="B224" s="14" t="s">
        <v>1389</v>
      </c>
      <c r="C224" s="14">
        <v>22</v>
      </c>
      <c r="D224" s="14" t="s">
        <v>681</v>
      </c>
      <c r="F224" s="14" t="s">
        <v>779</v>
      </c>
      <c r="G224" s="14" t="s">
        <v>1552</v>
      </c>
      <c r="H224" s="14" t="s">
        <v>2200</v>
      </c>
      <c r="I224" s="14" t="s">
        <v>47</v>
      </c>
      <c r="J224" s="14" t="s">
        <v>3</v>
      </c>
      <c r="K224" s="14" t="s">
        <v>3488</v>
      </c>
      <c r="L224" s="14" t="s">
        <v>3384</v>
      </c>
      <c r="M224" s="14">
        <v>24455665</v>
      </c>
      <c r="N224" s="14">
        <v>24455665</v>
      </c>
    </row>
    <row r="225" spans="1:14" x14ac:dyDescent="0.25">
      <c r="A225" s="16" t="str">
        <f t="shared" si="3"/>
        <v>416921</v>
      </c>
      <c r="B225" s="14" t="s">
        <v>1386</v>
      </c>
      <c r="C225" s="14">
        <v>21</v>
      </c>
      <c r="D225" s="14" t="s">
        <v>1123</v>
      </c>
      <c r="F225" s="14" t="s">
        <v>273</v>
      </c>
      <c r="G225" s="14" t="s">
        <v>1553</v>
      </c>
      <c r="H225" s="14" t="s">
        <v>2201</v>
      </c>
      <c r="I225" s="14" t="s">
        <v>47</v>
      </c>
      <c r="J225" s="14" t="s">
        <v>12</v>
      </c>
      <c r="K225" s="14" t="s">
        <v>3488</v>
      </c>
      <c r="L225" s="14" t="s">
        <v>2740</v>
      </c>
      <c r="M225" s="14">
        <v>24500036</v>
      </c>
      <c r="N225" s="14">
        <v>24500036</v>
      </c>
    </row>
    <row r="226" spans="1:14" x14ac:dyDescent="0.25">
      <c r="A226" s="16" t="str">
        <f t="shared" si="3"/>
        <v>416922</v>
      </c>
      <c r="B226" s="14" t="s">
        <v>1386</v>
      </c>
      <c r="C226" s="14">
        <v>22</v>
      </c>
      <c r="D226" s="14" t="s">
        <v>3438</v>
      </c>
      <c r="F226" s="14" t="s">
        <v>274</v>
      </c>
      <c r="G226" s="14" t="s">
        <v>1554</v>
      </c>
      <c r="H226" s="14" t="s">
        <v>2202</v>
      </c>
      <c r="I226" s="14" t="s">
        <v>89</v>
      </c>
      <c r="J226" s="14" t="s">
        <v>3</v>
      </c>
      <c r="K226" s="14" t="s">
        <v>3488</v>
      </c>
      <c r="L226" s="14" t="s">
        <v>2836</v>
      </c>
      <c r="M226" s="14">
        <v>25510363</v>
      </c>
      <c r="N226" s="14">
        <v>86185757</v>
      </c>
    </row>
    <row r="227" spans="1:14" x14ac:dyDescent="0.25">
      <c r="A227" s="16" t="str">
        <f t="shared" si="3"/>
        <v>417021</v>
      </c>
      <c r="B227" s="14" t="s">
        <v>1486</v>
      </c>
      <c r="C227" s="14">
        <v>21</v>
      </c>
      <c r="D227" s="14" t="s">
        <v>773</v>
      </c>
      <c r="F227" s="14" t="s">
        <v>275</v>
      </c>
      <c r="G227" s="14" t="s">
        <v>1555</v>
      </c>
      <c r="H227" s="14" t="s">
        <v>2203</v>
      </c>
      <c r="I227" s="14" t="s">
        <v>89</v>
      </c>
      <c r="J227" s="14" t="s">
        <v>9</v>
      </c>
      <c r="K227" s="14" t="s">
        <v>3488</v>
      </c>
      <c r="L227" s="14" t="s">
        <v>2644</v>
      </c>
      <c r="M227" s="14">
        <v>22795906</v>
      </c>
      <c r="N227" s="14">
        <v>87243091</v>
      </c>
    </row>
    <row r="228" spans="1:14" x14ac:dyDescent="0.25">
      <c r="A228" s="16" t="str">
        <f t="shared" si="3"/>
        <v>417121</v>
      </c>
      <c r="B228" s="14" t="s">
        <v>1394</v>
      </c>
      <c r="C228" s="14">
        <v>21</v>
      </c>
      <c r="D228" s="14" t="s">
        <v>954</v>
      </c>
      <c r="F228" s="14" t="s">
        <v>842</v>
      </c>
      <c r="G228" s="14" t="s">
        <v>1556</v>
      </c>
      <c r="H228" s="14" t="s">
        <v>2204</v>
      </c>
      <c r="I228" s="14" t="s">
        <v>743</v>
      </c>
      <c r="J228" s="14" t="s">
        <v>4</v>
      </c>
      <c r="K228" s="14" t="s">
        <v>3488</v>
      </c>
      <c r="L228" s="14" t="s">
        <v>2742</v>
      </c>
      <c r="M228" s="14">
        <v>25560098</v>
      </c>
      <c r="N228" s="14">
        <v>25564993</v>
      </c>
    </row>
    <row r="229" spans="1:14" x14ac:dyDescent="0.25">
      <c r="A229" s="16" t="str">
        <f t="shared" si="3"/>
        <v>417221</v>
      </c>
      <c r="B229" s="14" t="s">
        <v>1411</v>
      </c>
      <c r="C229" s="14">
        <v>21</v>
      </c>
      <c r="D229" s="14" t="s">
        <v>123</v>
      </c>
      <c r="F229" s="14" t="s">
        <v>277</v>
      </c>
      <c r="G229" s="14" t="s">
        <v>1557</v>
      </c>
      <c r="H229" s="14" t="s">
        <v>2205</v>
      </c>
      <c r="I229" s="14" t="s">
        <v>78</v>
      </c>
      <c r="J229" s="14" t="s">
        <v>3</v>
      </c>
      <c r="K229" s="14" t="s">
        <v>3488</v>
      </c>
      <c r="L229" s="14" t="s">
        <v>2743</v>
      </c>
      <c r="M229" s="14">
        <v>22607073</v>
      </c>
      <c r="N229" s="14">
        <v>22370386</v>
      </c>
    </row>
    <row r="230" spans="1:14" x14ac:dyDescent="0.25">
      <c r="A230" s="16" t="str">
        <f t="shared" si="3"/>
        <v>417321</v>
      </c>
      <c r="B230" s="14" t="s">
        <v>1406</v>
      </c>
      <c r="C230" s="14">
        <v>21</v>
      </c>
      <c r="D230" s="14" t="s">
        <v>95</v>
      </c>
      <c r="F230" s="14" t="s">
        <v>983</v>
      </c>
      <c r="G230" s="14" t="s">
        <v>1558</v>
      </c>
      <c r="H230" s="14" t="s">
        <v>2206</v>
      </c>
      <c r="I230" s="14" t="s">
        <v>78</v>
      </c>
      <c r="J230" s="14" t="s">
        <v>6</v>
      </c>
      <c r="K230" s="14" t="s">
        <v>3488</v>
      </c>
      <c r="L230" s="14" t="s">
        <v>3575</v>
      </c>
      <c r="M230" s="14">
        <v>22616170</v>
      </c>
      <c r="N230" s="14">
        <v>0</v>
      </c>
    </row>
    <row r="231" spans="1:14" x14ac:dyDescent="0.25">
      <c r="A231" s="16" t="str">
        <f t="shared" si="3"/>
        <v>417322</v>
      </c>
      <c r="B231" s="14" t="s">
        <v>1406</v>
      </c>
      <c r="C231" s="14">
        <v>22</v>
      </c>
      <c r="D231" s="14" t="s">
        <v>622</v>
      </c>
      <c r="F231" s="14" t="s">
        <v>780</v>
      </c>
      <c r="G231" s="14" t="s">
        <v>1559</v>
      </c>
      <c r="H231" s="14" t="s">
        <v>2207</v>
      </c>
      <c r="I231" s="14" t="s">
        <v>2963</v>
      </c>
      <c r="J231" s="14" t="s">
        <v>4</v>
      </c>
      <c r="K231" s="14" t="s">
        <v>3488</v>
      </c>
      <c r="L231" s="14" t="s">
        <v>2744</v>
      </c>
      <c r="M231" s="14">
        <v>27643036</v>
      </c>
      <c r="N231" s="14">
        <v>27644116</v>
      </c>
    </row>
    <row r="232" spans="1:14" x14ac:dyDescent="0.25">
      <c r="A232" s="16" t="str">
        <f t="shared" si="3"/>
        <v>417421</v>
      </c>
      <c r="B232" s="14" t="s">
        <v>1403</v>
      </c>
      <c r="C232" s="14">
        <v>21</v>
      </c>
      <c r="D232" s="14" t="s">
        <v>958</v>
      </c>
      <c r="F232" s="14" t="s">
        <v>281</v>
      </c>
      <c r="G232" s="14" t="s">
        <v>1560</v>
      </c>
      <c r="H232" s="14" t="s">
        <v>2208</v>
      </c>
      <c r="I232" s="14" t="s">
        <v>257</v>
      </c>
      <c r="J232" s="14" t="s">
        <v>6</v>
      </c>
      <c r="K232" s="14" t="s">
        <v>3488</v>
      </c>
      <c r="L232" s="14" t="s">
        <v>2745</v>
      </c>
      <c r="M232" s="14">
        <v>26651292</v>
      </c>
      <c r="N232" s="14">
        <v>0</v>
      </c>
    </row>
    <row r="233" spans="1:14" x14ac:dyDescent="0.25">
      <c r="A233" s="16" t="str">
        <f t="shared" si="3"/>
        <v>417521</v>
      </c>
      <c r="B233" s="14" t="s">
        <v>1421</v>
      </c>
      <c r="C233" s="14">
        <v>21</v>
      </c>
      <c r="D233" s="14" t="s">
        <v>882</v>
      </c>
      <c r="F233" s="14" t="s">
        <v>282</v>
      </c>
      <c r="G233" s="14" t="s">
        <v>1561</v>
      </c>
      <c r="H233" s="14" t="s">
        <v>2209</v>
      </c>
      <c r="I233" s="14" t="s">
        <v>744</v>
      </c>
      <c r="J233" s="14" t="s">
        <v>3</v>
      </c>
      <c r="K233" s="14" t="s">
        <v>3488</v>
      </c>
      <c r="L233" s="14" t="s">
        <v>3576</v>
      </c>
      <c r="M233" s="14">
        <v>26856265</v>
      </c>
      <c r="N233" s="14">
        <v>88745417</v>
      </c>
    </row>
    <row r="234" spans="1:14" x14ac:dyDescent="0.25">
      <c r="A234" s="16" t="str">
        <f t="shared" si="3"/>
        <v>417621</v>
      </c>
      <c r="B234" s="14" t="s">
        <v>1415</v>
      </c>
      <c r="C234" s="14">
        <v>21</v>
      </c>
      <c r="D234" s="14" t="s">
        <v>1993</v>
      </c>
      <c r="F234" s="14" t="s">
        <v>285</v>
      </c>
      <c r="G234" s="14" t="s">
        <v>1562</v>
      </c>
      <c r="H234" s="14" t="s">
        <v>2210</v>
      </c>
      <c r="I234" s="14" t="s">
        <v>86</v>
      </c>
      <c r="J234" s="14" t="s">
        <v>3</v>
      </c>
      <c r="K234" s="14" t="s">
        <v>3488</v>
      </c>
      <c r="L234" s="14" t="s">
        <v>3577</v>
      </c>
      <c r="M234" s="14">
        <v>26802244</v>
      </c>
      <c r="N234" s="14">
        <v>26806598</v>
      </c>
    </row>
    <row r="235" spans="1:14" x14ac:dyDescent="0.25">
      <c r="A235" s="16" t="str">
        <f t="shared" si="3"/>
        <v>417622</v>
      </c>
      <c r="B235" s="14" t="s">
        <v>1415</v>
      </c>
      <c r="C235" s="14">
        <v>22</v>
      </c>
      <c r="D235" s="14" t="s">
        <v>536</v>
      </c>
      <c r="F235" s="14" t="s">
        <v>286</v>
      </c>
      <c r="G235" s="14" t="s">
        <v>1563</v>
      </c>
      <c r="H235" s="14" t="s">
        <v>2211</v>
      </c>
      <c r="I235" s="14" t="s">
        <v>535</v>
      </c>
      <c r="J235" s="14" t="s">
        <v>3</v>
      </c>
      <c r="K235" s="14" t="s">
        <v>3488</v>
      </c>
      <c r="L235" s="14" t="s">
        <v>3578</v>
      </c>
      <c r="M235" s="14">
        <v>26692113</v>
      </c>
      <c r="N235" s="14">
        <v>26692113</v>
      </c>
    </row>
    <row r="236" spans="1:14" x14ac:dyDescent="0.25">
      <c r="A236" s="16" t="str">
        <f t="shared" si="3"/>
        <v>417721</v>
      </c>
      <c r="B236" s="14" t="s">
        <v>1423</v>
      </c>
      <c r="C236" s="14">
        <v>21</v>
      </c>
      <c r="D236" s="14" t="s">
        <v>140</v>
      </c>
      <c r="F236" s="14" t="s">
        <v>289</v>
      </c>
      <c r="G236" s="14" t="s">
        <v>1564</v>
      </c>
      <c r="H236" s="14" t="s">
        <v>2212</v>
      </c>
      <c r="I236" s="14" t="s">
        <v>59</v>
      </c>
      <c r="J236" s="14" t="s">
        <v>7</v>
      </c>
      <c r="K236" s="14" t="s">
        <v>3488</v>
      </c>
      <c r="L236" s="14" t="s">
        <v>2802</v>
      </c>
      <c r="M236" s="14">
        <v>21057071</v>
      </c>
      <c r="N236" s="14">
        <v>0</v>
      </c>
    </row>
    <row r="237" spans="1:14" x14ac:dyDescent="0.25">
      <c r="A237" s="16" t="str">
        <f t="shared" si="3"/>
        <v>417722</v>
      </c>
      <c r="B237" s="14" t="s">
        <v>1423</v>
      </c>
      <c r="C237" s="14">
        <v>22</v>
      </c>
      <c r="D237" s="14" t="s">
        <v>250</v>
      </c>
      <c r="F237" s="14" t="s">
        <v>986</v>
      </c>
      <c r="G237" s="14" t="s">
        <v>1565</v>
      </c>
      <c r="H237" s="14" t="s">
        <v>2213</v>
      </c>
      <c r="I237" s="14" t="s">
        <v>59</v>
      </c>
      <c r="J237" s="14" t="s">
        <v>12</v>
      </c>
      <c r="K237" s="14" t="s">
        <v>3488</v>
      </c>
      <c r="L237" s="14" t="s">
        <v>2749</v>
      </c>
      <c r="M237" s="14">
        <v>26355476</v>
      </c>
      <c r="N237" s="14">
        <v>26355476</v>
      </c>
    </row>
    <row r="238" spans="1:14" x14ac:dyDescent="0.25">
      <c r="A238" s="16" t="str">
        <f t="shared" si="3"/>
        <v>417821</v>
      </c>
      <c r="B238" s="14" t="s">
        <v>1416</v>
      </c>
      <c r="C238" s="14">
        <v>21</v>
      </c>
      <c r="D238" s="14" t="s">
        <v>92</v>
      </c>
      <c r="F238" s="14" t="s">
        <v>291</v>
      </c>
      <c r="G238" s="14" t="s">
        <v>1566</v>
      </c>
      <c r="H238" s="14" t="s">
        <v>2214</v>
      </c>
      <c r="I238" s="14" t="s">
        <v>2958</v>
      </c>
      <c r="J238" s="14" t="s">
        <v>13</v>
      </c>
      <c r="K238" s="14" t="s">
        <v>3488</v>
      </c>
      <c r="L238" s="14" t="s">
        <v>2750</v>
      </c>
      <c r="M238" s="14">
        <v>27181178</v>
      </c>
      <c r="N238" s="14">
        <v>27181178</v>
      </c>
    </row>
    <row r="239" spans="1:14" x14ac:dyDescent="0.25">
      <c r="A239" s="16" t="str">
        <f t="shared" si="3"/>
        <v>417921</v>
      </c>
      <c r="B239" s="14" t="s">
        <v>1418</v>
      </c>
      <c r="C239" s="14">
        <v>21</v>
      </c>
      <c r="D239" s="14" t="s">
        <v>881</v>
      </c>
      <c r="F239" s="14" t="s">
        <v>292</v>
      </c>
      <c r="G239" s="14" t="s">
        <v>1567</v>
      </c>
      <c r="H239" s="14" t="s">
        <v>2215</v>
      </c>
      <c r="I239" s="14" t="s">
        <v>2964</v>
      </c>
      <c r="J239" s="14" t="s">
        <v>9</v>
      </c>
      <c r="K239" s="14" t="s">
        <v>3488</v>
      </c>
      <c r="L239" s="14" t="s">
        <v>3385</v>
      </c>
      <c r="M239" s="14">
        <v>27866594</v>
      </c>
      <c r="N239" s="14">
        <v>27866594</v>
      </c>
    </row>
    <row r="240" spans="1:14" x14ac:dyDescent="0.25">
      <c r="A240" s="16" t="str">
        <f t="shared" si="3"/>
        <v>417922</v>
      </c>
      <c r="B240" s="14" t="s">
        <v>1418</v>
      </c>
      <c r="C240" s="14">
        <v>22</v>
      </c>
      <c r="D240" s="14" t="s">
        <v>671</v>
      </c>
      <c r="F240" s="14" t="s">
        <v>293</v>
      </c>
      <c r="G240" s="14" t="s">
        <v>1568</v>
      </c>
      <c r="H240" s="14" t="s">
        <v>2974</v>
      </c>
      <c r="I240" s="14" t="s">
        <v>2949</v>
      </c>
      <c r="J240" s="14" t="s">
        <v>3</v>
      </c>
      <c r="K240" s="14" t="s">
        <v>3501</v>
      </c>
      <c r="L240" s="14" t="s">
        <v>3386</v>
      </c>
      <c r="M240" s="14">
        <v>22227544</v>
      </c>
      <c r="N240" s="14">
        <v>0</v>
      </c>
    </row>
    <row r="241" spans="1:14" x14ac:dyDescent="0.25">
      <c r="A241" s="16" t="str">
        <f t="shared" si="3"/>
        <v>418021</v>
      </c>
      <c r="B241" s="14" t="s">
        <v>1417</v>
      </c>
      <c r="C241" s="14">
        <v>21</v>
      </c>
      <c r="D241" s="14" t="s">
        <v>891</v>
      </c>
      <c r="F241" s="14" t="s">
        <v>294</v>
      </c>
      <c r="G241" s="14" t="s">
        <v>1569</v>
      </c>
      <c r="H241" s="14" t="s">
        <v>2216</v>
      </c>
      <c r="I241" s="14" t="s">
        <v>58</v>
      </c>
      <c r="J241" s="14" t="s">
        <v>3</v>
      </c>
      <c r="K241" s="14" t="s">
        <v>3488</v>
      </c>
      <c r="L241" s="14" t="s">
        <v>3087</v>
      </c>
      <c r="M241" s="14">
        <v>27750313</v>
      </c>
      <c r="N241" s="14">
        <v>27750313</v>
      </c>
    </row>
    <row r="242" spans="1:14" x14ac:dyDescent="0.25">
      <c r="A242" s="16" t="str">
        <f t="shared" si="3"/>
        <v>418022</v>
      </c>
      <c r="B242" s="14" t="s">
        <v>1417</v>
      </c>
      <c r="C242" s="14">
        <v>22</v>
      </c>
      <c r="D242" s="14" t="s">
        <v>260</v>
      </c>
      <c r="F242" s="14" t="s">
        <v>295</v>
      </c>
      <c r="G242" s="14" t="s">
        <v>1570</v>
      </c>
      <c r="H242" s="14" t="s">
        <v>2217</v>
      </c>
      <c r="I242" s="14" t="s">
        <v>2958</v>
      </c>
      <c r="J242" s="14" t="s">
        <v>12</v>
      </c>
      <c r="K242" s="14" t="s">
        <v>3488</v>
      </c>
      <c r="L242" s="14" t="s">
        <v>3242</v>
      </c>
      <c r="M242" s="14">
        <v>27542045</v>
      </c>
      <c r="N242" s="14">
        <v>27542045</v>
      </c>
    </row>
    <row r="243" spans="1:14" x14ac:dyDescent="0.25">
      <c r="A243" s="16" t="str">
        <f t="shared" si="3"/>
        <v>418121</v>
      </c>
      <c r="B243" s="14" t="s">
        <v>1424</v>
      </c>
      <c r="C243" s="14">
        <v>21</v>
      </c>
      <c r="D243" s="14" t="s">
        <v>112</v>
      </c>
      <c r="F243" s="14" t="s">
        <v>296</v>
      </c>
      <c r="G243" s="14" t="s">
        <v>1571</v>
      </c>
      <c r="H243" s="14" t="s">
        <v>2218</v>
      </c>
      <c r="I243" s="14" t="s">
        <v>58</v>
      </c>
      <c r="J243" s="14" t="s">
        <v>13</v>
      </c>
      <c r="K243" s="14" t="s">
        <v>3488</v>
      </c>
      <c r="L243" s="14" t="s">
        <v>3114</v>
      </c>
      <c r="M243" s="14">
        <v>27833184</v>
      </c>
      <c r="N243" s="14">
        <v>27833184</v>
      </c>
    </row>
    <row r="244" spans="1:14" x14ac:dyDescent="0.25">
      <c r="A244" s="16" t="str">
        <f t="shared" si="3"/>
        <v>418122</v>
      </c>
      <c r="B244" s="14" t="s">
        <v>1424</v>
      </c>
      <c r="C244" s="14">
        <v>22</v>
      </c>
      <c r="D244" s="14" t="s">
        <v>686</v>
      </c>
      <c r="F244" s="14" t="s">
        <v>987</v>
      </c>
      <c r="G244" s="14" t="s">
        <v>1572</v>
      </c>
      <c r="H244" s="14" t="s">
        <v>2219</v>
      </c>
      <c r="I244" s="14" t="s">
        <v>2958</v>
      </c>
      <c r="J244" s="14" t="s">
        <v>3</v>
      </c>
      <c r="K244" s="14" t="s">
        <v>3488</v>
      </c>
      <c r="L244" s="14" t="s">
        <v>3089</v>
      </c>
      <c r="M244" s="14">
        <v>27580333</v>
      </c>
      <c r="N244" s="14">
        <v>27580333</v>
      </c>
    </row>
    <row r="245" spans="1:14" x14ac:dyDescent="0.25">
      <c r="A245" s="16" t="str">
        <f t="shared" si="3"/>
        <v>418221</v>
      </c>
      <c r="B245" s="14" t="s">
        <v>1419</v>
      </c>
      <c r="C245" s="14">
        <v>21</v>
      </c>
      <c r="D245" s="14" t="s">
        <v>879</v>
      </c>
      <c r="F245" s="14" t="s">
        <v>297</v>
      </c>
      <c r="G245" s="14" t="s">
        <v>1573</v>
      </c>
      <c r="H245" s="14" t="s">
        <v>2220</v>
      </c>
      <c r="I245" s="14" t="s">
        <v>2958</v>
      </c>
      <c r="J245" s="14" t="s">
        <v>4</v>
      </c>
      <c r="K245" s="14" t="s">
        <v>3488</v>
      </c>
      <c r="L245" s="14" t="s">
        <v>3090</v>
      </c>
      <c r="M245" s="14">
        <v>27561451</v>
      </c>
      <c r="N245" s="14">
        <v>27561451</v>
      </c>
    </row>
    <row r="246" spans="1:14" x14ac:dyDescent="0.25">
      <c r="A246" s="16" t="str">
        <f t="shared" si="3"/>
        <v>418222</v>
      </c>
      <c r="B246" s="14" t="s">
        <v>1419</v>
      </c>
      <c r="C246" s="14">
        <v>22</v>
      </c>
      <c r="D246" s="14" t="s">
        <v>252</v>
      </c>
      <c r="F246" s="14" t="s">
        <v>298</v>
      </c>
      <c r="G246" s="14" t="s">
        <v>1574</v>
      </c>
      <c r="H246" s="14" t="s">
        <v>2221</v>
      </c>
      <c r="I246" s="14" t="s">
        <v>2958</v>
      </c>
      <c r="J246" s="14" t="s">
        <v>4</v>
      </c>
      <c r="K246" s="14" t="s">
        <v>3488</v>
      </c>
      <c r="L246" s="14" t="s">
        <v>3579</v>
      </c>
      <c r="M246" s="14">
        <v>27989221</v>
      </c>
      <c r="N246" s="14">
        <v>0</v>
      </c>
    </row>
    <row r="247" spans="1:14" x14ac:dyDescent="0.25">
      <c r="A247" s="16" t="str">
        <f t="shared" si="3"/>
        <v>418321</v>
      </c>
      <c r="B247" s="14" t="s">
        <v>1413</v>
      </c>
      <c r="C247" s="14">
        <v>21</v>
      </c>
      <c r="D247" s="14" t="s">
        <v>98</v>
      </c>
      <c r="F247" s="14" t="s">
        <v>300</v>
      </c>
      <c r="G247" s="14" t="s">
        <v>1575</v>
      </c>
      <c r="H247" s="14" t="s">
        <v>2222</v>
      </c>
      <c r="I247" s="14" t="s">
        <v>2960</v>
      </c>
      <c r="J247" s="14" t="s">
        <v>3</v>
      </c>
      <c r="K247" s="14" t="s">
        <v>3488</v>
      </c>
      <c r="L247" s="14" t="s">
        <v>3580</v>
      </c>
      <c r="M247" s="14">
        <v>27105811</v>
      </c>
      <c r="N247" s="14">
        <v>27105811</v>
      </c>
    </row>
    <row r="248" spans="1:14" x14ac:dyDescent="0.25">
      <c r="A248" s="16" t="str">
        <f t="shared" si="3"/>
        <v>418322</v>
      </c>
      <c r="B248" s="14" t="s">
        <v>1413</v>
      </c>
      <c r="C248" s="14">
        <v>22</v>
      </c>
      <c r="D248" s="14" t="s">
        <v>597</v>
      </c>
      <c r="F248" s="14" t="s">
        <v>35</v>
      </c>
      <c r="G248" s="14" t="s">
        <v>1576</v>
      </c>
      <c r="H248" s="14" t="s">
        <v>2223</v>
      </c>
      <c r="I248" s="14" t="s">
        <v>58</v>
      </c>
      <c r="J248" s="14" t="s">
        <v>7</v>
      </c>
      <c r="K248" s="14" t="s">
        <v>3488</v>
      </c>
      <c r="L248" s="14" t="s">
        <v>3243</v>
      </c>
      <c r="M248" s="14">
        <v>27734306</v>
      </c>
      <c r="N248" s="14">
        <v>0</v>
      </c>
    </row>
    <row r="249" spans="1:14" x14ac:dyDescent="0.25">
      <c r="A249" s="16" t="str">
        <f t="shared" si="3"/>
        <v>418421</v>
      </c>
      <c r="B249" s="14" t="s">
        <v>1430</v>
      </c>
      <c r="C249" s="14">
        <v>21</v>
      </c>
      <c r="D249" s="14" t="s">
        <v>144</v>
      </c>
      <c r="F249" s="14" t="s">
        <v>305</v>
      </c>
      <c r="G249" s="14" t="s">
        <v>1577</v>
      </c>
      <c r="H249" s="14" t="s">
        <v>2224</v>
      </c>
      <c r="I249" s="14" t="s">
        <v>58</v>
      </c>
      <c r="J249" s="14" t="s">
        <v>10</v>
      </c>
      <c r="K249" s="14" t="s">
        <v>3488</v>
      </c>
      <c r="L249" s="14" t="s">
        <v>3108</v>
      </c>
      <c r="M249" s="14">
        <v>27340145</v>
      </c>
      <c r="N249" s="14">
        <v>27340145</v>
      </c>
    </row>
    <row r="250" spans="1:14" x14ac:dyDescent="0.25">
      <c r="A250" s="16" t="str">
        <f t="shared" si="3"/>
        <v>418521</v>
      </c>
      <c r="B250" s="14" t="s">
        <v>1437</v>
      </c>
      <c r="C250" s="14">
        <v>21</v>
      </c>
      <c r="D250" s="14" t="s">
        <v>915</v>
      </c>
      <c r="F250" s="14" t="s">
        <v>52</v>
      </c>
      <c r="G250" s="14" t="s">
        <v>1578</v>
      </c>
      <c r="H250" s="14" t="s">
        <v>2225</v>
      </c>
      <c r="I250" s="14" t="s">
        <v>257</v>
      </c>
      <c r="J250" s="14" t="s">
        <v>4</v>
      </c>
      <c r="K250" s="14" t="s">
        <v>3488</v>
      </c>
      <c r="L250" s="14" t="s">
        <v>2752</v>
      </c>
      <c r="M250" s="14">
        <v>26650094</v>
      </c>
      <c r="N250" s="14">
        <v>26650094</v>
      </c>
    </row>
    <row r="251" spans="1:14" x14ac:dyDescent="0.25">
      <c r="A251" s="16" t="str">
        <f t="shared" si="3"/>
        <v>418522</v>
      </c>
      <c r="B251" s="14" t="s">
        <v>1437</v>
      </c>
      <c r="C251" s="14">
        <v>22</v>
      </c>
      <c r="D251" s="14" t="s">
        <v>1075</v>
      </c>
      <c r="F251" s="14" t="s">
        <v>309</v>
      </c>
      <c r="G251" s="14" t="s">
        <v>1579</v>
      </c>
      <c r="H251" s="14" t="s">
        <v>2226</v>
      </c>
      <c r="I251" s="14" t="s">
        <v>2960</v>
      </c>
      <c r="J251" s="14" t="s">
        <v>3</v>
      </c>
      <c r="K251" s="14" t="s">
        <v>3488</v>
      </c>
      <c r="L251" s="14" t="s">
        <v>3091</v>
      </c>
      <c r="M251" s="14">
        <v>27102855</v>
      </c>
      <c r="N251" s="14">
        <v>27102855</v>
      </c>
    </row>
    <row r="252" spans="1:14" x14ac:dyDescent="0.25">
      <c r="A252" s="16" t="str">
        <f t="shared" si="3"/>
        <v>418621</v>
      </c>
      <c r="B252" s="14" t="s">
        <v>1382</v>
      </c>
      <c r="C252" s="14">
        <v>21</v>
      </c>
      <c r="D252" s="14" t="s">
        <v>901</v>
      </c>
      <c r="F252" s="14" t="s">
        <v>314</v>
      </c>
      <c r="G252" s="14" t="s">
        <v>1580</v>
      </c>
      <c r="H252" s="14" t="s">
        <v>2227</v>
      </c>
      <c r="I252" s="14" t="s">
        <v>76</v>
      </c>
      <c r="J252" s="14" t="s">
        <v>6</v>
      </c>
      <c r="K252" s="14" t="s">
        <v>3488</v>
      </c>
      <c r="L252" s="14" t="s">
        <v>3244</v>
      </c>
      <c r="M252" s="14">
        <v>24668197</v>
      </c>
      <c r="N252" s="14">
        <v>24668197</v>
      </c>
    </row>
    <row r="253" spans="1:14" x14ac:dyDescent="0.25">
      <c r="A253" s="16" t="str">
        <f t="shared" si="3"/>
        <v>418622</v>
      </c>
      <c r="B253" s="14" t="s">
        <v>1382</v>
      </c>
      <c r="C253" s="14">
        <v>22</v>
      </c>
      <c r="D253" s="14" t="s">
        <v>586</v>
      </c>
      <c r="F253" s="14" t="s">
        <v>316</v>
      </c>
      <c r="G253" s="14" t="s">
        <v>1581</v>
      </c>
      <c r="H253" s="14" t="s">
        <v>2975</v>
      </c>
      <c r="I253" s="14" t="s">
        <v>2957</v>
      </c>
      <c r="J253" s="14" t="s">
        <v>3</v>
      </c>
      <c r="K253" s="14" t="s">
        <v>3501</v>
      </c>
      <c r="L253" s="14" t="s">
        <v>2753</v>
      </c>
      <c r="M253" s="14">
        <v>27022349</v>
      </c>
      <c r="N253" s="14">
        <v>27718311</v>
      </c>
    </row>
    <row r="254" spans="1:14" x14ac:dyDescent="0.25">
      <c r="A254" s="16" t="str">
        <f t="shared" si="3"/>
        <v>418821</v>
      </c>
      <c r="B254" s="14" t="s">
        <v>1390</v>
      </c>
      <c r="C254" s="14">
        <v>21</v>
      </c>
      <c r="D254" s="14" t="s">
        <v>1105</v>
      </c>
      <c r="F254" s="14" t="s">
        <v>317</v>
      </c>
      <c r="G254" s="14" t="s">
        <v>1582</v>
      </c>
      <c r="H254" s="14" t="s">
        <v>2228</v>
      </c>
      <c r="I254" s="14" t="s">
        <v>2960</v>
      </c>
      <c r="J254" s="14" t="s">
        <v>6</v>
      </c>
      <c r="K254" s="14" t="s">
        <v>3488</v>
      </c>
      <c r="L254" s="14" t="s">
        <v>2754</v>
      </c>
      <c r="M254" s="14">
        <v>27165917</v>
      </c>
      <c r="N254" s="14">
        <v>27165917</v>
      </c>
    </row>
    <row r="255" spans="1:14" x14ac:dyDescent="0.25">
      <c r="A255" s="16" t="str">
        <f t="shared" si="3"/>
        <v>418822</v>
      </c>
      <c r="B255" s="14" t="s">
        <v>1390</v>
      </c>
      <c r="C255" s="14">
        <v>22</v>
      </c>
      <c r="D255" s="14" t="s">
        <v>371</v>
      </c>
      <c r="F255" s="14" t="s">
        <v>318</v>
      </c>
      <c r="G255" s="14" t="s">
        <v>1583</v>
      </c>
      <c r="H255" s="14" t="s">
        <v>2976</v>
      </c>
      <c r="I255" s="14" t="s">
        <v>2957</v>
      </c>
      <c r="J255" s="14" t="s">
        <v>5</v>
      </c>
      <c r="K255" s="14" t="s">
        <v>3488</v>
      </c>
      <c r="L255" s="14" t="s">
        <v>2719</v>
      </c>
      <c r="M255" s="14">
        <v>27713142</v>
      </c>
      <c r="N255" s="14">
        <v>27715605</v>
      </c>
    </row>
    <row r="256" spans="1:14" x14ac:dyDescent="0.25">
      <c r="A256" s="16" t="str">
        <f t="shared" si="3"/>
        <v>418921</v>
      </c>
      <c r="B256" s="14" t="s">
        <v>1436</v>
      </c>
      <c r="C256" s="14">
        <v>21</v>
      </c>
      <c r="D256" s="14" t="s">
        <v>914</v>
      </c>
      <c r="F256" s="14" t="s">
        <v>36</v>
      </c>
      <c r="G256" s="14" t="s">
        <v>1584</v>
      </c>
      <c r="H256" s="14" t="s">
        <v>2229</v>
      </c>
      <c r="I256" s="14" t="s">
        <v>86</v>
      </c>
      <c r="J256" s="14" t="s">
        <v>3</v>
      </c>
      <c r="K256" s="14" t="s">
        <v>3488</v>
      </c>
      <c r="L256" s="14" t="s">
        <v>2755</v>
      </c>
      <c r="M256" s="14">
        <v>26801035</v>
      </c>
      <c r="N256" s="14">
        <v>26801035</v>
      </c>
    </row>
    <row r="257" spans="1:14" x14ac:dyDescent="0.25">
      <c r="A257" s="16" t="str">
        <f t="shared" si="3"/>
        <v>418922</v>
      </c>
      <c r="B257" s="14" t="s">
        <v>1436</v>
      </c>
      <c r="C257" s="14">
        <v>22</v>
      </c>
      <c r="D257" s="14" t="s">
        <v>156</v>
      </c>
      <c r="F257" s="14" t="s">
        <v>331</v>
      </c>
      <c r="G257" s="14" t="s">
        <v>1585</v>
      </c>
      <c r="H257" s="14" t="s">
        <v>2230</v>
      </c>
      <c r="I257" s="14" t="s">
        <v>33</v>
      </c>
      <c r="J257" s="14" t="s">
        <v>9</v>
      </c>
      <c r="K257" s="14" t="s">
        <v>3488</v>
      </c>
      <c r="L257" s="14" t="s">
        <v>3581</v>
      </c>
      <c r="M257" s="14">
        <v>25444532</v>
      </c>
      <c r="N257" s="14">
        <v>25444532</v>
      </c>
    </row>
    <row r="258" spans="1:14" x14ac:dyDescent="0.25">
      <c r="A258" s="16" t="str">
        <f t="shared" si="3"/>
        <v>419021</v>
      </c>
      <c r="B258" s="14" t="s">
        <v>1677</v>
      </c>
      <c r="C258" s="14">
        <v>21</v>
      </c>
      <c r="D258" s="14" t="s">
        <v>907</v>
      </c>
      <c r="F258" s="14" t="s">
        <v>333</v>
      </c>
      <c r="G258" s="14" t="s">
        <v>1586</v>
      </c>
      <c r="H258" s="14" t="s">
        <v>2231</v>
      </c>
      <c r="I258" s="14" t="s">
        <v>535</v>
      </c>
      <c r="J258" s="14" t="s">
        <v>5</v>
      </c>
      <c r="K258" s="14" t="s">
        <v>3488</v>
      </c>
      <c r="L258" s="14" t="s">
        <v>3582</v>
      </c>
      <c r="M258" s="14">
        <v>26944360</v>
      </c>
      <c r="N258" s="14">
        <v>26944360</v>
      </c>
    </row>
    <row r="259" spans="1:14" x14ac:dyDescent="0.25">
      <c r="A259" s="16" t="str">
        <f t="shared" ref="A259:A322" si="4">CONCATENATE(B259,C259)</f>
        <v>419121</v>
      </c>
      <c r="B259" s="14" t="s">
        <v>1442</v>
      </c>
      <c r="C259" s="14">
        <v>21</v>
      </c>
      <c r="D259" s="14" t="s">
        <v>835</v>
      </c>
      <c r="F259" s="14" t="s">
        <v>337</v>
      </c>
      <c r="G259" s="14" t="s">
        <v>1587</v>
      </c>
      <c r="H259" s="14" t="s">
        <v>2232</v>
      </c>
      <c r="I259" s="14" t="s">
        <v>743</v>
      </c>
      <c r="J259" s="14" t="s">
        <v>12</v>
      </c>
      <c r="K259" s="14" t="s">
        <v>3488</v>
      </c>
      <c r="L259" s="14" t="s">
        <v>3389</v>
      </c>
      <c r="M259" s="14">
        <v>25591222</v>
      </c>
      <c r="N259" s="14">
        <v>25590293</v>
      </c>
    </row>
    <row r="260" spans="1:14" x14ac:dyDescent="0.25">
      <c r="A260" s="16" t="str">
        <f t="shared" si="4"/>
        <v>419122</v>
      </c>
      <c r="B260" s="14" t="s">
        <v>1442</v>
      </c>
      <c r="C260" s="14">
        <v>22</v>
      </c>
      <c r="D260" s="14" t="s">
        <v>592</v>
      </c>
      <c r="F260" s="14" t="s">
        <v>94</v>
      </c>
      <c r="G260" s="14" t="s">
        <v>1588</v>
      </c>
      <c r="H260" s="14" t="s">
        <v>2233</v>
      </c>
      <c r="I260" s="14" t="s">
        <v>2960</v>
      </c>
      <c r="J260" s="14" t="s">
        <v>4</v>
      </c>
      <c r="K260" s="14" t="s">
        <v>3488</v>
      </c>
      <c r="L260" s="14" t="s">
        <v>2758</v>
      </c>
      <c r="M260" s="14">
        <v>27634252</v>
      </c>
      <c r="N260" s="14">
        <v>27634252</v>
      </c>
    </row>
    <row r="261" spans="1:14" x14ac:dyDescent="0.25">
      <c r="A261" s="16" t="str">
        <f t="shared" si="4"/>
        <v>419221</v>
      </c>
      <c r="B261" s="14" t="s">
        <v>1445</v>
      </c>
      <c r="C261" s="14">
        <v>21</v>
      </c>
      <c r="D261" s="14" t="s">
        <v>127</v>
      </c>
      <c r="F261" s="14" t="s">
        <v>193</v>
      </c>
      <c r="G261" s="14" t="s">
        <v>1589</v>
      </c>
      <c r="H261" s="14" t="s">
        <v>2234</v>
      </c>
      <c r="I261" s="14" t="s">
        <v>2960</v>
      </c>
      <c r="J261" s="14" t="s">
        <v>12</v>
      </c>
      <c r="K261" s="14" t="s">
        <v>3488</v>
      </c>
      <c r="L261" s="14" t="s">
        <v>3245</v>
      </c>
      <c r="M261" s="14">
        <v>27625243</v>
      </c>
      <c r="N261" s="14">
        <v>27625243</v>
      </c>
    </row>
    <row r="262" spans="1:14" x14ac:dyDescent="0.25">
      <c r="A262" s="16" t="str">
        <f t="shared" si="4"/>
        <v>419321</v>
      </c>
      <c r="B262" s="14" t="s">
        <v>1456</v>
      </c>
      <c r="C262" s="14">
        <v>21</v>
      </c>
      <c r="D262" s="14" t="s">
        <v>131</v>
      </c>
      <c r="F262" s="14" t="s">
        <v>342</v>
      </c>
      <c r="G262" s="14" t="s">
        <v>1590</v>
      </c>
      <c r="H262" s="14" t="s">
        <v>2235</v>
      </c>
      <c r="I262" s="14" t="s">
        <v>257</v>
      </c>
      <c r="J262" s="14" t="s">
        <v>7</v>
      </c>
      <c r="K262" s="14" t="s">
        <v>3488</v>
      </c>
      <c r="L262" s="14" t="s">
        <v>3583</v>
      </c>
      <c r="M262" s="14">
        <v>26777067</v>
      </c>
      <c r="N262" s="14">
        <v>26777067</v>
      </c>
    </row>
    <row r="263" spans="1:14" x14ac:dyDescent="0.25">
      <c r="A263" s="16" t="str">
        <f t="shared" si="4"/>
        <v>419322</v>
      </c>
      <c r="B263" s="14" t="s">
        <v>1456</v>
      </c>
      <c r="C263" s="14">
        <v>22</v>
      </c>
      <c r="D263" s="14" t="s">
        <v>812</v>
      </c>
      <c r="F263" s="14" t="s">
        <v>343</v>
      </c>
      <c r="G263" s="14" t="s">
        <v>1591</v>
      </c>
      <c r="H263" s="14" t="s">
        <v>2236</v>
      </c>
      <c r="I263" s="14" t="s">
        <v>80</v>
      </c>
      <c r="J263" s="14" t="s">
        <v>4</v>
      </c>
      <c r="K263" s="14" t="s">
        <v>3488</v>
      </c>
      <c r="L263" s="14" t="s">
        <v>3584</v>
      </c>
      <c r="M263" s="14">
        <v>24757006</v>
      </c>
      <c r="N263" s="14">
        <v>24757006</v>
      </c>
    </row>
    <row r="264" spans="1:14" x14ac:dyDescent="0.25">
      <c r="A264" s="16" t="str">
        <f t="shared" si="4"/>
        <v>419421</v>
      </c>
      <c r="B264" s="14" t="s">
        <v>1457</v>
      </c>
      <c r="C264" s="14">
        <v>21</v>
      </c>
      <c r="D264" s="14" t="s">
        <v>844</v>
      </c>
      <c r="F264" s="14" t="s">
        <v>344</v>
      </c>
      <c r="G264" s="14" t="s">
        <v>1592</v>
      </c>
      <c r="H264" s="14" t="s">
        <v>2237</v>
      </c>
      <c r="I264" s="14" t="s">
        <v>80</v>
      </c>
      <c r="J264" s="14" t="s">
        <v>81</v>
      </c>
      <c r="K264" s="14" t="s">
        <v>3488</v>
      </c>
      <c r="L264" s="14" t="s">
        <v>2760</v>
      </c>
      <c r="M264" s="14">
        <v>24606529</v>
      </c>
      <c r="N264" s="14">
        <v>24606280</v>
      </c>
    </row>
    <row r="265" spans="1:14" x14ac:dyDescent="0.25">
      <c r="A265" s="16" t="str">
        <f t="shared" si="4"/>
        <v>419422</v>
      </c>
      <c r="B265" s="14" t="s">
        <v>1457</v>
      </c>
      <c r="C265" s="14">
        <v>22</v>
      </c>
      <c r="D265" s="14" t="s">
        <v>641</v>
      </c>
      <c r="F265" s="14" t="s">
        <v>348</v>
      </c>
      <c r="G265" s="14" t="s">
        <v>1593</v>
      </c>
      <c r="H265" s="14" t="s">
        <v>2238</v>
      </c>
      <c r="I265" s="14" t="s">
        <v>48</v>
      </c>
      <c r="J265" s="14" t="s">
        <v>10</v>
      </c>
      <c r="K265" s="14" t="s">
        <v>3488</v>
      </c>
      <c r="L265" s="14" t="s">
        <v>3585</v>
      </c>
      <c r="M265" s="14">
        <v>24588211</v>
      </c>
      <c r="N265" s="14">
        <v>24588211</v>
      </c>
    </row>
    <row r="266" spans="1:14" x14ac:dyDescent="0.25">
      <c r="A266" s="16" t="str">
        <f t="shared" si="4"/>
        <v>419521</v>
      </c>
      <c r="B266" s="14" t="s">
        <v>1470</v>
      </c>
      <c r="C266" s="14">
        <v>21</v>
      </c>
      <c r="D266" s="14" t="s">
        <v>155</v>
      </c>
      <c r="F266" s="14" t="s">
        <v>177</v>
      </c>
      <c r="G266" s="14" t="s">
        <v>1594</v>
      </c>
      <c r="H266" s="14" t="s">
        <v>2239</v>
      </c>
      <c r="I266" s="14" t="s">
        <v>125</v>
      </c>
      <c r="J266" s="14" t="s">
        <v>7</v>
      </c>
      <c r="K266" s="14" t="s">
        <v>3488</v>
      </c>
      <c r="L266" s="14" t="s">
        <v>3246</v>
      </c>
      <c r="M266" s="14">
        <v>24186271</v>
      </c>
      <c r="N266" s="14">
        <v>24188373</v>
      </c>
    </row>
    <row r="267" spans="1:14" x14ac:dyDescent="0.25">
      <c r="A267" s="16" t="str">
        <f t="shared" si="4"/>
        <v>419621</v>
      </c>
      <c r="B267" s="14" t="s">
        <v>1475</v>
      </c>
      <c r="C267" s="14">
        <v>21</v>
      </c>
      <c r="D267" s="14" t="s">
        <v>160</v>
      </c>
      <c r="F267" s="14" t="s">
        <v>66</v>
      </c>
      <c r="G267" s="14" t="s">
        <v>1595</v>
      </c>
      <c r="H267" s="14" t="s">
        <v>2240</v>
      </c>
      <c r="I267" s="14" t="s">
        <v>744</v>
      </c>
      <c r="J267" s="14" t="s">
        <v>9</v>
      </c>
      <c r="K267" s="14" t="s">
        <v>3488</v>
      </c>
      <c r="L267" s="14" t="s">
        <v>2761</v>
      </c>
      <c r="M267" s="14">
        <v>26820268</v>
      </c>
      <c r="N267" s="14">
        <v>26820268</v>
      </c>
    </row>
    <row r="268" spans="1:14" x14ac:dyDescent="0.25">
      <c r="A268" s="16" t="str">
        <f t="shared" si="4"/>
        <v>419622</v>
      </c>
      <c r="B268" s="14" t="s">
        <v>1475</v>
      </c>
      <c r="C268" s="14">
        <v>22</v>
      </c>
      <c r="D268" s="14" t="s">
        <v>637</v>
      </c>
      <c r="F268" s="14" t="s">
        <v>137</v>
      </c>
      <c r="G268" s="14" t="s">
        <v>1596</v>
      </c>
      <c r="H268" s="14" t="s">
        <v>2241</v>
      </c>
      <c r="I268" s="14" t="s">
        <v>76</v>
      </c>
      <c r="J268" s="14" t="s">
        <v>4</v>
      </c>
      <c r="K268" s="14" t="s">
        <v>3488</v>
      </c>
      <c r="L268" s="14" t="s">
        <v>2762</v>
      </c>
      <c r="M268" s="14">
        <v>24660194</v>
      </c>
      <c r="N268" s="14">
        <v>24660194</v>
      </c>
    </row>
    <row r="269" spans="1:14" x14ac:dyDescent="0.25">
      <c r="A269" s="16" t="str">
        <f t="shared" si="4"/>
        <v>419721</v>
      </c>
      <c r="B269" s="14" t="s">
        <v>1477</v>
      </c>
      <c r="C269" s="14">
        <v>21</v>
      </c>
      <c r="D269" s="14" t="s">
        <v>175</v>
      </c>
      <c r="F269" s="14" t="s">
        <v>352</v>
      </c>
      <c r="G269" s="14" t="s">
        <v>1597</v>
      </c>
      <c r="H269" s="14" t="s">
        <v>2242</v>
      </c>
      <c r="I269" s="14" t="s">
        <v>76</v>
      </c>
      <c r="J269" s="14" t="s">
        <v>9</v>
      </c>
      <c r="K269" s="14" t="s">
        <v>3488</v>
      </c>
      <c r="L269" s="14" t="s">
        <v>2763</v>
      </c>
      <c r="M269" s="14">
        <v>24021111</v>
      </c>
      <c r="N269" s="14">
        <v>24021089</v>
      </c>
    </row>
    <row r="270" spans="1:14" x14ac:dyDescent="0.25">
      <c r="A270" s="16" t="str">
        <f t="shared" si="4"/>
        <v>419722</v>
      </c>
      <c r="B270" s="14" t="s">
        <v>1477</v>
      </c>
      <c r="C270" s="14">
        <v>22</v>
      </c>
      <c r="D270" s="14" t="s">
        <v>666</v>
      </c>
      <c r="F270" s="14" t="s">
        <v>1997</v>
      </c>
      <c r="G270" s="14" t="s">
        <v>1598</v>
      </c>
      <c r="H270" s="14" t="s">
        <v>2243</v>
      </c>
      <c r="I270" s="14" t="s">
        <v>76</v>
      </c>
      <c r="J270" s="14" t="s">
        <v>10</v>
      </c>
      <c r="K270" s="14" t="s">
        <v>3488</v>
      </c>
      <c r="L270" s="14" t="s">
        <v>3387</v>
      </c>
      <c r="M270" s="14">
        <v>24702433</v>
      </c>
      <c r="N270" s="14">
        <v>24702433</v>
      </c>
    </row>
    <row r="271" spans="1:14" x14ac:dyDescent="0.25">
      <c r="A271" s="16" t="str">
        <f t="shared" si="4"/>
        <v>419821</v>
      </c>
      <c r="B271" s="14" t="s">
        <v>1460</v>
      </c>
      <c r="C271" s="14">
        <v>21</v>
      </c>
      <c r="D271" s="14" t="s">
        <v>845</v>
      </c>
      <c r="F271" s="14" t="s">
        <v>353</v>
      </c>
      <c r="G271" s="14" t="s">
        <v>1599</v>
      </c>
      <c r="H271" s="14" t="s">
        <v>2244</v>
      </c>
      <c r="I271" s="14" t="s">
        <v>2947</v>
      </c>
      <c r="J271" s="14" t="s">
        <v>9</v>
      </c>
      <c r="K271" s="14" t="s">
        <v>3488</v>
      </c>
      <c r="L271" s="14" t="s">
        <v>3586</v>
      </c>
      <c r="M271" s="14">
        <v>22527096</v>
      </c>
      <c r="N271" s="14">
        <v>22527096</v>
      </c>
    </row>
    <row r="272" spans="1:14" x14ac:dyDescent="0.25">
      <c r="A272" s="16" t="str">
        <f t="shared" si="4"/>
        <v>419822</v>
      </c>
      <c r="B272" s="14" t="s">
        <v>1460</v>
      </c>
      <c r="C272" s="14">
        <v>22</v>
      </c>
      <c r="D272" s="14" t="s">
        <v>675</v>
      </c>
      <c r="F272" s="14" t="s">
        <v>1998</v>
      </c>
      <c r="G272" s="14" t="s">
        <v>1600</v>
      </c>
      <c r="H272" s="14" t="s">
        <v>2024</v>
      </c>
      <c r="I272" s="14" t="s">
        <v>2951</v>
      </c>
      <c r="J272" s="14" t="s">
        <v>9</v>
      </c>
      <c r="K272" s="14" t="s">
        <v>3488</v>
      </c>
      <c r="L272" s="14" t="s">
        <v>2736</v>
      </c>
      <c r="M272" s="14">
        <v>22927723</v>
      </c>
      <c r="N272" s="14">
        <v>0</v>
      </c>
    </row>
    <row r="273" spans="1:14" x14ac:dyDescent="0.25">
      <c r="A273" s="16" t="str">
        <f t="shared" si="4"/>
        <v>419921</v>
      </c>
      <c r="B273" s="14" t="s">
        <v>1462</v>
      </c>
      <c r="C273" s="14">
        <v>21</v>
      </c>
      <c r="D273" s="14" t="s">
        <v>167</v>
      </c>
      <c r="F273" s="14" t="s">
        <v>361</v>
      </c>
      <c r="G273" s="14" t="s">
        <v>1601</v>
      </c>
      <c r="H273" s="14" t="s">
        <v>2245</v>
      </c>
      <c r="I273" s="14" t="s">
        <v>89</v>
      </c>
      <c r="J273" s="14" t="s">
        <v>10</v>
      </c>
      <c r="K273" s="14" t="s">
        <v>3488</v>
      </c>
      <c r="L273" s="14" t="s">
        <v>2764</v>
      </c>
      <c r="M273" s="14">
        <v>25480608</v>
      </c>
      <c r="N273" s="14">
        <v>25481444</v>
      </c>
    </row>
    <row r="274" spans="1:14" x14ac:dyDescent="0.25">
      <c r="A274" s="16" t="str">
        <f t="shared" si="4"/>
        <v>420021</v>
      </c>
      <c r="B274" s="14" t="s">
        <v>1463</v>
      </c>
      <c r="C274" s="14">
        <v>21</v>
      </c>
      <c r="D274" s="14" t="s">
        <v>145</v>
      </c>
      <c r="F274" s="14" t="s">
        <v>263</v>
      </c>
      <c r="G274" s="14" t="s">
        <v>1602</v>
      </c>
      <c r="H274" s="14" t="s">
        <v>2246</v>
      </c>
      <c r="I274" s="14" t="s">
        <v>89</v>
      </c>
      <c r="J274" s="14" t="s">
        <v>4</v>
      </c>
      <c r="K274" s="14" t="s">
        <v>3488</v>
      </c>
      <c r="L274" s="14" t="s">
        <v>2741</v>
      </c>
      <c r="M274" s="14">
        <v>25517923</v>
      </c>
      <c r="N274" s="14">
        <v>88222755</v>
      </c>
    </row>
    <row r="275" spans="1:14" x14ac:dyDescent="0.25">
      <c r="A275" s="16" t="str">
        <f t="shared" si="4"/>
        <v>420022</v>
      </c>
      <c r="B275" s="14" t="s">
        <v>1463</v>
      </c>
      <c r="C275" s="14">
        <v>22</v>
      </c>
      <c r="D275" s="14" t="s">
        <v>410</v>
      </c>
      <c r="F275" s="14" t="s">
        <v>366</v>
      </c>
      <c r="G275" s="14" t="s">
        <v>1603</v>
      </c>
      <c r="H275" s="14" t="s">
        <v>2247</v>
      </c>
      <c r="I275" s="14" t="s">
        <v>2964</v>
      </c>
      <c r="J275" s="14" t="s">
        <v>17</v>
      </c>
      <c r="K275" s="14" t="s">
        <v>3488</v>
      </c>
      <c r="L275" s="14" t="s">
        <v>3388</v>
      </c>
      <c r="M275" s="14">
        <v>27302459</v>
      </c>
      <c r="N275" s="14">
        <v>27302459</v>
      </c>
    </row>
    <row r="276" spans="1:14" x14ac:dyDescent="0.25">
      <c r="A276" s="16" t="str">
        <f t="shared" si="4"/>
        <v>420121</v>
      </c>
      <c r="B276" s="14" t="s">
        <v>1471</v>
      </c>
      <c r="C276" s="14">
        <v>21</v>
      </c>
      <c r="D276" s="14" t="s">
        <v>149</v>
      </c>
      <c r="F276" s="14" t="s">
        <v>375</v>
      </c>
      <c r="G276" s="14" t="s">
        <v>1604</v>
      </c>
      <c r="H276" s="14" t="s">
        <v>2248</v>
      </c>
      <c r="I276" s="14" t="s">
        <v>2960</v>
      </c>
      <c r="J276" s="14" t="s">
        <v>3</v>
      </c>
      <c r="K276" s="14" t="s">
        <v>3488</v>
      </c>
      <c r="L276" s="14" t="s">
        <v>2791</v>
      </c>
      <c r="M276" s="14">
        <v>27638315</v>
      </c>
      <c r="N276" s="14">
        <v>27638315</v>
      </c>
    </row>
    <row r="277" spans="1:14" x14ac:dyDescent="0.25">
      <c r="A277" s="16" t="str">
        <f t="shared" si="4"/>
        <v>420122</v>
      </c>
      <c r="B277" s="14" t="s">
        <v>1471</v>
      </c>
      <c r="C277" s="14">
        <v>22</v>
      </c>
      <c r="D277" s="14" t="s">
        <v>672</v>
      </c>
      <c r="F277" s="14" t="s">
        <v>377</v>
      </c>
      <c r="G277" s="14" t="s">
        <v>1605</v>
      </c>
      <c r="H277" s="14" t="s">
        <v>2249</v>
      </c>
      <c r="I277" s="14" t="s">
        <v>2960</v>
      </c>
      <c r="J277" s="14" t="s">
        <v>10</v>
      </c>
      <c r="K277" s="14" t="s">
        <v>3488</v>
      </c>
      <c r="L277" s="14" t="s">
        <v>2765</v>
      </c>
      <c r="M277" s="14">
        <v>27621585</v>
      </c>
      <c r="N277" s="14">
        <v>22621568</v>
      </c>
    </row>
    <row r="278" spans="1:14" x14ac:dyDescent="0.25">
      <c r="A278" s="16" t="str">
        <f t="shared" si="4"/>
        <v>420221</v>
      </c>
      <c r="B278" s="14" t="s">
        <v>1466</v>
      </c>
      <c r="C278" s="14">
        <v>21</v>
      </c>
      <c r="D278" s="14" t="s">
        <v>151</v>
      </c>
      <c r="F278" s="14" t="s">
        <v>379</v>
      </c>
      <c r="G278" s="14" t="s">
        <v>1606</v>
      </c>
      <c r="H278" s="14" t="s">
        <v>2250</v>
      </c>
      <c r="I278" s="14" t="s">
        <v>89</v>
      </c>
      <c r="J278" s="14" t="s">
        <v>9</v>
      </c>
      <c r="K278" s="14" t="s">
        <v>3488</v>
      </c>
      <c r="L278" s="14" t="s">
        <v>3093</v>
      </c>
      <c r="M278" s="14">
        <v>22792929</v>
      </c>
      <c r="N278" s="14">
        <v>88448322</v>
      </c>
    </row>
    <row r="279" spans="1:14" x14ac:dyDescent="0.25">
      <c r="A279" s="16" t="str">
        <f t="shared" si="4"/>
        <v>420222</v>
      </c>
      <c r="B279" s="14" t="s">
        <v>1466</v>
      </c>
      <c r="C279" s="14">
        <v>22</v>
      </c>
      <c r="D279" s="14" t="s">
        <v>836</v>
      </c>
      <c r="F279" s="14" t="s">
        <v>380</v>
      </c>
      <c r="G279" s="14" t="s">
        <v>1607</v>
      </c>
      <c r="H279" s="14" t="s">
        <v>2251</v>
      </c>
      <c r="I279" s="14" t="s">
        <v>47</v>
      </c>
      <c r="J279" s="14" t="s">
        <v>13</v>
      </c>
      <c r="K279" s="14" t="s">
        <v>3488</v>
      </c>
      <c r="L279" s="14" t="s">
        <v>2766</v>
      </c>
      <c r="M279" s="14">
        <v>24791632</v>
      </c>
      <c r="N279" s="14">
        <v>24810610</v>
      </c>
    </row>
    <row r="280" spans="1:14" x14ac:dyDescent="0.25">
      <c r="A280" s="16" t="str">
        <f t="shared" si="4"/>
        <v>420321</v>
      </c>
      <c r="B280" s="14" t="s">
        <v>1465</v>
      </c>
      <c r="C280" s="14">
        <v>21</v>
      </c>
      <c r="D280" s="14" t="s">
        <v>152</v>
      </c>
      <c r="F280" s="14" t="s">
        <v>381</v>
      </c>
      <c r="G280" s="14" t="s">
        <v>1608</v>
      </c>
      <c r="H280" s="14" t="s">
        <v>2252</v>
      </c>
      <c r="I280" s="14" t="s">
        <v>80</v>
      </c>
      <c r="J280" s="14" t="s">
        <v>14</v>
      </c>
      <c r="K280" s="14" t="s">
        <v>3488</v>
      </c>
      <c r="L280" s="14" t="s">
        <v>2845</v>
      </c>
      <c r="M280" s="14">
        <v>24718105</v>
      </c>
      <c r="N280" s="14">
        <v>0</v>
      </c>
    </row>
    <row r="281" spans="1:14" x14ac:dyDescent="0.25">
      <c r="A281" s="16" t="str">
        <f t="shared" si="4"/>
        <v>420322</v>
      </c>
      <c r="B281" s="14" t="s">
        <v>1465</v>
      </c>
      <c r="C281" s="14">
        <v>22</v>
      </c>
      <c r="D281" s="14" t="s">
        <v>821</v>
      </c>
      <c r="F281" s="14" t="s">
        <v>241</v>
      </c>
      <c r="G281" s="14" t="s">
        <v>1609</v>
      </c>
      <c r="H281" s="14" t="s">
        <v>2253</v>
      </c>
      <c r="I281" s="14" t="s">
        <v>48</v>
      </c>
      <c r="J281" s="14" t="s">
        <v>6</v>
      </c>
      <c r="K281" s="14" t="s">
        <v>3488</v>
      </c>
      <c r="L281" s="14" t="s">
        <v>2768</v>
      </c>
      <c r="M281" s="14">
        <v>24381386</v>
      </c>
      <c r="N281" s="14">
        <v>24381386</v>
      </c>
    </row>
    <row r="282" spans="1:14" x14ac:dyDescent="0.25">
      <c r="A282" s="16" t="str">
        <f t="shared" si="4"/>
        <v>420421</v>
      </c>
      <c r="B282" s="14" t="s">
        <v>1468</v>
      </c>
      <c r="C282" s="14">
        <v>21</v>
      </c>
      <c r="D282" s="14" t="s">
        <v>154</v>
      </c>
      <c r="F282" s="14" t="s">
        <v>384</v>
      </c>
      <c r="G282" s="14" t="s">
        <v>1610</v>
      </c>
      <c r="H282" s="14" t="s">
        <v>2254</v>
      </c>
      <c r="I282" s="14" t="s">
        <v>48</v>
      </c>
      <c r="J282" s="14" t="s">
        <v>7</v>
      </c>
      <c r="K282" s="14" t="s">
        <v>3488</v>
      </c>
      <c r="L282" s="14" t="s">
        <v>2767</v>
      </c>
      <c r="M282" s="14">
        <v>24302885</v>
      </c>
      <c r="N282" s="14">
        <v>24302885</v>
      </c>
    </row>
    <row r="283" spans="1:14" x14ac:dyDescent="0.25">
      <c r="A283" s="16" t="str">
        <f t="shared" si="4"/>
        <v>420422</v>
      </c>
      <c r="B283" s="14" t="s">
        <v>1468</v>
      </c>
      <c r="C283" s="14">
        <v>22</v>
      </c>
      <c r="D283" s="14" t="s">
        <v>822</v>
      </c>
      <c r="F283" s="14" t="s">
        <v>385</v>
      </c>
      <c r="G283" s="14" t="s">
        <v>1611</v>
      </c>
      <c r="H283" s="14" t="s">
        <v>2255</v>
      </c>
      <c r="I283" s="14" t="s">
        <v>48</v>
      </c>
      <c r="J283" s="14" t="s">
        <v>9</v>
      </c>
      <c r="K283" s="14" t="s">
        <v>3488</v>
      </c>
      <c r="L283" s="14" t="s">
        <v>3587</v>
      </c>
      <c r="M283" s="14">
        <v>24947522</v>
      </c>
      <c r="N283" s="14">
        <v>24945584</v>
      </c>
    </row>
    <row r="284" spans="1:14" x14ac:dyDescent="0.25">
      <c r="A284" s="16" t="str">
        <f t="shared" si="4"/>
        <v>420521</v>
      </c>
      <c r="B284" s="14" t="s">
        <v>1467</v>
      </c>
      <c r="C284" s="14">
        <v>21</v>
      </c>
      <c r="D284" s="14" t="s">
        <v>153</v>
      </c>
      <c r="F284" s="14" t="s">
        <v>386</v>
      </c>
      <c r="G284" s="14" t="s">
        <v>1612</v>
      </c>
      <c r="H284" s="14" t="s">
        <v>2256</v>
      </c>
      <c r="I284" s="14" t="s">
        <v>535</v>
      </c>
      <c r="J284" s="14" t="s">
        <v>7</v>
      </c>
      <c r="K284" s="14" t="s">
        <v>3488</v>
      </c>
      <c r="L284" s="14" t="s">
        <v>3588</v>
      </c>
      <c r="M284" s="14">
        <v>26456210</v>
      </c>
      <c r="N284" s="14">
        <v>26456210</v>
      </c>
    </row>
    <row r="285" spans="1:14" x14ac:dyDescent="0.25">
      <c r="A285" s="16" t="str">
        <f t="shared" si="4"/>
        <v>420522</v>
      </c>
      <c r="B285" s="14" t="s">
        <v>1467</v>
      </c>
      <c r="C285" s="14">
        <v>22</v>
      </c>
      <c r="D285" s="14" t="s">
        <v>708</v>
      </c>
      <c r="F285" s="14" t="s">
        <v>387</v>
      </c>
      <c r="G285" s="14" t="s">
        <v>1613</v>
      </c>
      <c r="H285" s="14" t="s">
        <v>2257</v>
      </c>
      <c r="I285" s="14" t="s">
        <v>257</v>
      </c>
      <c r="J285" s="14" t="s">
        <v>5</v>
      </c>
      <c r="K285" s="14" t="s">
        <v>3488</v>
      </c>
      <c r="L285" s="14" t="s">
        <v>3589</v>
      </c>
      <c r="M285" s="14">
        <v>26711049</v>
      </c>
      <c r="N285" s="14">
        <v>26711049</v>
      </c>
    </row>
    <row r="286" spans="1:14" x14ac:dyDescent="0.25">
      <c r="A286" s="16" t="str">
        <f t="shared" si="4"/>
        <v>420621</v>
      </c>
      <c r="B286" s="14" t="s">
        <v>1472</v>
      </c>
      <c r="C286" s="14">
        <v>21</v>
      </c>
      <c r="D286" s="14" t="s">
        <v>163</v>
      </c>
      <c r="F286" s="14" t="s">
        <v>389</v>
      </c>
      <c r="G286" s="14" t="s">
        <v>1614</v>
      </c>
      <c r="H286" s="14" t="s">
        <v>2258</v>
      </c>
      <c r="I286" s="14" t="s">
        <v>86</v>
      </c>
      <c r="J286" s="14" t="s">
        <v>5</v>
      </c>
      <c r="K286" s="14" t="s">
        <v>3488</v>
      </c>
      <c r="L286" s="14" t="s">
        <v>3094</v>
      </c>
      <c r="M286" s="14">
        <v>26530716</v>
      </c>
      <c r="N286" s="14">
        <v>26530716</v>
      </c>
    </row>
    <row r="287" spans="1:14" x14ac:dyDescent="0.25">
      <c r="A287" s="16" t="str">
        <f t="shared" si="4"/>
        <v>420622</v>
      </c>
      <c r="B287" s="14" t="s">
        <v>1472</v>
      </c>
      <c r="C287" s="14">
        <v>22</v>
      </c>
      <c r="D287" s="14" t="s">
        <v>687</v>
      </c>
      <c r="F287" s="14" t="s">
        <v>391</v>
      </c>
      <c r="G287" s="14" t="s">
        <v>1615</v>
      </c>
      <c r="H287" s="14" t="s">
        <v>2259</v>
      </c>
      <c r="I287" s="14" t="s">
        <v>2958</v>
      </c>
      <c r="J287" s="14" t="s">
        <v>9</v>
      </c>
      <c r="K287" s="14" t="s">
        <v>3488</v>
      </c>
      <c r="L287" s="14" t="s">
        <v>3247</v>
      </c>
      <c r="M287" s="14">
        <v>27651313</v>
      </c>
      <c r="N287" s="14">
        <v>27651313</v>
      </c>
    </row>
    <row r="288" spans="1:14" x14ac:dyDescent="0.25">
      <c r="A288" s="16" t="str">
        <f t="shared" si="4"/>
        <v>420721</v>
      </c>
      <c r="B288" s="14" t="s">
        <v>1711</v>
      </c>
      <c r="C288" s="14">
        <v>21</v>
      </c>
      <c r="D288" s="14" t="s">
        <v>219</v>
      </c>
      <c r="F288" s="14" t="s">
        <v>989</v>
      </c>
      <c r="G288" s="14" t="s">
        <v>1616</v>
      </c>
      <c r="H288" s="14" t="s">
        <v>2260</v>
      </c>
      <c r="I288" s="14" t="s">
        <v>47</v>
      </c>
      <c r="J288" s="14" t="s">
        <v>4</v>
      </c>
      <c r="K288" s="14" t="s">
        <v>3488</v>
      </c>
      <c r="L288" s="14" t="s">
        <v>2770</v>
      </c>
      <c r="M288" s="14">
        <v>24476082</v>
      </c>
      <c r="N288" s="14">
        <v>24476345</v>
      </c>
    </row>
    <row r="289" spans="1:14" x14ac:dyDescent="0.25">
      <c r="A289" s="16" t="str">
        <f t="shared" si="4"/>
        <v>420722</v>
      </c>
      <c r="B289" s="14" t="s">
        <v>1711</v>
      </c>
      <c r="C289" s="14">
        <v>22</v>
      </c>
      <c r="D289" s="14" t="s">
        <v>690</v>
      </c>
      <c r="F289" s="14" t="s">
        <v>248</v>
      </c>
      <c r="G289" s="14" t="s">
        <v>1617</v>
      </c>
      <c r="H289" s="14" t="s">
        <v>2261</v>
      </c>
      <c r="I289" s="14" t="s">
        <v>744</v>
      </c>
      <c r="J289" s="14" t="s">
        <v>12</v>
      </c>
      <c r="K289" s="14" t="s">
        <v>3488</v>
      </c>
      <c r="L289" s="14" t="s">
        <v>3590</v>
      </c>
      <c r="M289" s="14">
        <v>26551194</v>
      </c>
      <c r="N289" s="14">
        <v>26551194</v>
      </c>
    </row>
    <row r="290" spans="1:14" x14ac:dyDescent="0.25">
      <c r="A290" s="16" t="str">
        <f t="shared" si="4"/>
        <v>420821</v>
      </c>
      <c r="B290" s="14" t="s">
        <v>1481</v>
      </c>
      <c r="C290" s="14">
        <v>21</v>
      </c>
      <c r="D290" s="14" t="s">
        <v>161</v>
      </c>
      <c r="F290" s="14" t="s">
        <v>40</v>
      </c>
      <c r="G290" s="14" t="s">
        <v>1618</v>
      </c>
      <c r="H290" s="14" t="s">
        <v>2977</v>
      </c>
      <c r="I290" s="14" t="s">
        <v>2949</v>
      </c>
      <c r="J290" s="14" t="s">
        <v>4</v>
      </c>
      <c r="K290" s="14" t="s">
        <v>3488</v>
      </c>
      <c r="L290" s="14" t="s">
        <v>2771</v>
      </c>
      <c r="M290" s="14">
        <v>22130104</v>
      </c>
      <c r="N290" s="14">
        <v>0</v>
      </c>
    </row>
    <row r="291" spans="1:14" x14ac:dyDescent="0.25">
      <c r="A291" s="16" t="str">
        <f t="shared" si="4"/>
        <v>420822</v>
      </c>
      <c r="B291" s="14" t="s">
        <v>1481</v>
      </c>
      <c r="C291" s="14">
        <v>22</v>
      </c>
      <c r="D291" s="14" t="s">
        <v>530</v>
      </c>
      <c r="F291" s="14" t="s">
        <v>395</v>
      </c>
      <c r="G291" s="14" t="s">
        <v>1619</v>
      </c>
      <c r="H291" s="14" t="s">
        <v>2262</v>
      </c>
      <c r="I291" s="14" t="s">
        <v>80</v>
      </c>
      <c r="J291" s="14" t="s">
        <v>3</v>
      </c>
      <c r="K291" s="14" t="s">
        <v>3488</v>
      </c>
      <c r="L291" s="14" t="s">
        <v>2772</v>
      </c>
      <c r="M291" s="14">
        <v>24650107</v>
      </c>
      <c r="N291" s="14">
        <v>24650405</v>
      </c>
    </row>
    <row r="292" spans="1:14" x14ac:dyDescent="0.25">
      <c r="A292" s="16" t="str">
        <f t="shared" si="4"/>
        <v>420921</v>
      </c>
      <c r="B292" s="14" t="s">
        <v>1480</v>
      </c>
      <c r="C292" s="14">
        <v>21</v>
      </c>
      <c r="D292" s="14" t="s">
        <v>172</v>
      </c>
      <c r="F292" s="14" t="s">
        <v>396</v>
      </c>
      <c r="G292" s="14" t="s">
        <v>1620</v>
      </c>
      <c r="H292" s="14" t="s">
        <v>2263</v>
      </c>
      <c r="I292" s="14" t="s">
        <v>48</v>
      </c>
      <c r="J292" s="14" t="s">
        <v>14</v>
      </c>
      <c r="K292" s="14" t="s">
        <v>3488</v>
      </c>
      <c r="L292" s="14" t="s">
        <v>2773</v>
      </c>
      <c r="M292" s="14">
        <v>24942250</v>
      </c>
      <c r="N292" s="14">
        <v>24940900</v>
      </c>
    </row>
    <row r="293" spans="1:14" x14ac:dyDescent="0.25">
      <c r="A293" s="16" t="str">
        <f t="shared" si="4"/>
        <v>421021</v>
      </c>
      <c r="B293" s="14" t="s">
        <v>1482</v>
      </c>
      <c r="C293" s="14">
        <v>21</v>
      </c>
      <c r="D293" s="14" t="s">
        <v>178</v>
      </c>
      <c r="F293" s="14" t="s">
        <v>1999</v>
      </c>
      <c r="G293" s="14" t="s">
        <v>1621</v>
      </c>
      <c r="H293" s="14" t="s">
        <v>2264</v>
      </c>
      <c r="I293" s="14" t="s">
        <v>257</v>
      </c>
      <c r="J293" s="14" t="s">
        <v>6</v>
      </c>
      <c r="K293" s="14" t="s">
        <v>3488</v>
      </c>
      <c r="L293" s="14" t="s">
        <v>3591</v>
      </c>
      <c r="M293" s="14">
        <v>26911039</v>
      </c>
      <c r="N293" s="14">
        <v>26911039</v>
      </c>
    </row>
    <row r="294" spans="1:14" x14ac:dyDescent="0.25">
      <c r="A294" s="16" t="str">
        <f t="shared" si="4"/>
        <v>421022</v>
      </c>
      <c r="B294" s="14" t="s">
        <v>1482</v>
      </c>
      <c r="C294" s="14">
        <v>22</v>
      </c>
      <c r="D294" s="14" t="s">
        <v>304</v>
      </c>
      <c r="F294" s="14" t="s">
        <v>306</v>
      </c>
      <c r="G294" s="14" t="s">
        <v>1622</v>
      </c>
      <c r="H294" s="14" t="s">
        <v>2978</v>
      </c>
      <c r="I294" s="14" t="s">
        <v>58</v>
      </c>
      <c r="J294" s="14" t="s">
        <v>18</v>
      </c>
      <c r="K294" s="14" t="s">
        <v>3488</v>
      </c>
      <c r="L294" s="14" t="s">
        <v>3248</v>
      </c>
      <c r="M294" s="14">
        <v>27848247</v>
      </c>
      <c r="N294" s="14">
        <v>27848247</v>
      </c>
    </row>
    <row r="295" spans="1:14" x14ac:dyDescent="0.25">
      <c r="A295" s="16" t="str">
        <f t="shared" si="4"/>
        <v>421121</v>
      </c>
      <c r="B295" s="14" t="s">
        <v>1484</v>
      </c>
      <c r="C295" s="14">
        <v>21</v>
      </c>
      <c r="D295" s="14" t="s">
        <v>1994</v>
      </c>
      <c r="F295" s="14" t="s">
        <v>128</v>
      </c>
      <c r="G295" s="14" t="s">
        <v>1623</v>
      </c>
      <c r="H295" s="14" t="s">
        <v>2265</v>
      </c>
      <c r="I295" s="14" t="s">
        <v>47</v>
      </c>
      <c r="J295" s="14" t="s">
        <v>7</v>
      </c>
      <c r="K295" s="14" t="s">
        <v>3488</v>
      </c>
      <c r="L295" s="14" t="s">
        <v>2775</v>
      </c>
      <c r="M295" s="14">
        <v>24513450</v>
      </c>
      <c r="N295" s="14">
        <v>24503111</v>
      </c>
    </row>
    <row r="296" spans="1:14" x14ac:dyDescent="0.25">
      <c r="A296" s="16" t="str">
        <f t="shared" si="4"/>
        <v>421122</v>
      </c>
      <c r="B296" s="14" t="s">
        <v>1484</v>
      </c>
      <c r="C296" s="14">
        <v>22</v>
      </c>
      <c r="D296" s="14" t="s">
        <v>349</v>
      </c>
      <c r="F296" s="14" t="s">
        <v>399</v>
      </c>
      <c r="G296" s="14" t="s">
        <v>1624</v>
      </c>
      <c r="H296" s="14" t="s">
        <v>2266</v>
      </c>
      <c r="I296" s="14" t="s">
        <v>2958</v>
      </c>
      <c r="J296" s="14" t="s">
        <v>9</v>
      </c>
      <c r="K296" s="14" t="s">
        <v>3488</v>
      </c>
      <c r="L296" s="14" t="s">
        <v>3592</v>
      </c>
      <c r="M296" s="14">
        <v>27654381</v>
      </c>
      <c r="N296" s="14">
        <v>27654190</v>
      </c>
    </row>
    <row r="297" spans="1:14" x14ac:dyDescent="0.25">
      <c r="A297" s="16" t="str">
        <f t="shared" si="4"/>
        <v>421221</v>
      </c>
      <c r="B297" s="14" t="s">
        <v>1483</v>
      </c>
      <c r="C297" s="14">
        <v>21</v>
      </c>
      <c r="D297" s="14" t="s">
        <v>176</v>
      </c>
      <c r="F297" s="14" t="s">
        <v>905</v>
      </c>
      <c r="G297" s="14" t="s">
        <v>1625</v>
      </c>
      <c r="H297" s="14" t="s">
        <v>2979</v>
      </c>
      <c r="I297" s="14" t="s">
        <v>2957</v>
      </c>
      <c r="J297" s="14" t="s">
        <v>3</v>
      </c>
      <c r="K297" s="14" t="s">
        <v>3488</v>
      </c>
      <c r="L297" s="14" t="s">
        <v>2783</v>
      </c>
      <c r="M297" s="14">
        <v>27706669</v>
      </c>
      <c r="N297" s="14">
        <v>27702555</v>
      </c>
    </row>
    <row r="298" spans="1:14" x14ac:dyDescent="0.25">
      <c r="A298" s="16" t="str">
        <f t="shared" si="4"/>
        <v>421321</v>
      </c>
      <c r="B298" s="14" t="s">
        <v>1488</v>
      </c>
      <c r="C298" s="14">
        <v>21</v>
      </c>
      <c r="D298" s="14" t="s">
        <v>1996</v>
      </c>
      <c r="F298" s="14" t="s">
        <v>406</v>
      </c>
      <c r="G298" s="14" t="s">
        <v>1626</v>
      </c>
      <c r="H298" s="14" t="s">
        <v>2267</v>
      </c>
      <c r="I298" s="14" t="s">
        <v>48</v>
      </c>
      <c r="J298" s="14" t="s">
        <v>5</v>
      </c>
      <c r="K298" s="14" t="s">
        <v>3488</v>
      </c>
      <c r="L298" s="14" t="s">
        <v>3249</v>
      </c>
      <c r="M298" s="14">
        <v>24334681</v>
      </c>
      <c r="N298" s="14">
        <v>24334681</v>
      </c>
    </row>
    <row r="299" spans="1:14" x14ac:dyDescent="0.25">
      <c r="A299" s="16" t="str">
        <f t="shared" si="4"/>
        <v>421322</v>
      </c>
      <c r="B299" s="14" t="s">
        <v>1488</v>
      </c>
      <c r="C299" s="14">
        <v>22</v>
      </c>
      <c r="D299" s="14" t="s">
        <v>197</v>
      </c>
      <c r="F299" s="14" t="s">
        <v>415</v>
      </c>
      <c r="G299" s="14" t="s">
        <v>1627</v>
      </c>
      <c r="H299" s="14" t="s">
        <v>2268</v>
      </c>
      <c r="I299" s="14" t="s">
        <v>743</v>
      </c>
      <c r="J299" s="14" t="s">
        <v>3</v>
      </c>
      <c r="K299" s="14" t="s">
        <v>3488</v>
      </c>
      <c r="L299" s="14" t="s">
        <v>3593</v>
      </c>
      <c r="M299" s="14">
        <v>25313404</v>
      </c>
      <c r="N299" s="14">
        <v>25311412</v>
      </c>
    </row>
    <row r="300" spans="1:14" x14ac:dyDescent="0.25">
      <c r="A300" s="16" t="str">
        <f t="shared" si="4"/>
        <v>421421</v>
      </c>
      <c r="B300" s="14" t="s">
        <v>1491</v>
      </c>
      <c r="C300" s="14">
        <v>21</v>
      </c>
      <c r="D300" s="14" t="s">
        <v>182</v>
      </c>
      <c r="F300" s="14" t="s">
        <v>416</v>
      </c>
      <c r="G300" s="14" t="s">
        <v>1628</v>
      </c>
      <c r="H300" s="14" t="s">
        <v>2269</v>
      </c>
      <c r="I300" s="14" t="s">
        <v>743</v>
      </c>
      <c r="J300" s="14" t="s">
        <v>4</v>
      </c>
      <c r="K300" s="14" t="s">
        <v>3488</v>
      </c>
      <c r="L300" s="14" t="s">
        <v>2776</v>
      </c>
      <c r="M300" s="14">
        <v>25570526</v>
      </c>
      <c r="N300" s="14">
        <v>0</v>
      </c>
    </row>
    <row r="301" spans="1:14" x14ac:dyDescent="0.25">
      <c r="A301" s="16" t="str">
        <f t="shared" si="4"/>
        <v>421422</v>
      </c>
      <c r="B301" s="14" t="s">
        <v>1491</v>
      </c>
      <c r="C301" s="14">
        <v>22</v>
      </c>
      <c r="D301" s="14" t="s">
        <v>1013</v>
      </c>
      <c r="F301" s="14" t="s">
        <v>417</v>
      </c>
      <c r="G301" s="14" t="s">
        <v>1629</v>
      </c>
      <c r="H301" s="14" t="s">
        <v>2270</v>
      </c>
      <c r="I301" s="14" t="s">
        <v>743</v>
      </c>
      <c r="J301" s="14" t="s">
        <v>5</v>
      </c>
      <c r="K301" s="14" t="s">
        <v>3488</v>
      </c>
      <c r="L301" s="14" t="s">
        <v>2777</v>
      </c>
      <c r="M301" s="14">
        <v>25541638</v>
      </c>
      <c r="N301" s="14">
        <v>25541243</v>
      </c>
    </row>
    <row r="302" spans="1:14" x14ac:dyDescent="0.25">
      <c r="A302" s="16" t="str">
        <f t="shared" si="4"/>
        <v>421521</v>
      </c>
      <c r="B302" s="14" t="s">
        <v>1494</v>
      </c>
      <c r="C302" s="14">
        <v>21</v>
      </c>
      <c r="D302" s="14" t="s">
        <v>186</v>
      </c>
      <c r="F302" s="14" t="s">
        <v>239</v>
      </c>
      <c r="G302" s="14" t="s">
        <v>1630</v>
      </c>
      <c r="H302" s="14" t="s">
        <v>2271</v>
      </c>
      <c r="I302" s="14" t="s">
        <v>2960</v>
      </c>
      <c r="J302" s="14" t="s">
        <v>9</v>
      </c>
      <c r="K302" s="14" t="s">
        <v>3488</v>
      </c>
      <c r="L302" s="14" t="s">
        <v>3594</v>
      </c>
      <c r="M302" s="14">
        <v>83298647</v>
      </c>
      <c r="N302" s="14">
        <v>27677382</v>
      </c>
    </row>
    <row r="303" spans="1:14" x14ac:dyDescent="0.25">
      <c r="A303" s="16" t="str">
        <f t="shared" si="4"/>
        <v>421522</v>
      </c>
      <c r="B303" s="14" t="s">
        <v>1494</v>
      </c>
      <c r="C303" s="14">
        <v>22</v>
      </c>
      <c r="D303" s="14" t="s">
        <v>636</v>
      </c>
      <c r="F303" s="14" t="s">
        <v>418</v>
      </c>
      <c r="G303" s="14" t="s">
        <v>1631</v>
      </c>
      <c r="H303" s="14" t="s">
        <v>2272</v>
      </c>
      <c r="I303" s="14" t="s">
        <v>2960</v>
      </c>
      <c r="J303" s="14" t="s">
        <v>9</v>
      </c>
      <c r="K303" s="14" t="s">
        <v>3488</v>
      </c>
      <c r="L303" s="14" t="s">
        <v>3390</v>
      </c>
      <c r="M303" s="14">
        <v>27670452</v>
      </c>
      <c r="N303" s="14">
        <v>27670452</v>
      </c>
    </row>
    <row r="304" spans="1:14" x14ac:dyDescent="0.25">
      <c r="A304" s="16" t="str">
        <f t="shared" si="4"/>
        <v>421621</v>
      </c>
      <c r="B304" s="14" t="s">
        <v>1495</v>
      </c>
      <c r="C304" s="14">
        <v>21</v>
      </c>
      <c r="D304" s="14" t="s">
        <v>867</v>
      </c>
      <c r="F304" s="14" t="s">
        <v>420</v>
      </c>
      <c r="G304" s="14" t="s">
        <v>1632</v>
      </c>
      <c r="H304" s="14" t="s">
        <v>2980</v>
      </c>
      <c r="I304" s="14" t="s">
        <v>2958</v>
      </c>
      <c r="J304" s="14" t="s">
        <v>4</v>
      </c>
      <c r="K304" s="14" t="s">
        <v>3488</v>
      </c>
      <c r="L304" s="14" t="s">
        <v>2778</v>
      </c>
      <c r="M304" s="14">
        <v>27566337</v>
      </c>
      <c r="N304" s="14">
        <v>27566337</v>
      </c>
    </row>
    <row r="305" spans="1:14" x14ac:dyDescent="0.25">
      <c r="A305" s="16" t="str">
        <f t="shared" si="4"/>
        <v>421721</v>
      </c>
      <c r="B305" s="14" t="s">
        <v>1493</v>
      </c>
      <c r="C305" s="14">
        <v>21</v>
      </c>
      <c r="D305" s="14" t="s">
        <v>1072</v>
      </c>
      <c r="F305" s="14" t="s">
        <v>422</v>
      </c>
      <c r="G305" s="14" t="s">
        <v>1633</v>
      </c>
      <c r="H305" s="14" t="s">
        <v>2273</v>
      </c>
      <c r="I305" s="14" t="s">
        <v>2959</v>
      </c>
      <c r="J305" s="14" t="s">
        <v>7</v>
      </c>
      <c r="K305" s="14" t="s">
        <v>3488</v>
      </c>
      <c r="L305" s="14" t="s">
        <v>3595</v>
      </c>
      <c r="M305" s="14">
        <v>22005133</v>
      </c>
      <c r="N305" s="14">
        <v>0</v>
      </c>
    </row>
    <row r="306" spans="1:14" x14ac:dyDescent="0.25">
      <c r="A306" s="16" t="str">
        <f t="shared" si="4"/>
        <v>421722</v>
      </c>
      <c r="B306" s="14" t="s">
        <v>1493</v>
      </c>
      <c r="C306" s="14">
        <v>22</v>
      </c>
      <c r="D306" s="14" t="s">
        <v>517</v>
      </c>
      <c r="F306" s="14" t="s">
        <v>424</v>
      </c>
      <c r="G306" s="14" t="s">
        <v>1634</v>
      </c>
      <c r="H306" s="14" t="s">
        <v>2274</v>
      </c>
      <c r="I306" s="14" t="s">
        <v>80</v>
      </c>
      <c r="J306" s="14" t="s">
        <v>14</v>
      </c>
      <c r="K306" s="14" t="s">
        <v>3488</v>
      </c>
      <c r="L306" s="14" t="s">
        <v>2779</v>
      </c>
      <c r="M306" s="14">
        <v>41051063</v>
      </c>
      <c r="N306" s="14">
        <v>0</v>
      </c>
    </row>
    <row r="307" spans="1:14" x14ac:dyDescent="0.25">
      <c r="A307" s="16" t="str">
        <f t="shared" si="4"/>
        <v>421821</v>
      </c>
      <c r="B307" s="14" t="s">
        <v>1498</v>
      </c>
      <c r="C307" s="14">
        <v>21</v>
      </c>
      <c r="D307" s="14" t="s">
        <v>868</v>
      </c>
      <c r="F307" s="14" t="s">
        <v>425</v>
      </c>
      <c r="G307" s="14" t="s">
        <v>1635</v>
      </c>
      <c r="H307" s="14" t="s">
        <v>2275</v>
      </c>
      <c r="I307" s="14" t="s">
        <v>2963</v>
      </c>
      <c r="J307" s="14" t="s">
        <v>3</v>
      </c>
      <c r="K307" s="14" t="s">
        <v>3488</v>
      </c>
      <c r="L307" s="14" t="s">
        <v>2780</v>
      </c>
      <c r="M307" s="14">
        <v>24760693</v>
      </c>
      <c r="N307" s="14">
        <v>24760693</v>
      </c>
    </row>
    <row r="308" spans="1:14" x14ac:dyDescent="0.25">
      <c r="A308" s="16" t="str">
        <f t="shared" si="4"/>
        <v>421822</v>
      </c>
      <c r="B308" s="14" t="s">
        <v>1498</v>
      </c>
      <c r="C308" s="14">
        <v>22</v>
      </c>
      <c r="D308" s="14" t="s">
        <v>683</v>
      </c>
      <c r="F308" s="14" t="s">
        <v>2000</v>
      </c>
      <c r="G308" s="14" t="s">
        <v>1636</v>
      </c>
      <c r="H308" s="14" t="s">
        <v>2276</v>
      </c>
      <c r="I308" s="14" t="s">
        <v>80</v>
      </c>
      <c r="J308" s="14" t="s">
        <v>19</v>
      </c>
      <c r="K308" s="14" t="s">
        <v>3488</v>
      </c>
      <c r="L308" s="14" t="s">
        <v>2792</v>
      </c>
      <c r="M308" s="14">
        <v>73006494</v>
      </c>
      <c r="N308" s="14">
        <v>0</v>
      </c>
    </row>
    <row r="309" spans="1:14" x14ac:dyDescent="0.25">
      <c r="A309" s="16" t="str">
        <f t="shared" si="4"/>
        <v>422021</v>
      </c>
      <c r="B309" s="14" t="s">
        <v>1492</v>
      </c>
      <c r="C309" s="14">
        <v>21</v>
      </c>
      <c r="D309" s="14" t="s">
        <v>869</v>
      </c>
      <c r="F309" s="14" t="s">
        <v>426</v>
      </c>
      <c r="G309" s="14" t="s">
        <v>1637</v>
      </c>
      <c r="H309" s="14" t="s">
        <v>2277</v>
      </c>
      <c r="I309" s="14" t="s">
        <v>743</v>
      </c>
      <c r="J309" s="14" t="s">
        <v>7</v>
      </c>
      <c r="K309" s="14" t="s">
        <v>3488</v>
      </c>
      <c r="L309" s="14" t="s">
        <v>2782</v>
      </c>
      <c r="M309" s="14">
        <v>22000372</v>
      </c>
      <c r="N309" s="14">
        <v>0</v>
      </c>
    </row>
    <row r="310" spans="1:14" x14ac:dyDescent="0.25">
      <c r="A310" s="16" t="str">
        <f t="shared" si="4"/>
        <v>422022</v>
      </c>
      <c r="B310" s="14" t="s">
        <v>1492</v>
      </c>
      <c r="C310" s="14">
        <v>22</v>
      </c>
      <c r="D310" s="14" t="s">
        <v>271</v>
      </c>
      <c r="F310" s="14" t="s">
        <v>2001</v>
      </c>
      <c r="G310" s="14" t="s">
        <v>1638</v>
      </c>
      <c r="H310" s="14" t="s">
        <v>2981</v>
      </c>
      <c r="I310" s="14" t="s">
        <v>2957</v>
      </c>
      <c r="J310" s="14" t="s">
        <v>4</v>
      </c>
      <c r="K310" s="14" t="s">
        <v>3488</v>
      </c>
      <c r="L310" s="14" t="s">
        <v>3095</v>
      </c>
      <c r="M310" s="14">
        <v>27423098</v>
      </c>
      <c r="N310" s="14">
        <v>27423098</v>
      </c>
    </row>
    <row r="311" spans="1:14" x14ac:dyDescent="0.25">
      <c r="A311" s="16" t="str">
        <f t="shared" si="4"/>
        <v>422121</v>
      </c>
      <c r="B311" s="14" t="s">
        <v>1499</v>
      </c>
      <c r="C311" s="14">
        <v>21</v>
      </c>
      <c r="D311" s="14" t="s">
        <v>187</v>
      </c>
      <c r="F311" s="14" t="s">
        <v>253</v>
      </c>
      <c r="G311" s="14" t="s">
        <v>1639</v>
      </c>
      <c r="H311" s="14" t="s">
        <v>2278</v>
      </c>
      <c r="I311" s="14" t="s">
        <v>2957</v>
      </c>
      <c r="J311" s="14" t="s">
        <v>14</v>
      </c>
      <c r="K311" s="14" t="s">
        <v>3488</v>
      </c>
      <c r="L311" s="14" t="s">
        <v>3096</v>
      </c>
      <c r="M311" s="14">
        <v>22009561</v>
      </c>
      <c r="N311" s="14">
        <v>0</v>
      </c>
    </row>
    <row r="312" spans="1:14" x14ac:dyDescent="0.25">
      <c r="A312" s="16" t="str">
        <f t="shared" si="4"/>
        <v>422221</v>
      </c>
      <c r="B312" s="14" t="s">
        <v>1506</v>
      </c>
      <c r="C312" s="14">
        <v>21</v>
      </c>
      <c r="D312" s="14" t="s">
        <v>192</v>
      </c>
      <c r="F312" s="14" t="s">
        <v>427</v>
      </c>
      <c r="G312" s="14" t="s">
        <v>1640</v>
      </c>
      <c r="H312" s="14" t="s">
        <v>2279</v>
      </c>
      <c r="I312" s="14" t="s">
        <v>2957</v>
      </c>
      <c r="J312" s="14" t="s">
        <v>6</v>
      </c>
      <c r="K312" s="14" t="s">
        <v>3488</v>
      </c>
      <c r="L312" s="14" t="s">
        <v>2785</v>
      </c>
      <c r="M312" s="14">
        <v>27438041</v>
      </c>
      <c r="N312" s="14">
        <v>27438069</v>
      </c>
    </row>
    <row r="313" spans="1:14" x14ac:dyDescent="0.25">
      <c r="A313" s="16" t="str">
        <f t="shared" si="4"/>
        <v>422222</v>
      </c>
      <c r="B313" s="14" t="s">
        <v>1506</v>
      </c>
      <c r="C313" s="14">
        <v>22</v>
      </c>
      <c r="D313" s="14" t="s">
        <v>634</v>
      </c>
      <c r="F313" s="14" t="s">
        <v>429</v>
      </c>
      <c r="G313" s="14" t="s">
        <v>1641</v>
      </c>
      <c r="H313" s="14" t="s">
        <v>2982</v>
      </c>
      <c r="I313" s="14" t="s">
        <v>2957</v>
      </c>
      <c r="J313" s="14" t="s">
        <v>7</v>
      </c>
      <c r="K313" s="14" t="s">
        <v>3488</v>
      </c>
      <c r="L313" s="14" t="s">
        <v>3596</v>
      </c>
      <c r="M313" s="14">
        <v>27425113</v>
      </c>
      <c r="N313" s="14">
        <v>27425114</v>
      </c>
    </row>
    <row r="314" spans="1:14" x14ac:dyDescent="0.25">
      <c r="A314" s="16" t="str">
        <f t="shared" si="4"/>
        <v>422321</v>
      </c>
      <c r="B314" s="14" t="s">
        <v>1505</v>
      </c>
      <c r="C314" s="14">
        <v>21</v>
      </c>
      <c r="D314" s="14" t="s">
        <v>31</v>
      </c>
      <c r="F314" s="14" t="s">
        <v>431</v>
      </c>
      <c r="G314" s="14" t="s">
        <v>1642</v>
      </c>
      <c r="H314" s="14" t="s">
        <v>2280</v>
      </c>
      <c r="I314" s="14" t="s">
        <v>2964</v>
      </c>
      <c r="J314" s="14" t="s">
        <v>3</v>
      </c>
      <c r="K314" s="14" t="s">
        <v>3488</v>
      </c>
      <c r="L314" s="14" t="s">
        <v>3414</v>
      </c>
      <c r="M314" s="14">
        <v>27302533</v>
      </c>
      <c r="N314" s="14">
        <v>27300578</v>
      </c>
    </row>
    <row r="315" spans="1:14" x14ac:dyDescent="0.25">
      <c r="A315" s="16" t="str">
        <f t="shared" si="4"/>
        <v>422421</v>
      </c>
      <c r="B315" s="14" t="s">
        <v>1500</v>
      </c>
      <c r="C315" s="14">
        <v>21</v>
      </c>
      <c r="D315" s="14" t="s">
        <v>39</v>
      </c>
      <c r="F315" s="14" t="s">
        <v>432</v>
      </c>
      <c r="G315" s="14" t="s">
        <v>1643</v>
      </c>
      <c r="H315" s="14" t="s">
        <v>2281</v>
      </c>
      <c r="I315" s="14" t="s">
        <v>2964</v>
      </c>
      <c r="J315" s="14" t="s">
        <v>14</v>
      </c>
      <c r="K315" s="14" t="s">
        <v>3488</v>
      </c>
      <c r="L315" s="14" t="s">
        <v>3097</v>
      </c>
      <c r="M315" s="14">
        <v>22005082</v>
      </c>
      <c r="N315" s="14">
        <v>87057408</v>
      </c>
    </row>
    <row r="316" spans="1:14" x14ac:dyDescent="0.25">
      <c r="A316" s="16" t="str">
        <f t="shared" si="4"/>
        <v>422511</v>
      </c>
      <c r="B316" s="14" t="s">
        <v>1574</v>
      </c>
      <c r="C316" s="14">
        <v>11</v>
      </c>
      <c r="D316" s="14" t="s">
        <v>298</v>
      </c>
      <c r="F316" s="14" t="s">
        <v>765</v>
      </c>
      <c r="G316" s="14" t="s">
        <v>1644</v>
      </c>
      <c r="H316" s="14" t="s">
        <v>2282</v>
      </c>
      <c r="I316" s="14" t="s">
        <v>86</v>
      </c>
      <c r="J316" s="14" t="s">
        <v>6</v>
      </c>
      <c r="K316" s="14" t="s">
        <v>3488</v>
      </c>
      <c r="L316" s="14" t="s">
        <v>2784</v>
      </c>
      <c r="M316" s="14">
        <v>26828143</v>
      </c>
      <c r="N316" s="14">
        <v>26828143</v>
      </c>
    </row>
    <row r="317" spans="1:14" x14ac:dyDescent="0.25">
      <c r="A317" s="16" t="str">
        <f t="shared" si="4"/>
        <v>422621</v>
      </c>
      <c r="B317" s="14" t="s">
        <v>1504</v>
      </c>
      <c r="C317" s="14">
        <v>21</v>
      </c>
      <c r="D317" s="14" t="s">
        <v>191</v>
      </c>
      <c r="F317" s="14" t="s">
        <v>433</v>
      </c>
      <c r="G317" s="14" t="s">
        <v>1645</v>
      </c>
      <c r="H317" s="14" t="s">
        <v>2983</v>
      </c>
      <c r="I317" s="14" t="s">
        <v>86</v>
      </c>
      <c r="J317" s="14" t="s">
        <v>6</v>
      </c>
      <c r="K317" s="14" t="s">
        <v>3488</v>
      </c>
      <c r="L317" s="14" t="s">
        <v>2862</v>
      </c>
      <c r="M317" s="14">
        <v>26825229</v>
      </c>
      <c r="N317" s="14">
        <v>0</v>
      </c>
    </row>
    <row r="318" spans="1:14" x14ac:dyDescent="0.25">
      <c r="A318" s="16" t="str">
        <f t="shared" si="4"/>
        <v>422622</v>
      </c>
      <c r="B318" s="14" t="s">
        <v>1504</v>
      </c>
      <c r="C318" s="14">
        <v>22</v>
      </c>
      <c r="D318" s="14" t="s">
        <v>840</v>
      </c>
      <c r="F318" s="14" t="s">
        <v>434</v>
      </c>
      <c r="G318" s="14" t="s">
        <v>1646</v>
      </c>
      <c r="H318" s="14" t="s">
        <v>2283</v>
      </c>
      <c r="I318" s="14" t="s">
        <v>80</v>
      </c>
      <c r="J318" s="14" t="s">
        <v>18</v>
      </c>
      <c r="K318" s="14" t="s">
        <v>3488</v>
      </c>
      <c r="L318" s="14" t="s">
        <v>3250</v>
      </c>
      <c r="M318" s="14">
        <v>24695598</v>
      </c>
      <c r="N318" s="14">
        <v>24695598</v>
      </c>
    </row>
    <row r="319" spans="1:14" x14ac:dyDescent="0.25">
      <c r="A319" s="16" t="str">
        <f t="shared" si="4"/>
        <v>422721</v>
      </c>
      <c r="B319" s="14" t="s">
        <v>1503</v>
      </c>
      <c r="C319" s="14">
        <v>21</v>
      </c>
      <c r="D319" s="14" t="s">
        <v>759</v>
      </c>
      <c r="F319" s="14" t="s">
        <v>435</v>
      </c>
      <c r="G319" s="14" t="s">
        <v>1647</v>
      </c>
      <c r="H319" s="14" t="s">
        <v>2284</v>
      </c>
      <c r="I319" s="14" t="s">
        <v>2964</v>
      </c>
      <c r="J319" s="14" t="s">
        <v>12</v>
      </c>
      <c r="K319" s="14" t="s">
        <v>3488</v>
      </c>
      <c r="L319" s="14" t="s">
        <v>3391</v>
      </c>
      <c r="M319" s="14">
        <v>27750333</v>
      </c>
      <c r="N319" s="14">
        <v>0</v>
      </c>
    </row>
    <row r="320" spans="1:14" x14ac:dyDescent="0.25">
      <c r="A320" s="16" t="str">
        <f t="shared" si="4"/>
        <v>422722</v>
      </c>
      <c r="B320" s="14" t="s">
        <v>1503</v>
      </c>
      <c r="C320" s="14">
        <v>22</v>
      </c>
      <c r="D320" s="14" t="s">
        <v>652</v>
      </c>
      <c r="F320" s="14" t="s">
        <v>436</v>
      </c>
      <c r="G320" s="14" t="s">
        <v>1648</v>
      </c>
      <c r="H320" s="14" t="s">
        <v>2285</v>
      </c>
      <c r="I320" s="14" t="s">
        <v>744</v>
      </c>
      <c r="J320" s="14" t="s">
        <v>9</v>
      </c>
      <c r="K320" s="14" t="s">
        <v>3488</v>
      </c>
      <c r="L320" s="14" t="s">
        <v>2786</v>
      </c>
      <c r="M320" s="14">
        <v>26561374</v>
      </c>
      <c r="N320" s="14">
        <v>26563323</v>
      </c>
    </row>
    <row r="321" spans="1:14" x14ac:dyDescent="0.25">
      <c r="A321" s="16" t="str">
        <f t="shared" si="4"/>
        <v>422821</v>
      </c>
      <c r="B321" s="14" t="s">
        <v>1507</v>
      </c>
      <c r="C321" s="14">
        <v>21</v>
      </c>
      <c r="D321" s="14" t="s">
        <v>184</v>
      </c>
      <c r="F321" s="14" t="s">
        <v>437</v>
      </c>
      <c r="G321" s="14" t="s">
        <v>1649</v>
      </c>
      <c r="H321" s="14" t="s">
        <v>2286</v>
      </c>
      <c r="I321" s="14" t="s">
        <v>76</v>
      </c>
      <c r="J321" s="14" t="s">
        <v>12</v>
      </c>
      <c r="K321" s="14" t="s">
        <v>3488</v>
      </c>
      <c r="L321" s="14" t="s">
        <v>2787</v>
      </c>
      <c r="M321" s="14">
        <v>41051143</v>
      </c>
      <c r="N321" s="14">
        <v>0</v>
      </c>
    </row>
    <row r="322" spans="1:14" x14ac:dyDescent="0.25">
      <c r="A322" s="16" t="str">
        <f t="shared" si="4"/>
        <v>422921</v>
      </c>
      <c r="B322" s="14" t="s">
        <v>1512</v>
      </c>
      <c r="C322" s="14">
        <v>21</v>
      </c>
      <c r="D322" s="14" t="s">
        <v>195</v>
      </c>
      <c r="F322" s="14" t="s">
        <v>438</v>
      </c>
      <c r="G322" s="14" t="s">
        <v>1650</v>
      </c>
      <c r="H322" s="14" t="s">
        <v>2287</v>
      </c>
      <c r="I322" s="14" t="s">
        <v>80</v>
      </c>
      <c r="J322" s="14" t="s">
        <v>18</v>
      </c>
      <c r="K322" s="14" t="s">
        <v>3488</v>
      </c>
      <c r="L322" s="14" t="s">
        <v>2788</v>
      </c>
      <c r="M322" s="14">
        <v>24673033</v>
      </c>
      <c r="N322" s="14">
        <v>24673033</v>
      </c>
    </row>
    <row r="323" spans="1:14" x14ac:dyDescent="0.25">
      <c r="A323" s="16" t="str">
        <f t="shared" ref="A323:A386" si="5">CONCATENATE(B323,C323)</f>
        <v>422922</v>
      </c>
      <c r="B323" s="14" t="s">
        <v>1512</v>
      </c>
      <c r="C323" s="14">
        <v>22</v>
      </c>
      <c r="D323" s="14" t="s">
        <v>665</v>
      </c>
      <c r="F323" s="14" t="s">
        <v>440</v>
      </c>
      <c r="G323" s="14" t="s">
        <v>1651</v>
      </c>
      <c r="H323" s="14" t="s">
        <v>2288</v>
      </c>
      <c r="I323" s="14" t="s">
        <v>76</v>
      </c>
      <c r="J323" s="14" t="s">
        <v>10</v>
      </c>
      <c r="K323" s="14" t="s">
        <v>3488</v>
      </c>
      <c r="L323" s="14" t="s">
        <v>2789</v>
      </c>
      <c r="M323" s="14">
        <v>72961567</v>
      </c>
      <c r="N323" s="14">
        <v>0</v>
      </c>
    </row>
    <row r="324" spans="1:14" x14ac:dyDescent="0.25">
      <c r="A324" s="16" t="str">
        <f t="shared" si="5"/>
        <v>423021</v>
      </c>
      <c r="B324" s="14" t="s">
        <v>1496</v>
      </c>
      <c r="C324" s="14">
        <v>21</v>
      </c>
      <c r="D324" s="14" t="s">
        <v>188</v>
      </c>
      <c r="F324" s="14" t="s">
        <v>441</v>
      </c>
      <c r="G324" s="14" t="s">
        <v>1652</v>
      </c>
      <c r="H324" s="14" t="s">
        <v>2289</v>
      </c>
      <c r="I324" s="14" t="s">
        <v>2964</v>
      </c>
      <c r="J324" s="14" t="s">
        <v>13</v>
      </c>
      <c r="K324" s="14" t="s">
        <v>3488</v>
      </c>
      <c r="L324" s="14" t="s">
        <v>3597</v>
      </c>
      <c r="M324" s="14">
        <v>27411146</v>
      </c>
      <c r="N324" s="14">
        <v>0</v>
      </c>
    </row>
    <row r="325" spans="1:14" x14ac:dyDescent="0.25">
      <c r="A325" s="16" t="str">
        <f t="shared" si="5"/>
        <v>423022</v>
      </c>
      <c r="B325" s="14" t="s">
        <v>1496</v>
      </c>
      <c r="C325" s="14">
        <v>22</v>
      </c>
      <c r="D325" s="14" t="s">
        <v>685</v>
      </c>
      <c r="F325" s="14" t="s">
        <v>443</v>
      </c>
      <c r="G325" s="14" t="s">
        <v>1653</v>
      </c>
      <c r="H325" s="14" t="s">
        <v>2290</v>
      </c>
      <c r="I325" s="14" t="s">
        <v>2960</v>
      </c>
      <c r="J325" s="14" t="s">
        <v>6</v>
      </c>
      <c r="K325" s="14" t="s">
        <v>3488</v>
      </c>
      <c r="L325" s="14" t="s">
        <v>2790</v>
      </c>
      <c r="M325" s="14">
        <v>27600861</v>
      </c>
      <c r="N325" s="14">
        <v>27600861</v>
      </c>
    </row>
    <row r="326" spans="1:14" x14ac:dyDescent="0.25">
      <c r="A326" s="16" t="str">
        <f t="shared" si="5"/>
        <v>423121</v>
      </c>
      <c r="B326" s="14" t="s">
        <v>1490</v>
      </c>
      <c r="C326" s="14">
        <v>21</v>
      </c>
      <c r="D326" s="14" t="s">
        <v>877</v>
      </c>
      <c r="F326" s="14" t="s">
        <v>445</v>
      </c>
      <c r="G326" s="14" t="s">
        <v>1654</v>
      </c>
      <c r="H326" s="14" t="s">
        <v>2291</v>
      </c>
      <c r="I326" s="14" t="s">
        <v>2960</v>
      </c>
      <c r="J326" s="14" t="s">
        <v>7</v>
      </c>
      <c r="K326" s="14" t="s">
        <v>3488</v>
      </c>
      <c r="L326" s="14" t="s">
        <v>3598</v>
      </c>
      <c r="M326" s="14">
        <v>27676334</v>
      </c>
      <c r="N326" s="14">
        <v>0</v>
      </c>
    </row>
    <row r="327" spans="1:14" x14ac:dyDescent="0.25">
      <c r="A327" s="16" t="str">
        <f t="shared" si="5"/>
        <v>423221</v>
      </c>
      <c r="B327" s="14" t="s">
        <v>1422</v>
      </c>
      <c r="C327" s="14">
        <v>21</v>
      </c>
      <c r="D327" s="14" t="s">
        <v>110</v>
      </c>
      <c r="F327" s="14" t="s">
        <v>448</v>
      </c>
      <c r="G327" s="14" t="s">
        <v>1655</v>
      </c>
      <c r="H327" s="14" t="s">
        <v>2292</v>
      </c>
      <c r="I327" s="14" t="s">
        <v>2958</v>
      </c>
      <c r="J327" s="14" t="s">
        <v>7</v>
      </c>
      <c r="K327" s="14" t="s">
        <v>3488</v>
      </c>
      <c r="L327" s="14" t="s">
        <v>3599</v>
      </c>
      <c r="M327" s="14">
        <v>27585720</v>
      </c>
      <c r="N327" s="14">
        <v>27585720</v>
      </c>
    </row>
    <row r="328" spans="1:14" x14ac:dyDescent="0.25">
      <c r="A328" s="16" t="str">
        <f t="shared" si="5"/>
        <v>423222</v>
      </c>
      <c r="B328" s="14" t="s">
        <v>1422</v>
      </c>
      <c r="C328" s="14">
        <v>22</v>
      </c>
      <c r="D328" s="14" t="s">
        <v>162</v>
      </c>
      <c r="F328" s="14" t="s">
        <v>903</v>
      </c>
      <c r="G328" s="14" t="s">
        <v>1656</v>
      </c>
      <c r="H328" s="14" t="s">
        <v>2293</v>
      </c>
      <c r="I328" s="14" t="s">
        <v>2958</v>
      </c>
      <c r="J328" s="14" t="s">
        <v>12</v>
      </c>
      <c r="K328" s="14" t="s">
        <v>3488</v>
      </c>
      <c r="L328" s="14" t="s">
        <v>3251</v>
      </c>
      <c r="M328" s="14">
        <v>27550213</v>
      </c>
      <c r="N328" s="14">
        <v>0</v>
      </c>
    </row>
    <row r="329" spans="1:14" x14ac:dyDescent="0.25">
      <c r="A329" s="16" t="str">
        <f t="shared" si="5"/>
        <v>482212</v>
      </c>
      <c r="B329" s="14" t="s">
        <v>1545</v>
      </c>
      <c r="C329" s="14">
        <v>12</v>
      </c>
      <c r="D329" s="14" t="s">
        <v>265</v>
      </c>
      <c r="F329" s="14" t="s">
        <v>449</v>
      </c>
      <c r="G329" s="14" t="s">
        <v>1657</v>
      </c>
      <c r="H329" s="14" t="s">
        <v>2294</v>
      </c>
      <c r="I329" s="14" t="s">
        <v>2958</v>
      </c>
      <c r="J329" s="14" t="s">
        <v>10</v>
      </c>
      <c r="K329" s="14" t="s">
        <v>3488</v>
      </c>
      <c r="L329" s="14" t="s">
        <v>1129</v>
      </c>
      <c r="M329" s="14">
        <v>22001655</v>
      </c>
      <c r="N329" s="14">
        <v>0</v>
      </c>
    </row>
    <row r="330" spans="1:14" x14ac:dyDescent="0.25">
      <c r="A330" s="16" t="str">
        <f t="shared" si="5"/>
        <v>482412</v>
      </c>
      <c r="B330" s="14" t="s">
        <v>1542</v>
      </c>
      <c r="C330" s="14">
        <v>12</v>
      </c>
      <c r="D330" s="14" t="s">
        <v>204</v>
      </c>
      <c r="F330" s="14" t="s">
        <v>451</v>
      </c>
      <c r="G330" s="14" t="s">
        <v>1658</v>
      </c>
      <c r="H330" s="14" t="s">
        <v>2295</v>
      </c>
      <c r="I330" s="14" t="s">
        <v>80</v>
      </c>
      <c r="J330" s="14" t="s">
        <v>10</v>
      </c>
      <c r="K330" s="14" t="s">
        <v>3488</v>
      </c>
      <c r="L330" s="14" t="s">
        <v>3098</v>
      </c>
      <c r="M330" s="14">
        <v>24695006</v>
      </c>
      <c r="N330" s="14">
        <v>24695006</v>
      </c>
    </row>
    <row r="331" spans="1:14" x14ac:dyDescent="0.25">
      <c r="A331" s="16" t="str">
        <f t="shared" si="5"/>
        <v>482512</v>
      </c>
      <c r="B331" s="14" t="s">
        <v>1541</v>
      </c>
      <c r="C331" s="14">
        <v>12</v>
      </c>
      <c r="D331" s="14" t="s">
        <v>258</v>
      </c>
      <c r="F331" s="14" t="s">
        <v>453</v>
      </c>
      <c r="G331" s="14" t="s">
        <v>1659</v>
      </c>
      <c r="H331" s="14" t="s">
        <v>2296</v>
      </c>
      <c r="I331" s="14" t="s">
        <v>80</v>
      </c>
      <c r="J331" s="14" t="s">
        <v>10</v>
      </c>
      <c r="K331" s="14" t="s">
        <v>3488</v>
      </c>
      <c r="L331" s="14" t="s">
        <v>3252</v>
      </c>
      <c r="M331" s="14">
        <v>24695641</v>
      </c>
      <c r="N331" s="14">
        <v>0</v>
      </c>
    </row>
    <row r="332" spans="1:14" x14ac:dyDescent="0.25">
      <c r="A332" s="16" t="str">
        <f t="shared" si="5"/>
        <v>483712</v>
      </c>
      <c r="B332" s="14" t="s">
        <v>1543</v>
      </c>
      <c r="C332" s="14">
        <v>12</v>
      </c>
      <c r="D332" s="14" t="s">
        <v>261</v>
      </c>
      <c r="F332" s="14" t="s">
        <v>455</v>
      </c>
      <c r="G332" s="14" t="s">
        <v>1660</v>
      </c>
      <c r="H332" s="14" t="s">
        <v>2297</v>
      </c>
      <c r="I332" s="14" t="s">
        <v>125</v>
      </c>
      <c r="J332" s="14" t="s">
        <v>10</v>
      </c>
      <c r="K332" s="14" t="s">
        <v>3488</v>
      </c>
      <c r="L332" s="14" t="s">
        <v>3279</v>
      </c>
      <c r="M332" s="14">
        <v>26451071</v>
      </c>
      <c r="N332" s="14">
        <v>26451071</v>
      </c>
    </row>
    <row r="333" spans="1:14" x14ac:dyDescent="0.25">
      <c r="A333" s="16" t="str">
        <f t="shared" si="5"/>
        <v>483812</v>
      </c>
      <c r="B333" s="14" t="s">
        <v>1546</v>
      </c>
      <c r="C333" s="14">
        <v>12</v>
      </c>
      <c r="D333" s="14" t="s">
        <v>267</v>
      </c>
      <c r="F333" s="14" t="s">
        <v>456</v>
      </c>
      <c r="G333" s="14" t="s">
        <v>1661</v>
      </c>
      <c r="H333" s="14" t="s">
        <v>2298</v>
      </c>
      <c r="I333" s="14" t="s">
        <v>47</v>
      </c>
      <c r="J333" s="14" t="s">
        <v>9</v>
      </c>
      <c r="K333" s="14" t="s">
        <v>3488</v>
      </c>
      <c r="L333" s="14" t="s">
        <v>2794</v>
      </c>
      <c r="M333" s="14">
        <v>24531551</v>
      </c>
      <c r="N333" s="14">
        <v>24531551</v>
      </c>
    </row>
    <row r="334" spans="1:14" x14ac:dyDescent="0.25">
      <c r="A334" s="16" t="str">
        <f t="shared" si="5"/>
        <v>483912</v>
      </c>
      <c r="B334" s="14" t="s">
        <v>1547</v>
      </c>
      <c r="C334" s="14">
        <v>12</v>
      </c>
      <c r="D334" s="14" t="s">
        <v>170</v>
      </c>
      <c r="F334" s="14" t="s">
        <v>458</v>
      </c>
      <c r="G334" s="14" t="s">
        <v>1662</v>
      </c>
      <c r="H334" s="14" t="s">
        <v>2299</v>
      </c>
      <c r="I334" s="14" t="s">
        <v>89</v>
      </c>
      <c r="J334" s="14" t="s">
        <v>7</v>
      </c>
      <c r="K334" s="14" t="s">
        <v>3488</v>
      </c>
      <c r="L334" s="14" t="s">
        <v>3600</v>
      </c>
      <c r="M334" s="14">
        <v>25348017</v>
      </c>
      <c r="N334" s="14">
        <v>25348017</v>
      </c>
    </row>
    <row r="335" spans="1:14" x14ac:dyDescent="0.25">
      <c r="A335" s="16" t="str">
        <f t="shared" si="5"/>
        <v>484012</v>
      </c>
      <c r="B335" s="14" t="s">
        <v>1548</v>
      </c>
      <c r="C335" s="14">
        <v>12</v>
      </c>
      <c r="D335" s="14" t="s">
        <v>268</v>
      </c>
      <c r="F335" s="14" t="s">
        <v>906</v>
      </c>
      <c r="G335" s="14" t="s">
        <v>1663</v>
      </c>
      <c r="H335" s="14" t="s">
        <v>3394</v>
      </c>
      <c r="I335" s="14" t="s">
        <v>2964</v>
      </c>
      <c r="J335" s="14" t="s">
        <v>7</v>
      </c>
      <c r="K335" s="14" t="s">
        <v>3488</v>
      </c>
      <c r="L335" s="14" t="s">
        <v>2795</v>
      </c>
      <c r="M335" s="14">
        <v>22005153</v>
      </c>
      <c r="N335" s="14">
        <v>27300748</v>
      </c>
    </row>
    <row r="336" spans="1:14" x14ac:dyDescent="0.25">
      <c r="A336" s="16" t="str">
        <f t="shared" si="5"/>
        <v>484112</v>
      </c>
      <c r="B336" s="14" t="s">
        <v>1715</v>
      </c>
      <c r="C336" s="14">
        <v>12</v>
      </c>
      <c r="D336" s="14" t="s">
        <v>509</v>
      </c>
      <c r="F336" s="14" t="s">
        <v>827</v>
      </c>
      <c r="G336" s="14" t="s">
        <v>1664</v>
      </c>
      <c r="H336" s="14" t="s">
        <v>2300</v>
      </c>
      <c r="I336" s="14" t="s">
        <v>2964</v>
      </c>
      <c r="J336" s="14" t="s">
        <v>7</v>
      </c>
      <c r="K336" s="14" t="s">
        <v>3488</v>
      </c>
      <c r="L336" s="14" t="s">
        <v>2796</v>
      </c>
      <c r="M336" s="14">
        <v>22005632</v>
      </c>
      <c r="N336" s="14">
        <v>86534761</v>
      </c>
    </row>
    <row r="337" spans="1:14" x14ac:dyDescent="0.25">
      <c r="A337" s="16" t="str">
        <f t="shared" si="5"/>
        <v>484212</v>
      </c>
      <c r="B337" s="14" t="s">
        <v>1550</v>
      </c>
      <c r="C337" s="14">
        <v>12</v>
      </c>
      <c r="D337" s="14" t="s">
        <v>270</v>
      </c>
      <c r="F337" s="14" t="s">
        <v>461</v>
      </c>
      <c r="G337" s="14" t="s">
        <v>1665</v>
      </c>
      <c r="H337" s="14" t="s">
        <v>2301</v>
      </c>
      <c r="I337" s="14" t="s">
        <v>2964</v>
      </c>
      <c r="J337" s="14" t="s">
        <v>5</v>
      </c>
      <c r="K337" s="14" t="s">
        <v>3488</v>
      </c>
      <c r="L337" s="14" t="s">
        <v>2797</v>
      </c>
      <c r="M337" s="14">
        <v>22005400</v>
      </c>
      <c r="N337" s="14">
        <v>22005400</v>
      </c>
    </row>
    <row r="338" spans="1:14" x14ac:dyDescent="0.25">
      <c r="A338" s="16" t="str">
        <f t="shared" si="5"/>
        <v>484312</v>
      </c>
      <c r="B338" s="14" t="s">
        <v>1551</v>
      </c>
      <c r="C338" s="14">
        <v>12</v>
      </c>
      <c r="D338" s="14" t="s">
        <v>1110</v>
      </c>
      <c r="F338" s="14" t="s">
        <v>284</v>
      </c>
      <c r="G338" s="14" t="s">
        <v>1666</v>
      </c>
      <c r="H338" s="14" t="s">
        <v>2302</v>
      </c>
      <c r="I338" s="14" t="s">
        <v>2957</v>
      </c>
      <c r="J338" s="14" t="s">
        <v>9</v>
      </c>
      <c r="K338" s="14" t="s">
        <v>3488</v>
      </c>
      <c r="L338" s="14" t="s">
        <v>3601</v>
      </c>
      <c r="M338" s="14">
        <v>22005300</v>
      </c>
      <c r="N338" s="14">
        <v>0</v>
      </c>
    </row>
    <row r="339" spans="1:14" x14ac:dyDescent="0.25">
      <c r="A339" s="16" t="str">
        <f t="shared" si="5"/>
        <v>484422</v>
      </c>
      <c r="B339" s="14" t="s">
        <v>1391</v>
      </c>
      <c r="C339" s="14">
        <v>22</v>
      </c>
      <c r="D339" s="14" t="s">
        <v>887</v>
      </c>
      <c r="F339" s="14" t="s">
        <v>341</v>
      </c>
      <c r="G339" s="14" t="s">
        <v>1667</v>
      </c>
      <c r="H339" s="14" t="s">
        <v>2984</v>
      </c>
      <c r="I339" s="14" t="s">
        <v>2957</v>
      </c>
      <c r="J339" s="14" t="s">
        <v>6</v>
      </c>
      <c r="K339" s="14" t="s">
        <v>3488</v>
      </c>
      <c r="L339" s="14" t="s">
        <v>2798</v>
      </c>
      <c r="M339" s="14">
        <v>27870510</v>
      </c>
      <c r="N339" s="14">
        <v>27870510</v>
      </c>
    </row>
    <row r="340" spans="1:14" x14ac:dyDescent="0.25">
      <c r="A340" s="16" t="str">
        <f t="shared" si="5"/>
        <v>484812</v>
      </c>
      <c r="B340" s="14" t="s">
        <v>1549</v>
      </c>
      <c r="C340" s="14">
        <v>12</v>
      </c>
      <c r="D340" s="14" t="s">
        <v>980</v>
      </c>
      <c r="F340" s="14" t="s">
        <v>463</v>
      </c>
      <c r="G340" s="14" t="s">
        <v>1668</v>
      </c>
      <c r="H340" s="14" t="s">
        <v>2303</v>
      </c>
      <c r="I340" s="14" t="s">
        <v>86</v>
      </c>
      <c r="J340" s="14" t="s">
        <v>3</v>
      </c>
      <c r="K340" s="14" t="s">
        <v>3488</v>
      </c>
      <c r="L340" s="14" t="s">
        <v>2799</v>
      </c>
      <c r="M340" s="14">
        <v>88603342</v>
      </c>
      <c r="N340" s="14">
        <v>0</v>
      </c>
    </row>
    <row r="341" spans="1:14" x14ac:dyDescent="0.25">
      <c r="A341" s="16" t="str">
        <f t="shared" si="5"/>
        <v>484912</v>
      </c>
      <c r="B341" s="14" t="s">
        <v>1552</v>
      </c>
      <c r="C341" s="14">
        <v>12</v>
      </c>
      <c r="D341" s="14" t="s">
        <v>779</v>
      </c>
      <c r="F341" s="14" t="s">
        <v>990</v>
      </c>
      <c r="G341" s="14" t="s">
        <v>1669</v>
      </c>
      <c r="H341" s="14" t="s">
        <v>2304</v>
      </c>
      <c r="I341" s="14" t="s">
        <v>86</v>
      </c>
      <c r="J341" s="14" t="s">
        <v>7</v>
      </c>
      <c r="K341" s="14" t="s">
        <v>3488</v>
      </c>
      <c r="L341" s="14" t="s">
        <v>2746</v>
      </c>
      <c r="M341" s="14">
        <v>26511300</v>
      </c>
      <c r="N341" s="14">
        <v>26511300</v>
      </c>
    </row>
    <row r="342" spans="1:14" x14ac:dyDescent="0.25">
      <c r="A342" s="16" t="str">
        <f t="shared" si="5"/>
        <v>485012</v>
      </c>
      <c r="B342" s="14" t="s">
        <v>1553</v>
      </c>
      <c r="C342" s="14">
        <v>12</v>
      </c>
      <c r="D342" s="14" t="s">
        <v>273</v>
      </c>
      <c r="F342" s="14" t="s">
        <v>464</v>
      </c>
      <c r="G342" s="14" t="s">
        <v>1670</v>
      </c>
      <c r="H342" s="14" t="s">
        <v>2305</v>
      </c>
      <c r="I342" s="14" t="s">
        <v>743</v>
      </c>
      <c r="J342" s="14" t="s">
        <v>5</v>
      </c>
      <c r="K342" s="14" t="s">
        <v>3488</v>
      </c>
      <c r="L342" s="14" t="s">
        <v>2800</v>
      </c>
      <c r="M342" s="14">
        <v>25312358</v>
      </c>
      <c r="N342" s="14">
        <v>88670127</v>
      </c>
    </row>
    <row r="343" spans="1:14" x14ac:dyDescent="0.25">
      <c r="A343" s="16" t="str">
        <f t="shared" si="5"/>
        <v>485312</v>
      </c>
      <c r="B343" s="14" t="s">
        <v>1554</v>
      </c>
      <c r="C343" s="14">
        <v>12</v>
      </c>
      <c r="D343" s="14" t="s">
        <v>274</v>
      </c>
      <c r="F343" s="14" t="s">
        <v>465</v>
      </c>
      <c r="G343" s="14" t="s">
        <v>1671</v>
      </c>
      <c r="H343" s="14" t="s">
        <v>2306</v>
      </c>
      <c r="I343" s="14" t="s">
        <v>745</v>
      </c>
      <c r="J343" s="14" t="s">
        <v>5</v>
      </c>
      <c r="K343" s="14" t="s">
        <v>3488</v>
      </c>
      <c r="L343" s="14" t="s">
        <v>3100</v>
      </c>
      <c r="M343" s="14">
        <v>26468087</v>
      </c>
      <c r="N343" s="14">
        <v>26468087</v>
      </c>
    </row>
    <row r="344" spans="1:14" x14ac:dyDescent="0.25">
      <c r="A344" s="16" t="str">
        <f t="shared" si="5"/>
        <v>485412</v>
      </c>
      <c r="B344" s="14" t="s">
        <v>1712</v>
      </c>
      <c r="C344" s="14">
        <v>12</v>
      </c>
      <c r="D344" s="14" t="s">
        <v>508</v>
      </c>
      <c r="F344" s="14" t="s">
        <v>466</v>
      </c>
      <c r="G344" s="14" t="s">
        <v>1672</v>
      </c>
      <c r="H344" s="14" t="s">
        <v>2307</v>
      </c>
      <c r="I344" s="14" t="s">
        <v>535</v>
      </c>
      <c r="J344" s="14" t="s">
        <v>7</v>
      </c>
      <c r="K344" s="14" t="s">
        <v>3488</v>
      </c>
      <c r="L344" s="14" t="s">
        <v>3395</v>
      </c>
      <c r="M344" s="14">
        <v>26938407</v>
      </c>
      <c r="N344" s="14">
        <v>26938407</v>
      </c>
    </row>
    <row r="345" spans="1:14" x14ac:dyDescent="0.25">
      <c r="A345" s="16" t="str">
        <f t="shared" si="5"/>
        <v>485512</v>
      </c>
      <c r="B345" s="14" t="s">
        <v>1555</v>
      </c>
      <c r="C345" s="14">
        <v>12</v>
      </c>
      <c r="D345" s="14" t="s">
        <v>275</v>
      </c>
      <c r="F345" s="14" t="s">
        <v>467</v>
      </c>
      <c r="G345" s="14" t="s">
        <v>1673</v>
      </c>
      <c r="H345" s="14" t="s">
        <v>2308</v>
      </c>
      <c r="I345" s="14" t="s">
        <v>48</v>
      </c>
      <c r="J345" s="14" t="s">
        <v>5</v>
      </c>
      <c r="K345" s="14" t="s">
        <v>3488</v>
      </c>
      <c r="L345" s="14" t="s">
        <v>2801</v>
      </c>
      <c r="M345" s="14">
        <v>24821375</v>
      </c>
      <c r="N345" s="14">
        <v>24821375</v>
      </c>
    </row>
    <row r="346" spans="1:14" x14ac:dyDescent="0.25">
      <c r="A346" s="16" t="str">
        <f t="shared" si="5"/>
        <v>485722</v>
      </c>
      <c r="B346" s="14" t="s">
        <v>1531</v>
      </c>
      <c r="C346" s="14">
        <v>22</v>
      </c>
      <c r="D346" s="14" t="s">
        <v>761</v>
      </c>
      <c r="F346" s="14" t="s">
        <v>2002</v>
      </c>
      <c r="G346" s="14" t="s">
        <v>1674</v>
      </c>
      <c r="H346" s="14" t="s">
        <v>2309</v>
      </c>
      <c r="I346" s="14" t="s">
        <v>76</v>
      </c>
      <c r="J346" s="14" t="s">
        <v>3</v>
      </c>
      <c r="K346" s="14" t="s">
        <v>3488</v>
      </c>
      <c r="L346" s="14" t="s">
        <v>3101</v>
      </c>
      <c r="M346" s="14">
        <v>24702950</v>
      </c>
      <c r="N346" s="14">
        <v>24700155</v>
      </c>
    </row>
    <row r="347" spans="1:14" x14ac:dyDescent="0.25">
      <c r="A347" s="16" t="str">
        <f t="shared" si="5"/>
        <v>485912</v>
      </c>
      <c r="B347" s="14" t="s">
        <v>1556</v>
      </c>
      <c r="C347" s="14">
        <v>12</v>
      </c>
      <c r="D347" s="14" t="s">
        <v>842</v>
      </c>
      <c r="F347" s="14" t="s">
        <v>468</v>
      </c>
      <c r="G347" s="14" t="s">
        <v>1675</v>
      </c>
      <c r="H347" s="14" t="s">
        <v>2310</v>
      </c>
      <c r="I347" s="14" t="s">
        <v>59</v>
      </c>
      <c r="J347" s="14" t="s">
        <v>5</v>
      </c>
      <c r="K347" s="14" t="s">
        <v>3488</v>
      </c>
      <c r="L347" s="14" t="s">
        <v>2804</v>
      </c>
      <c r="M347" s="14">
        <v>26788294</v>
      </c>
      <c r="N347" s="14">
        <v>26788294</v>
      </c>
    </row>
    <row r="348" spans="1:14" x14ac:dyDescent="0.25">
      <c r="A348" s="16" t="str">
        <f t="shared" si="5"/>
        <v>486012</v>
      </c>
      <c r="B348" s="14" t="s">
        <v>1557</v>
      </c>
      <c r="C348" s="14">
        <v>12</v>
      </c>
      <c r="D348" s="14" t="s">
        <v>277</v>
      </c>
      <c r="F348" s="14" t="s">
        <v>471</v>
      </c>
      <c r="G348" s="14" t="s">
        <v>1676</v>
      </c>
      <c r="H348" s="14" t="s">
        <v>2311</v>
      </c>
      <c r="I348" s="14" t="s">
        <v>33</v>
      </c>
      <c r="J348" s="14" t="s">
        <v>9</v>
      </c>
      <c r="K348" s="14" t="s">
        <v>3488</v>
      </c>
      <c r="L348" s="14" t="s">
        <v>3102</v>
      </c>
      <c r="M348" s="14">
        <v>24102693</v>
      </c>
      <c r="N348" s="14">
        <v>24102693</v>
      </c>
    </row>
    <row r="349" spans="1:14" x14ac:dyDescent="0.25">
      <c r="A349" s="16" t="str">
        <f t="shared" si="5"/>
        <v>486112</v>
      </c>
      <c r="B349" s="14" t="s">
        <v>1558</v>
      </c>
      <c r="C349" s="14">
        <v>12</v>
      </c>
      <c r="D349" s="14" t="s">
        <v>983</v>
      </c>
      <c r="F349" s="14" t="s">
        <v>907</v>
      </c>
      <c r="G349" s="14" t="s">
        <v>1677</v>
      </c>
      <c r="H349" s="14" t="s">
        <v>2312</v>
      </c>
      <c r="I349" s="14" t="s">
        <v>78</v>
      </c>
      <c r="J349" s="14" t="s">
        <v>10</v>
      </c>
      <c r="K349" s="14" t="s">
        <v>3488</v>
      </c>
      <c r="L349" s="14" t="s">
        <v>2803</v>
      </c>
      <c r="M349" s="14">
        <v>22654811</v>
      </c>
      <c r="N349" s="14">
        <v>22654811</v>
      </c>
    </row>
    <row r="350" spans="1:14" x14ac:dyDescent="0.25">
      <c r="A350" s="16" t="str">
        <f t="shared" si="5"/>
        <v>486212</v>
      </c>
      <c r="B350" s="14" t="s">
        <v>1559</v>
      </c>
      <c r="C350" s="14">
        <v>12</v>
      </c>
      <c r="D350" s="14" t="s">
        <v>780</v>
      </c>
      <c r="F350" s="14" t="s">
        <v>311</v>
      </c>
      <c r="G350" s="14" t="s">
        <v>1678</v>
      </c>
      <c r="H350" s="14" t="s">
        <v>2313</v>
      </c>
      <c r="I350" s="14" t="s">
        <v>2951</v>
      </c>
      <c r="J350" s="14" t="s">
        <v>7</v>
      </c>
      <c r="K350" s="14" t="s">
        <v>3488</v>
      </c>
      <c r="L350" s="14" t="s">
        <v>3086</v>
      </c>
      <c r="M350" s="14">
        <v>22920005</v>
      </c>
      <c r="N350" s="14">
        <v>0</v>
      </c>
    </row>
    <row r="351" spans="1:14" x14ac:dyDescent="0.25">
      <c r="A351" s="16" t="str">
        <f t="shared" si="5"/>
        <v>486712</v>
      </c>
      <c r="B351" s="14" t="s">
        <v>1714</v>
      </c>
      <c r="C351" s="14">
        <v>12</v>
      </c>
      <c r="D351" s="14" t="s">
        <v>226</v>
      </c>
      <c r="F351" s="14" t="s">
        <v>279</v>
      </c>
      <c r="G351" s="14" t="s">
        <v>1679</v>
      </c>
      <c r="H351" s="14" t="s">
        <v>2314</v>
      </c>
      <c r="I351" s="14" t="s">
        <v>2960</v>
      </c>
      <c r="J351" s="14" t="s">
        <v>7</v>
      </c>
      <c r="K351" s="14" t="s">
        <v>3488</v>
      </c>
      <c r="L351" s="14" t="s">
        <v>747</v>
      </c>
      <c r="M351" s="14">
        <v>27634228</v>
      </c>
      <c r="N351" s="14">
        <v>0</v>
      </c>
    </row>
    <row r="352" spans="1:14" x14ac:dyDescent="0.25">
      <c r="A352" s="16" t="str">
        <f t="shared" si="5"/>
        <v>486912</v>
      </c>
      <c r="B352" s="14" t="s">
        <v>1560</v>
      </c>
      <c r="C352" s="14">
        <v>12</v>
      </c>
      <c r="D352" s="14" t="s">
        <v>281</v>
      </c>
      <c r="F352" s="14" t="s">
        <v>280</v>
      </c>
      <c r="G352" s="14" t="s">
        <v>1680</v>
      </c>
      <c r="H352" s="14" t="s">
        <v>2315</v>
      </c>
      <c r="I352" s="14" t="s">
        <v>59</v>
      </c>
      <c r="J352" s="14" t="s">
        <v>5</v>
      </c>
      <c r="K352" s="14" t="s">
        <v>3488</v>
      </c>
      <c r="L352" s="14" t="s">
        <v>2748</v>
      </c>
      <c r="M352" s="14">
        <v>26610086</v>
      </c>
      <c r="N352" s="14">
        <v>26613357</v>
      </c>
    </row>
    <row r="353" spans="1:14" x14ac:dyDescent="0.25">
      <c r="A353" s="16" t="str">
        <f t="shared" si="5"/>
        <v>487112</v>
      </c>
      <c r="B353" s="14" t="s">
        <v>1561</v>
      </c>
      <c r="C353" s="14">
        <v>12</v>
      </c>
      <c r="D353" s="14" t="s">
        <v>282</v>
      </c>
      <c r="F353" s="14" t="s">
        <v>786</v>
      </c>
      <c r="G353" s="14" t="s">
        <v>1681</v>
      </c>
      <c r="H353" s="14" t="s">
        <v>2316</v>
      </c>
      <c r="I353" s="14" t="s">
        <v>257</v>
      </c>
      <c r="J353" s="14" t="s">
        <v>5</v>
      </c>
      <c r="K353" s="14" t="s">
        <v>3488</v>
      </c>
      <c r="L353" s="14" t="s">
        <v>3396</v>
      </c>
      <c r="M353" s="14">
        <v>26730550</v>
      </c>
      <c r="N353" s="14">
        <v>26730550</v>
      </c>
    </row>
    <row r="354" spans="1:14" x14ac:dyDescent="0.25">
      <c r="A354" s="16" t="str">
        <f t="shared" si="5"/>
        <v>487212</v>
      </c>
      <c r="B354" s="14" t="s">
        <v>1562</v>
      </c>
      <c r="C354" s="14">
        <v>12</v>
      </c>
      <c r="D354" s="14" t="s">
        <v>285</v>
      </c>
      <c r="F354" s="14" t="s">
        <v>787</v>
      </c>
      <c r="G354" s="14" t="s">
        <v>1682</v>
      </c>
      <c r="H354" s="14" t="s">
        <v>2317</v>
      </c>
      <c r="I354" s="14" t="s">
        <v>743</v>
      </c>
      <c r="J354" s="14" t="s">
        <v>7</v>
      </c>
      <c r="K354" s="14" t="s">
        <v>3488</v>
      </c>
      <c r="L354" s="14" t="s">
        <v>3397</v>
      </c>
      <c r="M354" s="14">
        <v>25311634</v>
      </c>
      <c r="N354" s="14">
        <v>25311634</v>
      </c>
    </row>
    <row r="355" spans="1:14" x14ac:dyDescent="0.25">
      <c r="A355" s="16" t="str">
        <f t="shared" si="5"/>
        <v>487412</v>
      </c>
      <c r="B355" s="14" t="s">
        <v>1713</v>
      </c>
      <c r="C355" s="14">
        <v>12</v>
      </c>
      <c r="D355" s="14" t="s">
        <v>233</v>
      </c>
      <c r="F355" s="14" t="s">
        <v>993</v>
      </c>
      <c r="G355" s="14" t="s">
        <v>1683</v>
      </c>
      <c r="H355" s="14" t="s">
        <v>2318</v>
      </c>
      <c r="I355" s="14" t="s">
        <v>59</v>
      </c>
      <c r="J355" s="14" t="s">
        <v>10</v>
      </c>
      <c r="K355" s="14" t="s">
        <v>3488</v>
      </c>
      <c r="L355" s="14" t="s">
        <v>3253</v>
      </c>
      <c r="M355" s="14">
        <v>26364385</v>
      </c>
      <c r="N355" s="14">
        <v>26367484</v>
      </c>
    </row>
    <row r="356" spans="1:14" x14ac:dyDescent="0.25">
      <c r="A356" s="16" t="str">
        <f t="shared" si="5"/>
        <v>487512</v>
      </c>
      <c r="B356" s="14" t="s">
        <v>1563</v>
      </c>
      <c r="C356" s="14">
        <v>12</v>
      </c>
      <c r="D356" s="14" t="s">
        <v>286</v>
      </c>
      <c r="F356" s="14" t="s">
        <v>482</v>
      </c>
      <c r="G356" s="14" t="s">
        <v>1684</v>
      </c>
      <c r="H356" s="14" t="s">
        <v>2319</v>
      </c>
      <c r="I356" s="14" t="s">
        <v>48</v>
      </c>
      <c r="J356" s="14" t="s">
        <v>6</v>
      </c>
      <c r="K356" s="14" t="s">
        <v>3488</v>
      </c>
      <c r="L356" s="14" t="s">
        <v>3602</v>
      </c>
      <c r="M356" s="14">
        <v>24386427</v>
      </c>
      <c r="N356" s="14">
        <v>24386427</v>
      </c>
    </row>
    <row r="357" spans="1:14" x14ac:dyDescent="0.25">
      <c r="A357" s="16" t="str">
        <f t="shared" si="5"/>
        <v>487712</v>
      </c>
      <c r="B357" s="14" t="s">
        <v>1564</v>
      </c>
      <c r="C357" s="14">
        <v>12</v>
      </c>
      <c r="D357" s="14" t="s">
        <v>289</v>
      </c>
      <c r="F357" s="14" t="s">
        <v>483</v>
      </c>
      <c r="G357" s="14" t="s">
        <v>1685</v>
      </c>
      <c r="H357" s="14" t="s">
        <v>2985</v>
      </c>
      <c r="I357" s="14" t="s">
        <v>58</v>
      </c>
      <c r="J357" s="14" t="s">
        <v>9</v>
      </c>
      <c r="K357" s="14" t="s">
        <v>3488</v>
      </c>
      <c r="L357" s="14" t="s">
        <v>2806</v>
      </c>
      <c r="M357" s="14">
        <v>27845107</v>
      </c>
      <c r="N357" s="14">
        <v>27845108</v>
      </c>
    </row>
    <row r="358" spans="1:14" x14ac:dyDescent="0.25">
      <c r="A358" s="16" t="str">
        <f t="shared" si="5"/>
        <v>487812</v>
      </c>
      <c r="B358" s="14" t="s">
        <v>1565</v>
      </c>
      <c r="C358" s="14">
        <v>12</v>
      </c>
      <c r="D358" s="14" t="s">
        <v>986</v>
      </c>
      <c r="F358" s="14" t="s">
        <v>473</v>
      </c>
      <c r="G358" s="14" t="s">
        <v>1686</v>
      </c>
      <c r="H358" s="14" t="s">
        <v>2320</v>
      </c>
      <c r="I358" s="14" t="s">
        <v>59</v>
      </c>
      <c r="J358" s="14" t="s">
        <v>6</v>
      </c>
      <c r="K358" s="14" t="s">
        <v>3488</v>
      </c>
      <c r="L358" s="14" t="s">
        <v>3398</v>
      </c>
      <c r="M358" s="14">
        <v>26478375</v>
      </c>
      <c r="N358" s="14">
        <v>26478375</v>
      </c>
    </row>
    <row r="359" spans="1:14" x14ac:dyDescent="0.25">
      <c r="A359" s="16" t="str">
        <f t="shared" si="5"/>
        <v>488112</v>
      </c>
      <c r="B359" s="14" t="s">
        <v>1571</v>
      </c>
      <c r="C359" s="14">
        <v>12</v>
      </c>
      <c r="D359" s="14" t="s">
        <v>296</v>
      </c>
      <c r="F359" s="14" t="s">
        <v>484</v>
      </c>
      <c r="G359" s="14" t="s">
        <v>1687</v>
      </c>
      <c r="H359" s="14" t="s">
        <v>2321</v>
      </c>
      <c r="I359" s="14" t="s">
        <v>76</v>
      </c>
      <c r="J359" s="14" t="s">
        <v>5</v>
      </c>
      <c r="K359" s="14" t="s">
        <v>3488</v>
      </c>
      <c r="L359" s="14" t="s">
        <v>2807</v>
      </c>
      <c r="M359" s="14">
        <v>87017288</v>
      </c>
      <c r="N359" s="14">
        <v>0</v>
      </c>
    </row>
    <row r="360" spans="1:14" x14ac:dyDescent="0.25">
      <c r="A360" s="16" t="str">
        <f t="shared" si="5"/>
        <v>488212</v>
      </c>
      <c r="B360" s="14" t="s">
        <v>1569</v>
      </c>
      <c r="C360" s="14">
        <v>12</v>
      </c>
      <c r="D360" s="14" t="s">
        <v>294</v>
      </c>
      <c r="F360" s="14" t="s">
        <v>1112</v>
      </c>
      <c r="G360" s="14" t="s">
        <v>1688</v>
      </c>
      <c r="H360" s="14" t="s">
        <v>2322</v>
      </c>
      <c r="I360" s="14" t="s">
        <v>80</v>
      </c>
      <c r="J360" s="14" t="s">
        <v>5</v>
      </c>
      <c r="K360" s="14" t="s">
        <v>3488</v>
      </c>
      <c r="L360" s="14" t="s">
        <v>3603</v>
      </c>
      <c r="M360" s="14">
        <v>24610887</v>
      </c>
      <c r="N360" s="14">
        <v>24610887</v>
      </c>
    </row>
    <row r="361" spans="1:14" x14ac:dyDescent="0.25">
      <c r="A361" s="16" t="str">
        <f t="shared" si="5"/>
        <v>488312</v>
      </c>
      <c r="B361" s="14" t="s">
        <v>1576</v>
      </c>
      <c r="C361" s="14">
        <v>12</v>
      </c>
      <c r="D361" s="14" t="s">
        <v>35</v>
      </c>
      <c r="F361" s="14" t="s">
        <v>788</v>
      </c>
      <c r="G361" s="14" t="s">
        <v>1689</v>
      </c>
      <c r="H361" s="14" t="s">
        <v>2323</v>
      </c>
      <c r="I361" s="14" t="s">
        <v>80</v>
      </c>
      <c r="J361" s="14" t="s">
        <v>6</v>
      </c>
      <c r="K361" s="14" t="s">
        <v>3488</v>
      </c>
      <c r="L361" s="14" t="s">
        <v>3604</v>
      </c>
      <c r="M361" s="14">
        <v>24740271</v>
      </c>
      <c r="N361" s="14">
        <v>24740271</v>
      </c>
    </row>
    <row r="362" spans="1:14" x14ac:dyDescent="0.25">
      <c r="A362" s="16" t="str">
        <f t="shared" si="5"/>
        <v>488412</v>
      </c>
      <c r="B362" s="14" t="s">
        <v>1716</v>
      </c>
      <c r="C362" s="14">
        <v>12</v>
      </c>
      <c r="D362" s="14" t="s">
        <v>510</v>
      </c>
      <c r="F362" s="14" t="s">
        <v>789</v>
      </c>
      <c r="G362" s="14" t="s">
        <v>1690</v>
      </c>
      <c r="H362" s="14" t="s">
        <v>2324</v>
      </c>
      <c r="I362" s="14" t="s">
        <v>80</v>
      </c>
      <c r="J362" s="14" t="s">
        <v>10</v>
      </c>
      <c r="K362" s="14" t="s">
        <v>3488</v>
      </c>
      <c r="L362" s="14" t="s">
        <v>3103</v>
      </c>
      <c r="M362" s="14">
        <v>24615910</v>
      </c>
      <c r="N362" s="14">
        <v>24615910</v>
      </c>
    </row>
    <row r="363" spans="1:14" x14ac:dyDescent="0.25">
      <c r="A363" s="16" t="str">
        <f t="shared" si="5"/>
        <v>488812</v>
      </c>
      <c r="B363" s="14" t="s">
        <v>1544</v>
      </c>
      <c r="C363" s="14">
        <v>12</v>
      </c>
      <c r="D363" s="14" t="s">
        <v>778</v>
      </c>
      <c r="F363" s="14" t="s">
        <v>487</v>
      </c>
      <c r="G363" s="14" t="s">
        <v>1691</v>
      </c>
      <c r="H363" s="14" t="s">
        <v>2325</v>
      </c>
      <c r="I363" s="14" t="s">
        <v>80</v>
      </c>
      <c r="J363" s="14" t="s">
        <v>19</v>
      </c>
      <c r="K363" s="14" t="s">
        <v>3488</v>
      </c>
      <c r="L363" s="14" t="s">
        <v>3254</v>
      </c>
      <c r="M363" s="14">
        <v>22005540</v>
      </c>
      <c r="N363" s="14">
        <v>24777082</v>
      </c>
    </row>
    <row r="364" spans="1:14" x14ac:dyDescent="0.25">
      <c r="A364" s="16" t="str">
        <f t="shared" si="5"/>
        <v>488912</v>
      </c>
      <c r="B364" s="14" t="s">
        <v>1572</v>
      </c>
      <c r="C364" s="14">
        <v>12</v>
      </c>
      <c r="D364" s="14" t="s">
        <v>987</v>
      </c>
      <c r="F364" s="14" t="s">
        <v>488</v>
      </c>
      <c r="G364" s="14" t="s">
        <v>1692</v>
      </c>
      <c r="H364" s="14" t="s">
        <v>2326</v>
      </c>
      <c r="I364" s="14" t="s">
        <v>80</v>
      </c>
      <c r="J364" s="14" t="s">
        <v>13</v>
      </c>
      <c r="K364" s="14" t="s">
        <v>3488</v>
      </c>
      <c r="L364" s="14" t="s">
        <v>3104</v>
      </c>
      <c r="M364" s="14">
        <v>24713190</v>
      </c>
      <c r="N364" s="14">
        <v>24713190</v>
      </c>
    </row>
    <row r="365" spans="1:14" x14ac:dyDescent="0.25">
      <c r="A365" s="16" t="str">
        <f t="shared" si="5"/>
        <v>489012</v>
      </c>
      <c r="B365" s="14" t="s">
        <v>1720</v>
      </c>
      <c r="C365" s="14">
        <v>12</v>
      </c>
      <c r="D365" s="14" t="s">
        <v>514</v>
      </c>
      <c r="F365" s="14" t="s">
        <v>489</v>
      </c>
      <c r="G365" s="14" t="s">
        <v>1693</v>
      </c>
      <c r="H365" s="14" t="s">
        <v>2327</v>
      </c>
      <c r="I365" s="14" t="s">
        <v>89</v>
      </c>
      <c r="J365" s="14" t="s">
        <v>12</v>
      </c>
      <c r="K365" s="14" t="s">
        <v>3488</v>
      </c>
      <c r="L365" s="14" t="s">
        <v>3066</v>
      </c>
      <c r="M365" s="14">
        <v>25771820</v>
      </c>
      <c r="N365" s="14">
        <v>88513684</v>
      </c>
    </row>
    <row r="366" spans="1:14" x14ac:dyDescent="0.25">
      <c r="A366" s="16" t="str">
        <f t="shared" si="5"/>
        <v>489312</v>
      </c>
      <c r="B366" s="14" t="s">
        <v>1575</v>
      </c>
      <c r="C366" s="14">
        <v>12</v>
      </c>
      <c r="D366" s="14" t="s">
        <v>300</v>
      </c>
      <c r="F366" s="14" t="s">
        <v>490</v>
      </c>
      <c r="G366" s="14" t="s">
        <v>1694</v>
      </c>
      <c r="H366" s="14" t="s">
        <v>2328</v>
      </c>
      <c r="I366" s="14" t="s">
        <v>33</v>
      </c>
      <c r="J366" s="14" t="s">
        <v>4</v>
      </c>
      <c r="K366" s="14" t="s">
        <v>3488</v>
      </c>
      <c r="L366" s="14" t="s">
        <v>2836</v>
      </c>
      <c r="M366" s="14">
        <v>22197519</v>
      </c>
      <c r="N366" s="14">
        <v>22197519</v>
      </c>
    </row>
    <row r="367" spans="1:14" x14ac:dyDescent="0.25">
      <c r="A367" s="16" t="str">
        <f t="shared" si="5"/>
        <v>489412</v>
      </c>
      <c r="B367" s="14" t="s">
        <v>1582</v>
      </c>
      <c r="C367" s="14">
        <v>12</v>
      </c>
      <c r="D367" s="14" t="s">
        <v>317</v>
      </c>
      <c r="F367" s="14" t="s">
        <v>491</v>
      </c>
      <c r="G367" s="14" t="s">
        <v>1695</v>
      </c>
      <c r="H367" s="14" t="s">
        <v>2329</v>
      </c>
      <c r="I367" s="14" t="s">
        <v>2957</v>
      </c>
      <c r="J367" s="14" t="s">
        <v>7</v>
      </c>
      <c r="K367" s="14" t="s">
        <v>3488</v>
      </c>
      <c r="L367" s="14" t="s">
        <v>3106</v>
      </c>
      <c r="M367" s="14">
        <v>27721635</v>
      </c>
      <c r="N367" s="14">
        <v>27721635</v>
      </c>
    </row>
    <row r="368" spans="1:14" x14ac:dyDescent="0.25">
      <c r="A368" s="16" t="str">
        <f t="shared" si="5"/>
        <v>489612</v>
      </c>
      <c r="B368" s="14" t="s">
        <v>1717</v>
      </c>
      <c r="C368" s="14">
        <v>12</v>
      </c>
      <c r="D368" s="14" t="s">
        <v>511</v>
      </c>
      <c r="F368" s="14" t="s">
        <v>493</v>
      </c>
      <c r="G368" s="14" t="s">
        <v>1696</v>
      </c>
      <c r="H368" s="14" t="s">
        <v>2330</v>
      </c>
      <c r="I368" s="14" t="s">
        <v>58</v>
      </c>
      <c r="J368" s="14" t="s">
        <v>5</v>
      </c>
      <c r="K368" s="14" t="s">
        <v>3488</v>
      </c>
      <c r="L368" s="14" t="s">
        <v>3107</v>
      </c>
      <c r="M368" s="14">
        <v>27351179</v>
      </c>
      <c r="N368" s="14">
        <v>27351179</v>
      </c>
    </row>
    <row r="369" spans="1:14" x14ac:dyDescent="0.25">
      <c r="A369" s="16" t="str">
        <f t="shared" si="5"/>
        <v>491311</v>
      </c>
      <c r="B369" s="14" t="s">
        <v>1651</v>
      </c>
      <c r="C369" s="14">
        <v>11</v>
      </c>
      <c r="D369" s="14" t="s">
        <v>440</v>
      </c>
      <c r="F369" s="14" t="s">
        <v>494</v>
      </c>
      <c r="G369" s="14" t="s">
        <v>1697</v>
      </c>
      <c r="H369" s="14" t="s">
        <v>2331</v>
      </c>
      <c r="I369" s="14" t="s">
        <v>58</v>
      </c>
      <c r="J369" s="14" t="s">
        <v>12</v>
      </c>
      <c r="K369" s="14" t="s">
        <v>3488</v>
      </c>
      <c r="L369" s="14" t="s">
        <v>2774</v>
      </c>
      <c r="M369" s="14">
        <v>27847047</v>
      </c>
      <c r="N369" s="14">
        <v>27847047</v>
      </c>
    </row>
    <row r="370" spans="1:14" x14ac:dyDescent="0.25">
      <c r="A370" s="16" t="str">
        <f t="shared" si="5"/>
        <v>491511</v>
      </c>
      <c r="B370" s="14" t="s">
        <v>1672</v>
      </c>
      <c r="C370" s="14">
        <v>11</v>
      </c>
      <c r="D370" s="14" t="s">
        <v>466</v>
      </c>
      <c r="F370" s="14" t="s">
        <v>495</v>
      </c>
      <c r="G370" s="14" t="s">
        <v>1698</v>
      </c>
      <c r="H370" s="14" t="s">
        <v>2332</v>
      </c>
      <c r="I370" s="14" t="s">
        <v>76</v>
      </c>
      <c r="J370" s="14" t="s">
        <v>6</v>
      </c>
      <c r="K370" s="14" t="s">
        <v>3488</v>
      </c>
      <c r="L370" s="14" t="s">
        <v>3092</v>
      </c>
      <c r="M370" s="14">
        <v>24700970</v>
      </c>
      <c r="N370" s="14">
        <v>24700970</v>
      </c>
    </row>
    <row r="371" spans="1:14" x14ac:dyDescent="0.25">
      <c r="A371" s="16" t="str">
        <f t="shared" si="5"/>
        <v>491612</v>
      </c>
      <c r="B371" s="14" t="s">
        <v>1704</v>
      </c>
      <c r="C371" s="14">
        <v>12</v>
      </c>
      <c r="D371" s="14" t="s">
        <v>498</v>
      </c>
      <c r="F371" s="14" t="s">
        <v>790</v>
      </c>
      <c r="G371" s="14" t="s">
        <v>1699</v>
      </c>
      <c r="H371" s="14" t="s">
        <v>2333</v>
      </c>
      <c r="I371" s="14" t="s">
        <v>171</v>
      </c>
      <c r="J371" s="14" t="s">
        <v>5</v>
      </c>
      <c r="K371" s="14" t="s">
        <v>3488</v>
      </c>
      <c r="L371" s="14" t="s">
        <v>2809</v>
      </c>
      <c r="M371" s="14">
        <v>25466955</v>
      </c>
      <c r="N371" s="14">
        <v>25466955</v>
      </c>
    </row>
    <row r="372" spans="1:14" x14ac:dyDescent="0.25">
      <c r="A372" s="16" t="str">
        <f t="shared" si="5"/>
        <v>507211</v>
      </c>
      <c r="B372" s="14" t="s">
        <v>1350</v>
      </c>
      <c r="C372" s="14">
        <v>11</v>
      </c>
      <c r="D372" s="14" t="s">
        <v>940</v>
      </c>
      <c r="F372" s="14" t="s">
        <v>994</v>
      </c>
      <c r="G372" s="14" t="s">
        <v>1700</v>
      </c>
      <c r="H372" s="14" t="s">
        <v>2334</v>
      </c>
      <c r="I372" s="14" t="s">
        <v>2964</v>
      </c>
      <c r="J372" s="14" t="s">
        <v>4</v>
      </c>
      <c r="K372" s="14" t="s">
        <v>3488</v>
      </c>
      <c r="L372" s="14" t="s">
        <v>2810</v>
      </c>
      <c r="M372" s="14">
        <v>27421085</v>
      </c>
      <c r="N372" s="14">
        <v>27424085</v>
      </c>
    </row>
    <row r="373" spans="1:14" x14ac:dyDescent="0.25">
      <c r="A373" s="16" t="str">
        <f t="shared" si="5"/>
        <v>507311</v>
      </c>
      <c r="B373" s="14" t="s">
        <v>1640</v>
      </c>
      <c r="C373" s="14">
        <v>11</v>
      </c>
      <c r="D373" s="14" t="s">
        <v>427</v>
      </c>
      <c r="F373" s="14" t="s">
        <v>1116</v>
      </c>
      <c r="G373" s="14" t="s">
        <v>1701</v>
      </c>
      <c r="H373" s="14" t="s">
        <v>2335</v>
      </c>
      <c r="I373" s="14" t="s">
        <v>2959</v>
      </c>
      <c r="J373" s="14" t="s">
        <v>6</v>
      </c>
      <c r="K373" s="14" t="s">
        <v>3488</v>
      </c>
      <c r="L373" s="14" t="s">
        <v>3109</v>
      </c>
      <c r="M373" s="14">
        <v>84033703</v>
      </c>
      <c r="N373" s="14">
        <v>0</v>
      </c>
    </row>
    <row r="374" spans="1:14" x14ac:dyDescent="0.25">
      <c r="A374" s="16" t="str">
        <f t="shared" si="5"/>
        <v>507511</v>
      </c>
      <c r="B374" s="14" t="s">
        <v>1688</v>
      </c>
      <c r="C374" s="14">
        <v>11</v>
      </c>
      <c r="D374" s="14" t="s">
        <v>1112</v>
      </c>
      <c r="F374" s="14" t="s">
        <v>496</v>
      </c>
      <c r="G374" s="14" t="s">
        <v>1702</v>
      </c>
      <c r="H374" s="14" t="s">
        <v>2986</v>
      </c>
      <c r="I374" s="14" t="s">
        <v>2957</v>
      </c>
      <c r="J374" s="14" t="s">
        <v>4</v>
      </c>
      <c r="K374" s="14" t="s">
        <v>3488</v>
      </c>
      <c r="L374" s="14" t="s">
        <v>3605</v>
      </c>
      <c r="M374" s="14">
        <v>22005243</v>
      </c>
      <c r="N374" s="14">
        <v>22005243</v>
      </c>
    </row>
    <row r="375" spans="1:14" x14ac:dyDescent="0.25">
      <c r="A375" s="16" t="str">
        <f t="shared" si="5"/>
        <v>507611</v>
      </c>
      <c r="B375" s="14" t="s">
        <v>1689</v>
      </c>
      <c r="C375" s="14">
        <v>11</v>
      </c>
      <c r="D375" s="14" t="s">
        <v>788</v>
      </c>
      <c r="F375" s="14" t="s">
        <v>497</v>
      </c>
      <c r="G375" s="14" t="s">
        <v>1703</v>
      </c>
      <c r="H375" s="14" t="s">
        <v>2987</v>
      </c>
      <c r="I375" s="14" t="s">
        <v>2957</v>
      </c>
      <c r="J375" s="14" t="s">
        <v>4</v>
      </c>
      <c r="K375" s="14" t="s">
        <v>3488</v>
      </c>
      <c r="L375" s="14" t="s">
        <v>2812</v>
      </c>
      <c r="M375" s="14">
        <v>22005352</v>
      </c>
      <c r="N375" s="14">
        <v>0</v>
      </c>
    </row>
    <row r="376" spans="1:14" x14ac:dyDescent="0.25">
      <c r="A376" s="16" t="str">
        <f t="shared" si="5"/>
        <v>507711</v>
      </c>
      <c r="B376" s="14" t="s">
        <v>1447</v>
      </c>
      <c r="C376" s="14">
        <v>11</v>
      </c>
      <c r="D376" s="14" t="s">
        <v>122</v>
      </c>
      <c r="F376" s="14" t="s">
        <v>498</v>
      </c>
      <c r="G376" s="14" t="s">
        <v>1704</v>
      </c>
      <c r="H376" s="14" t="s">
        <v>2336</v>
      </c>
      <c r="I376" s="14" t="s">
        <v>78</v>
      </c>
      <c r="J376" s="14" t="s">
        <v>4</v>
      </c>
      <c r="K376" s="14" t="s">
        <v>3488</v>
      </c>
      <c r="L376" s="14" t="s">
        <v>2813</v>
      </c>
      <c r="M376" s="14">
        <v>22611421</v>
      </c>
      <c r="N376" s="14">
        <v>22611541</v>
      </c>
    </row>
    <row r="377" spans="1:14" x14ac:dyDescent="0.25">
      <c r="A377" s="16" t="str">
        <f t="shared" si="5"/>
        <v>507911</v>
      </c>
      <c r="B377" s="14" t="s">
        <v>1614</v>
      </c>
      <c r="C377" s="14">
        <v>11</v>
      </c>
      <c r="D377" s="14" t="s">
        <v>389</v>
      </c>
      <c r="F377" s="14" t="s">
        <v>499</v>
      </c>
      <c r="G377" s="14" t="s">
        <v>1705</v>
      </c>
      <c r="H377" s="14" t="s">
        <v>2337</v>
      </c>
      <c r="I377" s="14" t="s">
        <v>2964</v>
      </c>
      <c r="J377" s="14" t="s">
        <v>12</v>
      </c>
      <c r="K377" s="14" t="s">
        <v>3488</v>
      </c>
      <c r="L377" s="14" t="s">
        <v>2814</v>
      </c>
      <c r="M377" s="14">
        <v>27881232</v>
      </c>
      <c r="N377" s="14">
        <v>27881232</v>
      </c>
    </row>
    <row r="378" spans="1:14" x14ac:dyDescent="0.25">
      <c r="A378" s="16" t="str">
        <f t="shared" si="5"/>
        <v>508011</v>
      </c>
      <c r="B378" s="14" t="s">
        <v>1685</v>
      </c>
      <c r="C378" s="14">
        <v>11</v>
      </c>
      <c r="D378" s="14" t="s">
        <v>483</v>
      </c>
      <c r="F378" s="14" t="s">
        <v>500</v>
      </c>
      <c r="G378" s="14" t="s">
        <v>1706</v>
      </c>
      <c r="H378" s="14" t="s">
        <v>2988</v>
      </c>
      <c r="I378" s="14" t="s">
        <v>2957</v>
      </c>
      <c r="J378" s="14" t="s">
        <v>10</v>
      </c>
      <c r="K378" s="14" t="s">
        <v>3488</v>
      </c>
      <c r="L378" s="14" t="s">
        <v>3110</v>
      </c>
      <c r="M378" s="14">
        <v>27371302</v>
      </c>
      <c r="N378" s="14">
        <v>0</v>
      </c>
    </row>
    <row r="379" spans="1:14" x14ac:dyDescent="0.25">
      <c r="A379" s="16" t="str">
        <f t="shared" si="5"/>
        <v>508221</v>
      </c>
      <c r="B379" s="14" t="s">
        <v>1433</v>
      </c>
      <c r="C379" s="14">
        <v>21</v>
      </c>
      <c r="D379" s="14" t="s">
        <v>756</v>
      </c>
      <c r="F379" s="14" t="s">
        <v>501</v>
      </c>
      <c r="G379" s="14" t="s">
        <v>1707</v>
      </c>
      <c r="H379" s="14" t="s">
        <v>2338</v>
      </c>
      <c r="I379" s="14" t="s">
        <v>80</v>
      </c>
      <c r="J379" s="14" t="s">
        <v>7</v>
      </c>
      <c r="K379" s="14" t="s">
        <v>3488</v>
      </c>
      <c r="L379" s="14" t="s">
        <v>2815</v>
      </c>
      <c r="M379" s="14">
        <v>24041060</v>
      </c>
      <c r="N379" s="14">
        <v>24041153</v>
      </c>
    </row>
    <row r="380" spans="1:14" x14ac:dyDescent="0.25">
      <c r="A380" s="16" t="str">
        <f t="shared" si="5"/>
        <v>512111</v>
      </c>
      <c r="B380" s="14" t="s">
        <v>1676</v>
      </c>
      <c r="C380" s="14">
        <v>11</v>
      </c>
      <c r="D380" s="14" t="s">
        <v>471</v>
      </c>
      <c r="F380" s="14" t="s">
        <v>502</v>
      </c>
      <c r="G380" s="14" t="s">
        <v>1708</v>
      </c>
      <c r="H380" s="14" t="s">
        <v>2339</v>
      </c>
      <c r="I380" s="14" t="s">
        <v>80</v>
      </c>
      <c r="J380" s="14" t="s">
        <v>7</v>
      </c>
      <c r="K380" s="14" t="s">
        <v>3488</v>
      </c>
      <c r="L380" s="14" t="s">
        <v>3606</v>
      </c>
      <c r="M380" s="14">
        <v>22065088</v>
      </c>
      <c r="N380" s="14">
        <v>22065088</v>
      </c>
    </row>
    <row r="381" spans="1:14" x14ac:dyDescent="0.25">
      <c r="A381" s="16" t="str">
        <f t="shared" si="5"/>
        <v>512511</v>
      </c>
      <c r="B381" s="14" t="s">
        <v>1665</v>
      </c>
      <c r="C381" s="14">
        <v>11</v>
      </c>
      <c r="D381" s="14" t="s">
        <v>461</v>
      </c>
      <c r="F381" s="14" t="s">
        <v>503</v>
      </c>
      <c r="G381" s="14" t="s">
        <v>1709</v>
      </c>
      <c r="H381" s="14" t="s">
        <v>2340</v>
      </c>
      <c r="I381" s="14" t="s">
        <v>80</v>
      </c>
      <c r="J381" s="14" t="s">
        <v>17</v>
      </c>
      <c r="K381" s="14" t="s">
        <v>3488</v>
      </c>
      <c r="L381" s="14" t="s">
        <v>2861</v>
      </c>
      <c r="M381" s="14">
        <v>24780042</v>
      </c>
      <c r="N381" s="14">
        <v>24780042</v>
      </c>
    </row>
    <row r="382" spans="1:14" x14ac:dyDescent="0.25">
      <c r="A382" s="16" t="str">
        <f t="shared" si="5"/>
        <v>512811</v>
      </c>
      <c r="B382" s="14" t="s">
        <v>1703</v>
      </c>
      <c r="C382" s="14">
        <v>11</v>
      </c>
      <c r="D382" s="14" t="s">
        <v>497</v>
      </c>
      <c r="F382" s="14" t="s">
        <v>506</v>
      </c>
      <c r="G382" s="14" t="s">
        <v>1710</v>
      </c>
      <c r="H382" s="14" t="s">
        <v>2341</v>
      </c>
      <c r="I382" s="14" t="s">
        <v>2951</v>
      </c>
      <c r="J382" s="14" t="s">
        <v>9</v>
      </c>
      <c r="K382" s="14" t="s">
        <v>3488</v>
      </c>
      <c r="L382" s="14" t="s">
        <v>3607</v>
      </c>
      <c r="M382" s="14">
        <v>22943651</v>
      </c>
      <c r="N382" s="14">
        <v>22943651</v>
      </c>
    </row>
    <row r="383" spans="1:14" x14ac:dyDescent="0.25">
      <c r="A383" s="16" t="str">
        <f t="shared" si="5"/>
        <v>512911</v>
      </c>
      <c r="B383" s="14" t="s">
        <v>1702</v>
      </c>
      <c r="C383" s="14">
        <v>11</v>
      </c>
      <c r="D383" s="14" t="s">
        <v>496</v>
      </c>
      <c r="F383" s="14" t="s">
        <v>219</v>
      </c>
      <c r="G383" s="14" t="s">
        <v>1711</v>
      </c>
      <c r="H383" s="14" t="s">
        <v>2342</v>
      </c>
      <c r="I383" s="14" t="s">
        <v>535</v>
      </c>
      <c r="J383" s="14" t="s">
        <v>4</v>
      </c>
      <c r="K383" s="14" t="s">
        <v>3488</v>
      </c>
      <c r="L383" s="14" t="s">
        <v>2818</v>
      </c>
      <c r="M383" s="14">
        <v>26620246</v>
      </c>
      <c r="N383" s="14">
        <v>26621798</v>
      </c>
    </row>
    <row r="384" spans="1:14" x14ac:dyDescent="0.25">
      <c r="A384" s="16" t="str">
        <f t="shared" si="5"/>
        <v>513111</v>
      </c>
      <c r="B384" s="14" t="s">
        <v>1706</v>
      </c>
      <c r="C384" s="14">
        <v>11</v>
      </c>
      <c r="D384" s="14" t="s">
        <v>500</v>
      </c>
      <c r="F384" s="14" t="s">
        <v>508</v>
      </c>
      <c r="G384" s="14" t="s">
        <v>1712</v>
      </c>
      <c r="H384" s="14" t="s">
        <v>2343</v>
      </c>
      <c r="I384" s="14" t="s">
        <v>89</v>
      </c>
      <c r="J384" s="14" t="s">
        <v>7</v>
      </c>
      <c r="K384" s="14" t="s">
        <v>3488</v>
      </c>
      <c r="L384" s="14" t="s">
        <v>3070</v>
      </c>
      <c r="M384" s="14">
        <v>25747404</v>
      </c>
      <c r="N384" s="14">
        <v>25744600</v>
      </c>
    </row>
    <row r="385" spans="1:14" x14ac:dyDescent="0.25">
      <c r="A385" s="16" t="str">
        <f t="shared" si="5"/>
        <v>513211</v>
      </c>
      <c r="B385" s="14" t="s">
        <v>1663</v>
      </c>
      <c r="C385" s="14">
        <v>11</v>
      </c>
      <c r="D385" s="14" t="s">
        <v>906</v>
      </c>
      <c r="F385" s="14" t="s">
        <v>233</v>
      </c>
      <c r="G385" s="14" t="s">
        <v>1713</v>
      </c>
      <c r="H385" s="14" t="s">
        <v>2344</v>
      </c>
      <c r="I385" s="14" t="s">
        <v>535</v>
      </c>
      <c r="J385" s="14" t="s">
        <v>5</v>
      </c>
      <c r="K385" s="14" t="s">
        <v>3488</v>
      </c>
      <c r="L385" s="14" t="s">
        <v>3255</v>
      </c>
      <c r="M385" s="14">
        <v>26955770</v>
      </c>
      <c r="N385" s="14">
        <v>26955770</v>
      </c>
    </row>
    <row r="386" spans="1:14" x14ac:dyDescent="0.25">
      <c r="A386" s="16" t="str">
        <f t="shared" si="5"/>
        <v>513311</v>
      </c>
      <c r="B386" s="14" t="s">
        <v>1638</v>
      </c>
      <c r="C386" s="14">
        <v>11</v>
      </c>
      <c r="D386" s="14" t="s">
        <v>2001</v>
      </c>
      <c r="F386" s="14" t="s">
        <v>226</v>
      </c>
      <c r="G386" s="14" t="s">
        <v>1714</v>
      </c>
      <c r="H386" s="14" t="s">
        <v>2345</v>
      </c>
      <c r="I386" s="14" t="s">
        <v>257</v>
      </c>
      <c r="J386" s="14" t="s">
        <v>3</v>
      </c>
      <c r="K386" s="14" t="s">
        <v>3488</v>
      </c>
      <c r="L386" s="14" t="s">
        <v>2844</v>
      </c>
      <c r="M386" s="14">
        <v>26799548</v>
      </c>
      <c r="N386" s="14">
        <v>26799548</v>
      </c>
    </row>
    <row r="387" spans="1:14" x14ac:dyDescent="0.25">
      <c r="A387" s="16" t="str">
        <f t="shared" ref="A387:A450" si="6">CONCATENATE(B387,C387)</f>
        <v>513411</v>
      </c>
      <c r="B387" s="14" t="s">
        <v>1642</v>
      </c>
      <c r="C387" s="14">
        <v>11</v>
      </c>
      <c r="D387" s="14" t="s">
        <v>431</v>
      </c>
      <c r="F387" s="14" t="s">
        <v>509</v>
      </c>
      <c r="G387" s="14" t="s">
        <v>1715</v>
      </c>
      <c r="H387" s="14" t="s">
        <v>2346</v>
      </c>
      <c r="I387" s="14" t="s">
        <v>2964</v>
      </c>
      <c r="J387" s="14" t="s">
        <v>3</v>
      </c>
      <c r="K387" s="14" t="s">
        <v>3488</v>
      </c>
      <c r="L387" s="14" t="s">
        <v>3134</v>
      </c>
      <c r="M387" s="14">
        <v>27302184</v>
      </c>
      <c r="N387" s="14">
        <v>24279753</v>
      </c>
    </row>
    <row r="388" spans="1:14" x14ac:dyDescent="0.25">
      <c r="A388" s="16" t="str">
        <f t="shared" si="6"/>
        <v>513611</v>
      </c>
      <c r="B388" s="14" t="s">
        <v>1643</v>
      </c>
      <c r="C388" s="14">
        <v>11</v>
      </c>
      <c r="D388" s="14" t="s">
        <v>432</v>
      </c>
      <c r="F388" s="14" t="s">
        <v>510</v>
      </c>
      <c r="G388" s="14" t="s">
        <v>1716</v>
      </c>
      <c r="H388" s="14" t="s">
        <v>2347</v>
      </c>
      <c r="I388" s="14" t="s">
        <v>2964</v>
      </c>
      <c r="J388" s="14" t="s">
        <v>10</v>
      </c>
      <c r="K388" s="14" t="s">
        <v>3488</v>
      </c>
      <c r="L388" s="14" t="s">
        <v>2819</v>
      </c>
      <c r="M388" s="14">
        <v>27864057</v>
      </c>
      <c r="N388" s="14">
        <v>27665421</v>
      </c>
    </row>
    <row r="389" spans="1:14" x14ac:dyDescent="0.25">
      <c r="A389" s="16" t="str">
        <f t="shared" si="6"/>
        <v>513711</v>
      </c>
      <c r="B389" s="14" t="s">
        <v>1684</v>
      </c>
      <c r="C389" s="14">
        <v>11</v>
      </c>
      <c r="D389" s="14" t="s">
        <v>482</v>
      </c>
      <c r="F389" s="14" t="s">
        <v>511</v>
      </c>
      <c r="G389" s="14" t="s">
        <v>1717</v>
      </c>
      <c r="H389" s="14" t="s">
        <v>2348</v>
      </c>
      <c r="I389" s="14" t="s">
        <v>430</v>
      </c>
      <c r="J389" s="14" t="s">
        <v>3</v>
      </c>
      <c r="K389" s="14" t="s">
        <v>3488</v>
      </c>
      <c r="L389" s="14" t="s">
        <v>3608</v>
      </c>
      <c r="M389" s="14">
        <v>27770462</v>
      </c>
      <c r="N389" s="14">
        <v>27772384</v>
      </c>
    </row>
    <row r="390" spans="1:14" x14ac:dyDescent="0.25">
      <c r="A390" s="16" t="str">
        <f t="shared" si="6"/>
        <v>513911</v>
      </c>
      <c r="B390" s="14" t="s">
        <v>1673</v>
      </c>
      <c r="C390" s="14">
        <v>11</v>
      </c>
      <c r="D390" s="14" t="s">
        <v>467</v>
      </c>
      <c r="F390" s="14" t="s">
        <v>512</v>
      </c>
      <c r="G390" s="14" t="s">
        <v>1718</v>
      </c>
      <c r="H390" s="14" t="s">
        <v>2989</v>
      </c>
      <c r="I390" s="14" t="s">
        <v>58</v>
      </c>
      <c r="J390" s="14" t="s">
        <v>6</v>
      </c>
      <c r="K390" s="14" t="s">
        <v>3488</v>
      </c>
      <c r="L390" s="14" t="s">
        <v>3257</v>
      </c>
      <c r="M390" s="14">
        <v>27897655</v>
      </c>
      <c r="N390" s="14">
        <v>0</v>
      </c>
    </row>
    <row r="391" spans="1:14" x14ac:dyDescent="0.25">
      <c r="A391" s="16" t="str">
        <f t="shared" si="6"/>
        <v>514211</v>
      </c>
      <c r="B391" s="14" t="s">
        <v>1634</v>
      </c>
      <c r="C391" s="14">
        <v>11</v>
      </c>
      <c r="D391" s="14" t="s">
        <v>424</v>
      </c>
      <c r="F391" s="14" t="s">
        <v>513</v>
      </c>
      <c r="G391" s="14" t="s">
        <v>1719</v>
      </c>
      <c r="H391" s="14" t="s">
        <v>2349</v>
      </c>
      <c r="I391" s="14" t="s">
        <v>2958</v>
      </c>
      <c r="J391" s="14" t="s">
        <v>6</v>
      </c>
      <c r="K391" s="14" t="s">
        <v>3488</v>
      </c>
      <c r="L391" s="14" t="s">
        <v>3112</v>
      </c>
      <c r="M391" s="14">
        <v>26433694</v>
      </c>
      <c r="N391" s="14">
        <v>26433991</v>
      </c>
    </row>
    <row r="392" spans="1:14" x14ac:dyDescent="0.25">
      <c r="A392" s="16" t="str">
        <f t="shared" si="6"/>
        <v>514411</v>
      </c>
      <c r="B392" s="14" t="s">
        <v>1635</v>
      </c>
      <c r="C392" s="14">
        <v>11</v>
      </c>
      <c r="D392" s="14" t="s">
        <v>425</v>
      </c>
      <c r="F392" s="14" t="s">
        <v>514</v>
      </c>
      <c r="G392" s="14" t="s">
        <v>1720</v>
      </c>
      <c r="H392" s="14" t="s">
        <v>2350</v>
      </c>
      <c r="I392" s="14" t="s">
        <v>2958</v>
      </c>
      <c r="J392" s="14" t="s">
        <v>13</v>
      </c>
      <c r="K392" s="14" t="s">
        <v>3488</v>
      </c>
      <c r="L392" s="14" t="s">
        <v>3258</v>
      </c>
      <c r="M392" s="14">
        <v>27184149</v>
      </c>
      <c r="N392" s="14">
        <v>27184147</v>
      </c>
    </row>
    <row r="393" spans="1:14" x14ac:dyDescent="0.25">
      <c r="A393" s="16" t="str">
        <f t="shared" si="6"/>
        <v>514511</v>
      </c>
      <c r="B393" s="14" t="s">
        <v>1646</v>
      </c>
      <c r="C393" s="14">
        <v>11</v>
      </c>
      <c r="D393" s="14" t="s">
        <v>434</v>
      </c>
      <c r="F393" s="14" t="s">
        <v>515</v>
      </c>
      <c r="G393" s="14" t="s">
        <v>1721</v>
      </c>
      <c r="H393" s="14" t="s">
        <v>2351</v>
      </c>
      <c r="I393" s="14" t="s">
        <v>2963</v>
      </c>
      <c r="J393" s="14" t="s">
        <v>4</v>
      </c>
      <c r="K393" s="14" t="s">
        <v>3488</v>
      </c>
      <c r="L393" s="14" t="s">
        <v>2744</v>
      </c>
      <c r="M393" s="14">
        <v>27643036</v>
      </c>
      <c r="N393" s="14">
        <v>24644116</v>
      </c>
    </row>
    <row r="394" spans="1:14" x14ac:dyDescent="0.25">
      <c r="A394" s="16" t="str">
        <f t="shared" si="6"/>
        <v>514611</v>
      </c>
      <c r="B394" s="14" t="s">
        <v>1636</v>
      </c>
      <c r="C394" s="14">
        <v>11</v>
      </c>
      <c r="D394" s="14" t="s">
        <v>2000</v>
      </c>
      <c r="F394" s="14" t="s">
        <v>516</v>
      </c>
      <c r="G394" s="14" t="s">
        <v>1722</v>
      </c>
      <c r="H394" s="14" t="s">
        <v>2352</v>
      </c>
      <c r="I394" s="14" t="s">
        <v>2964</v>
      </c>
      <c r="J394" s="14" t="s">
        <v>9</v>
      </c>
      <c r="K394" s="14" t="s">
        <v>3488</v>
      </c>
      <c r="L394" s="14" t="s">
        <v>3385</v>
      </c>
      <c r="M394" s="14">
        <v>27864373</v>
      </c>
      <c r="N394" s="14">
        <v>27864373</v>
      </c>
    </row>
    <row r="395" spans="1:14" x14ac:dyDescent="0.25">
      <c r="A395" s="16" t="str">
        <f t="shared" si="6"/>
        <v>514811</v>
      </c>
      <c r="B395" s="14" t="s">
        <v>1691</v>
      </c>
      <c r="C395" s="14">
        <v>11</v>
      </c>
      <c r="D395" s="14" t="s">
        <v>487</v>
      </c>
      <c r="F395" s="14" t="s">
        <v>518</v>
      </c>
      <c r="G395" s="14" t="s">
        <v>1723</v>
      </c>
      <c r="H395" s="14" t="s">
        <v>2353</v>
      </c>
      <c r="I395" s="14" t="s">
        <v>2958</v>
      </c>
      <c r="J395" s="14" t="s">
        <v>6</v>
      </c>
      <c r="K395" s="14" t="s">
        <v>3488</v>
      </c>
      <c r="L395" s="14" t="s">
        <v>3113</v>
      </c>
      <c r="M395" s="14">
        <v>27699901</v>
      </c>
      <c r="N395" s="14">
        <v>27699901</v>
      </c>
    </row>
    <row r="396" spans="1:14" x14ac:dyDescent="0.25">
      <c r="A396" s="16" t="str">
        <f t="shared" si="6"/>
        <v>514911</v>
      </c>
      <c r="B396" s="14" t="s">
        <v>1692</v>
      </c>
      <c r="C396" s="14">
        <v>11</v>
      </c>
      <c r="D396" s="14" t="s">
        <v>488</v>
      </c>
      <c r="F396" s="14" t="s">
        <v>519</v>
      </c>
      <c r="G396" s="14" t="s">
        <v>1724</v>
      </c>
      <c r="H396" s="14" t="s">
        <v>2354</v>
      </c>
      <c r="I396" s="14" t="s">
        <v>171</v>
      </c>
      <c r="J396" s="14" t="s">
        <v>5</v>
      </c>
      <c r="K396" s="14" t="s">
        <v>3488</v>
      </c>
      <c r="L396" s="14" t="s">
        <v>3399</v>
      </c>
      <c r="M396" s="14">
        <v>88332403</v>
      </c>
      <c r="N396" s="14">
        <v>0</v>
      </c>
    </row>
    <row r="397" spans="1:14" x14ac:dyDescent="0.25">
      <c r="A397" s="16" t="str">
        <f t="shared" si="6"/>
        <v>515011</v>
      </c>
      <c r="B397" s="14" t="s">
        <v>1690</v>
      </c>
      <c r="C397" s="14">
        <v>11</v>
      </c>
      <c r="D397" s="14" t="s">
        <v>789</v>
      </c>
      <c r="F397" s="14" t="s">
        <v>859</v>
      </c>
      <c r="G397" s="14" t="s">
        <v>1725</v>
      </c>
      <c r="H397" s="14" t="s">
        <v>2355</v>
      </c>
      <c r="I397" s="14" t="s">
        <v>58</v>
      </c>
      <c r="J397" s="14" t="s">
        <v>19</v>
      </c>
      <c r="K397" s="14" t="s">
        <v>3488</v>
      </c>
      <c r="L397" s="14" t="s">
        <v>3609</v>
      </c>
      <c r="M397" s="14">
        <v>0</v>
      </c>
      <c r="N397" s="14">
        <v>0</v>
      </c>
    </row>
    <row r="398" spans="1:14" x14ac:dyDescent="0.25">
      <c r="A398" s="16" t="str">
        <f t="shared" si="6"/>
        <v>515111</v>
      </c>
      <c r="B398" s="14" t="s">
        <v>1659</v>
      </c>
      <c r="C398" s="14">
        <v>11</v>
      </c>
      <c r="D398" s="14" t="s">
        <v>453</v>
      </c>
      <c r="F398" s="14" t="s">
        <v>1114</v>
      </c>
      <c r="G398" s="14" t="s">
        <v>1726</v>
      </c>
      <c r="H398" s="14" t="s">
        <v>2356</v>
      </c>
      <c r="I398" s="14" t="s">
        <v>58</v>
      </c>
      <c r="J398" s="14" t="s">
        <v>17</v>
      </c>
      <c r="K398" s="14" t="s">
        <v>3488</v>
      </c>
      <c r="L398" s="14" t="s">
        <v>3610</v>
      </c>
      <c r="M398" s="14">
        <v>83405445</v>
      </c>
      <c r="N398" s="14">
        <v>0</v>
      </c>
    </row>
    <row r="399" spans="1:14" x14ac:dyDescent="0.25">
      <c r="A399" s="16" t="str">
        <f t="shared" si="6"/>
        <v>515211</v>
      </c>
      <c r="B399" s="14" t="s">
        <v>1649</v>
      </c>
      <c r="C399" s="14">
        <v>11</v>
      </c>
      <c r="D399" s="14" t="s">
        <v>437</v>
      </c>
      <c r="F399" s="14" t="s">
        <v>766</v>
      </c>
      <c r="G399" s="14" t="s">
        <v>1727</v>
      </c>
      <c r="H399" s="14" t="s">
        <v>2357</v>
      </c>
      <c r="I399" s="14" t="s">
        <v>257</v>
      </c>
      <c r="J399" s="14" t="s">
        <v>7</v>
      </c>
      <c r="K399" s="14" t="s">
        <v>3488</v>
      </c>
      <c r="L399" s="14" t="s">
        <v>2822</v>
      </c>
      <c r="M399" s="14">
        <v>85298708</v>
      </c>
      <c r="N399" s="14">
        <v>0</v>
      </c>
    </row>
    <row r="400" spans="1:14" x14ac:dyDescent="0.25">
      <c r="A400" s="16" t="str">
        <f t="shared" si="6"/>
        <v>515411</v>
      </c>
      <c r="B400" s="14" t="s">
        <v>1682</v>
      </c>
      <c r="C400" s="14">
        <v>11</v>
      </c>
      <c r="D400" s="14" t="s">
        <v>787</v>
      </c>
      <c r="F400" s="14" t="s">
        <v>520</v>
      </c>
      <c r="G400" s="14" t="s">
        <v>1728</v>
      </c>
      <c r="H400" s="14" t="s">
        <v>2358</v>
      </c>
      <c r="I400" s="14" t="s">
        <v>257</v>
      </c>
      <c r="J400" s="14" t="s">
        <v>4</v>
      </c>
      <c r="K400" s="14" t="s">
        <v>3488</v>
      </c>
      <c r="L400" s="14" t="s">
        <v>2823</v>
      </c>
      <c r="M400" s="14">
        <v>26670148</v>
      </c>
      <c r="N400" s="14">
        <v>26670148</v>
      </c>
    </row>
    <row r="401" spans="1:14" x14ac:dyDescent="0.25">
      <c r="A401" s="16" t="str">
        <f t="shared" si="6"/>
        <v>515511</v>
      </c>
      <c r="B401" s="14" t="s">
        <v>1670</v>
      </c>
      <c r="C401" s="14">
        <v>11</v>
      </c>
      <c r="D401" s="14" t="s">
        <v>464</v>
      </c>
      <c r="F401" s="14" t="s">
        <v>521</v>
      </c>
      <c r="G401" s="14" t="s">
        <v>1729</v>
      </c>
      <c r="H401" s="14" t="s">
        <v>2359</v>
      </c>
      <c r="I401" s="14" t="s">
        <v>76</v>
      </c>
      <c r="J401" s="14" t="s">
        <v>4</v>
      </c>
      <c r="K401" s="14" t="s">
        <v>3488</v>
      </c>
      <c r="L401" s="14" t="s">
        <v>2824</v>
      </c>
      <c r="M401" s="14">
        <v>72967040</v>
      </c>
      <c r="N401" s="14">
        <v>24660220</v>
      </c>
    </row>
    <row r="402" spans="1:14" x14ac:dyDescent="0.25">
      <c r="A402" s="16" t="str">
        <f t="shared" si="6"/>
        <v>515611</v>
      </c>
      <c r="B402" s="14" t="s">
        <v>1637</v>
      </c>
      <c r="C402" s="14">
        <v>11</v>
      </c>
      <c r="D402" s="14" t="s">
        <v>426</v>
      </c>
      <c r="F402" s="14" t="s">
        <v>522</v>
      </c>
      <c r="G402" s="14" t="s">
        <v>1730</v>
      </c>
      <c r="H402" s="14" t="s">
        <v>2360</v>
      </c>
      <c r="I402" s="14" t="s">
        <v>2963</v>
      </c>
      <c r="J402" s="14" t="s">
        <v>6</v>
      </c>
      <c r="K402" s="14" t="s">
        <v>3488</v>
      </c>
      <c r="L402" s="14" t="s">
        <v>2825</v>
      </c>
      <c r="M402" s="14">
        <v>27643852</v>
      </c>
      <c r="N402" s="14">
        <v>0</v>
      </c>
    </row>
    <row r="403" spans="1:14" x14ac:dyDescent="0.25">
      <c r="A403" s="16" t="str">
        <f t="shared" si="6"/>
        <v>515911</v>
      </c>
      <c r="B403" s="14" t="s">
        <v>1648</v>
      </c>
      <c r="C403" s="14">
        <v>11</v>
      </c>
      <c r="D403" s="14" t="s">
        <v>436</v>
      </c>
      <c r="F403" s="14" t="s">
        <v>523</v>
      </c>
      <c r="G403" s="14" t="s">
        <v>1731</v>
      </c>
      <c r="H403" s="14" t="s">
        <v>2361</v>
      </c>
      <c r="I403" s="14" t="s">
        <v>2959</v>
      </c>
      <c r="J403" s="14" t="s">
        <v>5</v>
      </c>
      <c r="K403" s="14" t="s">
        <v>3488</v>
      </c>
      <c r="L403" s="14" t="s">
        <v>2826</v>
      </c>
      <c r="M403" s="14">
        <v>85487681</v>
      </c>
      <c r="N403" s="14">
        <v>0</v>
      </c>
    </row>
    <row r="404" spans="1:14" x14ac:dyDescent="0.25">
      <c r="A404" s="16" t="str">
        <f t="shared" si="6"/>
        <v>516111</v>
      </c>
      <c r="B404" s="14" t="s">
        <v>1668</v>
      </c>
      <c r="C404" s="14">
        <v>11</v>
      </c>
      <c r="D404" s="14" t="s">
        <v>463</v>
      </c>
      <c r="F404" s="14" t="s">
        <v>524</v>
      </c>
      <c r="G404" s="14" t="s">
        <v>1732</v>
      </c>
      <c r="H404" s="14" t="s">
        <v>2362</v>
      </c>
      <c r="I404" s="14" t="s">
        <v>2958</v>
      </c>
      <c r="J404" s="14" t="s">
        <v>13</v>
      </c>
      <c r="K404" s="14" t="s">
        <v>3488</v>
      </c>
      <c r="L404" s="14" t="s">
        <v>2827</v>
      </c>
      <c r="M404" s="14">
        <v>27977297</v>
      </c>
      <c r="N404" s="14">
        <v>27977297</v>
      </c>
    </row>
    <row r="405" spans="1:14" x14ac:dyDescent="0.25">
      <c r="A405" s="16" t="str">
        <f t="shared" si="6"/>
        <v>516211</v>
      </c>
      <c r="B405" s="14" t="s">
        <v>1645</v>
      </c>
      <c r="C405" s="14">
        <v>11</v>
      </c>
      <c r="D405" s="14" t="s">
        <v>433</v>
      </c>
      <c r="F405" s="14" t="s">
        <v>525</v>
      </c>
      <c r="G405" s="14" t="s">
        <v>1733</v>
      </c>
      <c r="H405" s="14" t="s">
        <v>2363</v>
      </c>
      <c r="I405" s="14" t="s">
        <v>80</v>
      </c>
      <c r="J405" s="14" t="s">
        <v>7</v>
      </c>
      <c r="K405" s="14" t="s">
        <v>3488</v>
      </c>
      <c r="L405" s="14" t="s">
        <v>2704</v>
      </c>
      <c r="M405" s="14">
        <v>24038273</v>
      </c>
      <c r="N405" s="14">
        <v>24038273</v>
      </c>
    </row>
    <row r="406" spans="1:14" x14ac:dyDescent="0.25">
      <c r="A406" s="16" t="str">
        <f t="shared" si="6"/>
        <v>516311</v>
      </c>
      <c r="B406" s="14" t="s">
        <v>1644</v>
      </c>
      <c r="C406" s="14">
        <v>11</v>
      </c>
      <c r="D406" s="14" t="s">
        <v>765</v>
      </c>
      <c r="F406" s="14" t="s">
        <v>526</v>
      </c>
      <c r="G406" s="14" t="s">
        <v>1734</v>
      </c>
      <c r="H406" s="14" t="s">
        <v>2364</v>
      </c>
      <c r="I406" s="14" t="s">
        <v>80</v>
      </c>
      <c r="J406" s="14" t="s">
        <v>9</v>
      </c>
      <c r="K406" s="14" t="s">
        <v>3488</v>
      </c>
      <c r="L406" s="14" t="s">
        <v>2828</v>
      </c>
      <c r="M406" s="14">
        <v>24691644</v>
      </c>
      <c r="N406" s="14">
        <v>24691442</v>
      </c>
    </row>
    <row r="407" spans="1:14" x14ac:dyDescent="0.25">
      <c r="A407" s="16" t="str">
        <f t="shared" si="6"/>
        <v>516511</v>
      </c>
      <c r="B407" s="14" t="s">
        <v>1671</v>
      </c>
      <c r="C407" s="14">
        <v>11</v>
      </c>
      <c r="D407" s="14" t="s">
        <v>465</v>
      </c>
      <c r="F407" s="14" t="s">
        <v>527</v>
      </c>
      <c r="G407" s="14" t="s">
        <v>1735</v>
      </c>
      <c r="H407" s="14" t="s">
        <v>2990</v>
      </c>
      <c r="I407" s="14" t="s">
        <v>125</v>
      </c>
      <c r="J407" s="14" t="s">
        <v>5</v>
      </c>
      <c r="K407" s="14" t="s">
        <v>3488</v>
      </c>
      <c r="L407" s="14" t="s">
        <v>3400</v>
      </c>
      <c r="M407" s="14">
        <v>87350391</v>
      </c>
      <c r="N407" s="14">
        <v>27781047</v>
      </c>
    </row>
    <row r="408" spans="1:14" x14ac:dyDescent="0.25">
      <c r="A408" s="16" t="str">
        <f t="shared" si="6"/>
        <v>516611</v>
      </c>
      <c r="B408" s="14" t="s">
        <v>1652</v>
      </c>
      <c r="C408" s="14">
        <v>11</v>
      </c>
      <c r="D408" s="14" t="s">
        <v>441</v>
      </c>
      <c r="F408" s="14" t="s">
        <v>534</v>
      </c>
      <c r="G408" s="14" t="s">
        <v>1736</v>
      </c>
      <c r="H408" s="14" t="s">
        <v>2365</v>
      </c>
      <c r="I408" s="14" t="s">
        <v>2957</v>
      </c>
      <c r="J408" s="14" t="s">
        <v>13</v>
      </c>
      <c r="K408" s="14" t="s">
        <v>3488</v>
      </c>
      <c r="L408" s="14" t="s">
        <v>3130</v>
      </c>
      <c r="M408" s="14">
        <v>44033414</v>
      </c>
      <c r="N408" s="14">
        <v>0</v>
      </c>
    </row>
    <row r="409" spans="1:14" x14ac:dyDescent="0.25">
      <c r="A409" s="16" t="str">
        <f t="shared" si="6"/>
        <v>516711</v>
      </c>
      <c r="B409" s="14" t="s">
        <v>1647</v>
      </c>
      <c r="C409" s="14">
        <v>11</v>
      </c>
      <c r="D409" s="14" t="s">
        <v>435</v>
      </c>
      <c r="F409" s="14" t="s">
        <v>2003</v>
      </c>
      <c r="G409" s="14" t="s">
        <v>1737</v>
      </c>
      <c r="H409" s="14" t="s">
        <v>2991</v>
      </c>
      <c r="I409" s="14" t="s">
        <v>2957</v>
      </c>
      <c r="J409" s="14" t="s">
        <v>12</v>
      </c>
      <c r="K409" s="14" t="s">
        <v>3488</v>
      </c>
      <c r="L409" s="14" t="s">
        <v>3259</v>
      </c>
      <c r="M409" s="14">
        <v>27715964</v>
      </c>
      <c r="N409" s="14">
        <v>27715964</v>
      </c>
    </row>
    <row r="410" spans="1:14" x14ac:dyDescent="0.25">
      <c r="A410" s="16" t="str">
        <f t="shared" si="6"/>
        <v>516811</v>
      </c>
      <c r="B410" s="14" t="s">
        <v>1705</v>
      </c>
      <c r="C410" s="14">
        <v>11</v>
      </c>
      <c r="D410" s="14" t="s">
        <v>499</v>
      </c>
      <c r="F410" s="14" t="s">
        <v>792</v>
      </c>
      <c r="G410" s="14" t="s">
        <v>1738</v>
      </c>
      <c r="H410" s="14" t="s">
        <v>2366</v>
      </c>
      <c r="I410" s="14" t="s">
        <v>2964</v>
      </c>
      <c r="J410" s="14" t="s">
        <v>18</v>
      </c>
      <c r="K410" s="14" t="s">
        <v>3488</v>
      </c>
      <c r="L410" s="14" t="s">
        <v>2829</v>
      </c>
      <c r="M410" s="14">
        <v>83344141</v>
      </c>
      <c r="N410" s="14">
        <v>0</v>
      </c>
    </row>
    <row r="411" spans="1:14" x14ac:dyDescent="0.25">
      <c r="A411" s="16" t="str">
        <f t="shared" si="6"/>
        <v>517011</v>
      </c>
      <c r="B411" s="14" t="s">
        <v>1655</v>
      </c>
      <c r="C411" s="14">
        <v>11</v>
      </c>
      <c r="D411" s="14" t="s">
        <v>448</v>
      </c>
      <c r="F411" s="14" t="s">
        <v>1113</v>
      </c>
      <c r="G411" s="14" t="s">
        <v>1739</v>
      </c>
      <c r="H411" s="14" t="s">
        <v>2367</v>
      </c>
      <c r="I411" s="14" t="s">
        <v>2963</v>
      </c>
      <c r="J411" s="14" t="s">
        <v>7</v>
      </c>
      <c r="K411" s="14" t="s">
        <v>3488</v>
      </c>
      <c r="L411" s="14" t="s">
        <v>3611</v>
      </c>
      <c r="M411" s="14">
        <v>22005341</v>
      </c>
      <c r="N411" s="14">
        <v>22005341</v>
      </c>
    </row>
    <row r="412" spans="1:14" x14ac:dyDescent="0.25">
      <c r="A412" s="16" t="str">
        <f t="shared" si="6"/>
        <v>517111</v>
      </c>
      <c r="B412" s="14" t="s">
        <v>1633</v>
      </c>
      <c r="C412" s="14">
        <v>11</v>
      </c>
      <c r="D412" s="14" t="s">
        <v>422</v>
      </c>
      <c r="F412" s="14" t="s">
        <v>904</v>
      </c>
      <c r="G412" s="14" t="s">
        <v>1740</v>
      </c>
      <c r="H412" s="14" t="s">
        <v>2992</v>
      </c>
      <c r="I412" s="14" t="s">
        <v>2963</v>
      </c>
      <c r="J412" s="14" t="s">
        <v>7</v>
      </c>
      <c r="K412" s="14" t="s">
        <v>3488</v>
      </c>
      <c r="L412" s="14" t="s">
        <v>3260</v>
      </c>
      <c r="M412" s="14">
        <v>70147671</v>
      </c>
      <c r="N412" s="14">
        <v>0</v>
      </c>
    </row>
    <row r="413" spans="1:14" x14ac:dyDescent="0.25">
      <c r="A413" s="16" t="str">
        <f t="shared" si="6"/>
        <v>517311</v>
      </c>
      <c r="B413" s="14" t="s">
        <v>1656</v>
      </c>
      <c r="C413" s="14">
        <v>11</v>
      </c>
      <c r="D413" s="14" t="s">
        <v>903</v>
      </c>
      <c r="F413" s="14" t="s">
        <v>793</v>
      </c>
      <c r="G413" s="14" t="s">
        <v>1741</v>
      </c>
      <c r="H413" s="14" t="s">
        <v>2368</v>
      </c>
      <c r="I413" s="14" t="s">
        <v>2963</v>
      </c>
      <c r="J413" s="14" t="s">
        <v>7</v>
      </c>
      <c r="K413" s="14" t="s">
        <v>3488</v>
      </c>
      <c r="L413" s="14" t="s">
        <v>2830</v>
      </c>
      <c r="M413" s="14">
        <v>44056293</v>
      </c>
      <c r="N413" s="14">
        <v>0</v>
      </c>
    </row>
    <row r="414" spans="1:14" x14ac:dyDescent="0.25">
      <c r="A414" s="16" t="str">
        <f t="shared" si="6"/>
        <v>517611</v>
      </c>
      <c r="B414" s="14" t="s">
        <v>1631</v>
      </c>
      <c r="C414" s="14">
        <v>11</v>
      </c>
      <c r="D414" s="14" t="s">
        <v>418</v>
      </c>
      <c r="F414" s="14" t="s">
        <v>537</v>
      </c>
      <c r="G414" s="14" t="s">
        <v>1742</v>
      </c>
      <c r="H414" s="14" t="s">
        <v>2369</v>
      </c>
      <c r="I414" s="14" t="s">
        <v>2963</v>
      </c>
      <c r="J414" s="14" t="s">
        <v>7</v>
      </c>
      <c r="K414" s="14" t="s">
        <v>3488</v>
      </c>
      <c r="L414" s="14" t="s">
        <v>2831</v>
      </c>
      <c r="M414" s="14">
        <v>22064256</v>
      </c>
      <c r="N414" s="14">
        <v>0</v>
      </c>
    </row>
    <row r="415" spans="1:14" x14ac:dyDescent="0.25">
      <c r="A415" s="16" t="str">
        <f t="shared" si="6"/>
        <v>517711</v>
      </c>
      <c r="B415" s="14" t="s">
        <v>1687</v>
      </c>
      <c r="C415" s="14">
        <v>11</v>
      </c>
      <c r="D415" s="14" t="s">
        <v>484</v>
      </c>
      <c r="F415" s="14" t="s">
        <v>539</v>
      </c>
      <c r="G415" s="14" t="s">
        <v>1743</v>
      </c>
      <c r="H415" s="14" t="s">
        <v>2370</v>
      </c>
      <c r="I415" s="14" t="s">
        <v>257</v>
      </c>
      <c r="J415" s="14" t="s">
        <v>3</v>
      </c>
      <c r="K415" s="14" t="s">
        <v>3488</v>
      </c>
      <c r="L415" s="14" t="s">
        <v>2832</v>
      </c>
      <c r="M415" s="14">
        <v>26799174</v>
      </c>
      <c r="N415" s="14">
        <v>26799174</v>
      </c>
    </row>
    <row r="416" spans="1:14" x14ac:dyDescent="0.25">
      <c r="A416" s="16" t="str">
        <f t="shared" si="6"/>
        <v>517811</v>
      </c>
      <c r="B416" s="14" t="s">
        <v>1674</v>
      </c>
      <c r="C416" s="14">
        <v>11</v>
      </c>
      <c r="D416" s="14" t="s">
        <v>2002</v>
      </c>
      <c r="F416" s="14" t="s">
        <v>543</v>
      </c>
      <c r="G416" s="14" t="s">
        <v>1744</v>
      </c>
      <c r="H416" s="14" t="s">
        <v>2371</v>
      </c>
      <c r="I416" s="14" t="s">
        <v>2958</v>
      </c>
      <c r="J416" s="14" t="s">
        <v>12</v>
      </c>
      <c r="K416" s="14" t="s">
        <v>3488</v>
      </c>
      <c r="L416" s="14" t="s">
        <v>2833</v>
      </c>
      <c r="M416" s="14">
        <v>27502027</v>
      </c>
      <c r="N416" s="14">
        <v>27502027</v>
      </c>
    </row>
    <row r="417" spans="1:14" x14ac:dyDescent="0.25">
      <c r="A417" s="16" t="str">
        <f t="shared" si="6"/>
        <v>519711</v>
      </c>
      <c r="B417" s="14" t="s">
        <v>1679</v>
      </c>
      <c r="C417" s="14">
        <v>11</v>
      </c>
      <c r="D417" s="14" t="s">
        <v>279</v>
      </c>
      <c r="F417" s="14" t="s">
        <v>544</v>
      </c>
      <c r="G417" s="14" t="s">
        <v>1745</v>
      </c>
      <c r="H417" s="14" t="s">
        <v>2372</v>
      </c>
      <c r="I417" s="14" t="s">
        <v>80</v>
      </c>
      <c r="J417" s="14" t="s">
        <v>13</v>
      </c>
      <c r="K417" s="14" t="s">
        <v>3488</v>
      </c>
      <c r="L417" s="14" t="s">
        <v>3612</v>
      </c>
      <c r="M417" s="14">
        <v>41051025</v>
      </c>
      <c r="N417" s="14">
        <v>0</v>
      </c>
    </row>
    <row r="418" spans="1:14" x14ac:dyDescent="0.25">
      <c r="A418" s="16" t="str">
        <f t="shared" si="6"/>
        <v>528412</v>
      </c>
      <c r="B418" s="14" t="s">
        <v>1722</v>
      </c>
      <c r="C418" s="14">
        <v>12</v>
      </c>
      <c r="D418" s="14" t="s">
        <v>516</v>
      </c>
      <c r="F418" s="14" t="s">
        <v>545</v>
      </c>
      <c r="G418" s="14" t="s">
        <v>1746</v>
      </c>
      <c r="H418" s="14" t="s">
        <v>2373</v>
      </c>
      <c r="I418" s="14" t="s">
        <v>80</v>
      </c>
      <c r="J418" s="14" t="s">
        <v>19</v>
      </c>
      <c r="K418" s="14" t="s">
        <v>3488</v>
      </c>
      <c r="L418" s="14" t="s">
        <v>3613</v>
      </c>
      <c r="M418" s="14">
        <v>22065018</v>
      </c>
      <c r="N418" s="14">
        <v>22065018</v>
      </c>
    </row>
    <row r="419" spans="1:14" x14ac:dyDescent="0.25">
      <c r="A419" s="16" t="str">
        <f t="shared" si="6"/>
        <v>528811</v>
      </c>
      <c r="B419" s="14" t="s">
        <v>1680</v>
      </c>
      <c r="C419" s="14">
        <v>11</v>
      </c>
      <c r="D419" s="14" t="s">
        <v>280</v>
      </c>
      <c r="F419" s="14" t="s">
        <v>547</v>
      </c>
      <c r="G419" s="14" t="s">
        <v>1747</v>
      </c>
      <c r="H419" s="14" t="s">
        <v>2374</v>
      </c>
      <c r="I419" s="14" t="s">
        <v>86</v>
      </c>
      <c r="J419" s="14" t="s">
        <v>9</v>
      </c>
      <c r="K419" s="14" t="s">
        <v>3488</v>
      </c>
      <c r="L419" s="14" t="s">
        <v>3614</v>
      </c>
      <c r="M419" s="14">
        <v>26701597</v>
      </c>
      <c r="N419" s="14">
        <v>26701597</v>
      </c>
    </row>
    <row r="420" spans="1:14" x14ac:dyDescent="0.25">
      <c r="A420" s="16" t="str">
        <f t="shared" si="6"/>
        <v>528911</v>
      </c>
      <c r="B420" s="14" t="s">
        <v>1686</v>
      </c>
      <c r="C420" s="14">
        <v>11</v>
      </c>
      <c r="D420" s="14" t="s">
        <v>473</v>
      </c>
      <c r="F420" s="14" t="s">
        <v>548</v>
      </c>
      <c r="G420" s="14" t="s">
        <v>1748</v>
      </c>
      <c r="H420" s="14" t="s">
        <v>2375</v>
      </c>
      <c r="I420" s="14" t="s">
        <v>2964</v>
      </c>
      <c r="J420" s="14" t="s">
        <v>4</v>
      </c>
      <c r="K420" s="14" t="s">
        <v>3488</v>
      </c>
      <c r="L420" s="14" t="s">
        <v>3392</v>
      </c>
      <c r="M420" s="14">
        <v>27302700</v>
      </c>
      <c r="N420" s="14">
        <v>27302700</v>
      </c>
    </row>
    <row r="421" spans="1:14" x14ac:dyDescent="0.25">
      <c r="A421" s="16" t="str">
        <f t="shared" si="6"/>
        <v>529011</v>
      </c>
      <c r="B421" s="14" t="s">
        <v>1710</v>
      </c>
      <c r="C421" s="14">
        <v>11</v>
      </c>
      <c r="D421" s="14" t="s">
        <v>506</v>
      </c>
      <c r="F421" s="14" t="s">
        <v>549</v>
      </c>
      <c r="G421" s="14" t="s">
        <v>1749</v>
      </c>
      <c r="H421" s="14" t="s">
        <v>2376</v>
      </c>
      <c r="I421" s="14" t="s">
        <v>2964</v>
      </c>
      <c r="J421" s="14" t="s">
        <v>18</v>
      </c>
      <c r="K421" s="14" t="s">
        <v>3488</v>
      </c>
      <c r="L421" s="14" t="s">
        <v>3116</v>
      </c>
      <c r="M421" s="14">
        <v>27305078</v>
      </c>
      <c r="N421" s="14">
        <v>0</v>
      </c>
    </row>
    <row r="422" spans="1:14" x14ac:dyDescent="0.25">
      <c r="A422" s="16" t="str">
        <f t="shared" si="6"/>
        <v>529111</v>
      </c>
      <c r="B422" s="14" t="s">
        <v>1724</v>
      </c>
      <c r="C422" s="14">
        <v>11</v>
      </c>
      <c r="D422" s="14" t="s">
        <v>519</v>
      </c>
      <c r="F422" s="14" t="s">
        <v>550</v>
      </c>
      <c r="G422" s="14" t="s">
        <v>1750</v>
      </c>
      <c r="H422" s="14" t="s">
        <v>2377</v>
      </c>
      <c r="I422" s="14" t="s">
        <v>430</v>
      </c>
      <c r="J422" s="14" t="s">
        <v>6</v>
      </c>
      <c r="K422" s="14" t="s">
        <v>3488</v>
      </c>
      <c r="L422" s="14" t="s">
        <v>3615</v>
      </c>
      <c r="M422" s="14">
        <v>27798665</v>
      </c>
      <c r="N422" s="14">
        <v>0</v>
      </c>
    </row>
    <row r="423" spans="1:14" x14ac:dyDescent="0.25">
      <c r="A423" s="16" t="str">
        <f t="shared" si="6"/>
        <v>529311</v>
      </c>
      <c r="B423" s="14" t="s">
        <v>1708</v>
      </c>
      <c r="C423" s="14">
        <v>11</v>
      </c>
      <c r="D423" s="14" t="s">
        <v>502</v>
      </c>
      <c r="F423" s="14" t="s">
        <v>794</v>
      </c>
      <c r="G423" s="14" t="s">
        <v>1751</v>
      </c>
      <c r="H423" s="14" t="s">
        <v>2325</v>
      </c>
      <c r="I423" s="14" t="s">
        <v>58</v>
      </c>
      <c r="J423" s="14" t="s">
        <v>19</v>
      </c>
      <c r="K423" s="14" t="s">
        <v>3488</v>
      </c>
      <c r="L423" s="14" t="s">
        <v>3117</v>
      </c>
      <c r="M423" s="14">
        <v>87484223</v>
      </c>
      <c r="N423" s="14">
        <v>0</v>
      </c>
    </row>
    <row r="424" spans="1:14" x14ac:dyDescent="0.25">
      <c r="A424" s="16" t="str">
        <f t="shared" si="6"/>
        <v>529411</v>
      </c>
      <c r="B424" s="14" t="s">
        <v>1701</v>
      </c>
      <c r="C424" s="14">
        <v>11</v>
      </c>
      <c r="D424" s="14" t="s">
        <v>1116</v>
      </c>
      <c r="F424" s="14" t="s">
        <v>551</v>
      </c>
      <c r="G424" s="14" t="s">
        <v>1752</v>
      </c>
      <c r="H424" s="14" t="s">
        <v>2378</v>
      </c>
      <c r="I424" s="14" t="s">
        <v>47</v>
      </c>
      <c r="J424" s="14" t="s">
        <v>12</v>
      </c>
      <c r="K424" s="14" t="s">
        <v>3488</v>
      </c>
      <c r="L424" s="14" t="s">
        <v>2835</v>
      </c>
      <c r="M424" s="14">
        <v>24504950</v>
      </c>
      <c r="N424" s="14">
        <v>24510307</v>
      </c>
    </row>
    <row r="425" spans="1:14" x14ac:dyDescent="0.25">
      <c r="A425" s="16" t="str">
        <f t="shared" si="6"/>
        <v>529511</v>
      </c>
      <c r="B425" s="14" t="s">
        <v>1723</v>
      </c>
      <c r="C425" s="14">
        <v>11</v>
      </c>
      <c r="D425" s="14" t="s">
        <v>518</v>
      </c>
      <c r="F425" s="14" t="s">
        <v>553</v>
      </c>
      <c r="G425" s="14" t="s">
        <v>1753</v>
      </c>
      <c r="H425" s="14" t="s">
        <v>2379</v>
      </c>
      <c r="I425" s="14" t="s">
        <v>171</v>
      </c>
      <c r="J425" s="14" t="s">
        <v>5</v>
      </c>
      <c r="K425" s="14" t="s">
        <v>3488</v>
      </c>
      <c r="L425" s="14" t="s">
        <v>3401</v>
      </c>
      <c r="M425" s="14">
        <v>25440248</v>
      </c>
      <c r="N425" s="14">
        <v>25441512</v>
      </c>
    </row>
    <row r="426" spans="1:14" x14ac:dyDescent="0.25">
      <c r="A426" s="16" t="str">
        <f t="shared" si="6"/>
        <v>529611</v>
      </c>
      <c r="B426" s="14" t="s">
        <v>1741</v>
      </c>
      <c r="C426" s="14">
        <v>11</v>
      </c>
      <c r="D426" s="14" t="s">
        <v>793</v>
      </c>
      <c r="F426" s="14" t="s">
        <v>555</v>
      </c>
      <c r="G426" s="14" t="s">
        <v>1754</v>
      </c>
      <c r="H426" s="14" t="s">
        <v>2380</v>
      </c>
      <c r="I426" s="14" t="s">
        <v>171</v>
      </c>
      <c r="J426" s="14" t="s">
        <v>5</v>
      </c>
      <c r="K426" s="14" t="s">
        <v>3488</v>
      </c>
      <c r="L426" s="14" t="s">
        <v>3261</v>
      </c>
      <c r="M426" s="14">
        <v>25442281</v>
      </c>
      <c r="N426" s="14">
        <v>25442281</v>
      </c>
    </row>
    <row r="427" spans="1:14" x14ac:dyDescent="0.25">
      <c r="A427" s="16" t="str">
        <f t="shared" si="6"/>
        <v>529711</v>
      </c>
      <c r="B427" s="14" t="s">
        <v>1696</v>
      </c>
      <c r="C427" s="14">
        <v>11</v>
      </c>
      <c r="D427" s="14" t="s">
        <v>493</v>
      </c>
      <c r="F427" s="14" t="s">
        <v>556</v>
      </c>
      <c r="G427" s="14" t="s">
        <v>1755</v>
      </c>
      <c r="H427" s="14" t="s">
        <v>2381</v>
      </c>
      <c r="I427" s="14" t="s">
        <v>2963</v>
      </c>
      <c r="J427" s="14" t="s">
        <v>7</v>
      </c>
      <c r="K427" s="14" t="s">
        <v>3488</v>
      </c>
      <c r="L427" s="14" t="s">
        <v>2837</v>
      </c>
      <c r="M427" s="14">
        <v>27666283</v>
      </c>
      <c r="N427" s="14">
        <v>27666283</v>
      </c>
    </row>
    <row r="428" spans="1:14" x14ac:dyDescent="0.25">
      <c r="A428" s="16" t="str">
        <f t="shared" si="6"/>
        <v>529911</v>
      </c>
      <c r="B428" s="14" t="s">
        <v>1641</v>
      </c>
      <c r="C428" s="14">
        <v>11</v>
      </c>
      <c r="D428" s="14" t="s">
        <v>429</v>
      </c>
      <c r="F428" s="14" t="s">
        <v>557</v>
      </c>
      <c r="G428" s="14" t="s">
        <v>1756</v>
      </c>
      <c r="H428" s="14" t="s">
        <v>2382</v>
      </c>
      <c r="I428" s="14" t="s">
        <v>2960</v>
      </c>
      <c r="J428" s="14" t="s">
        <v>10</v>
      </c>
      <c r="K428" s="14" t="s">
        <v>3488</v>
      </c>
      <c r="L428" s="14" t="s">
        <v>2838</v>
      </c>
      <c r="M428" s="14">
        <v>27621112</v>
      </c>
      <c r="N428" s="14">
        <v>27621112</v>
      </c>
    </row>
    <row r="429" spans="1:14" x14ac:dyDescent="0.25">
      <c r="A429" s="16" t="str">
        <f t="shared" si="6"/>
        <v>530011</v>
      </c>
      <c r="B429" s="14" t="s">
        <v>1639</v>
      </c>
      <c r="C429" s="14">
        <v>11</v>
      </c>
      <c r="D429" s="14" t="s">
        <v>253</v>
      </c>
      <c r="F429" s="14" t="s">
        <v>558</v>
      </c>
      <c r="G429" s="14" t="s">
        <v>1757</v>
      </c>
      <c r="H429" s="14" t="s">
        <v>2993</v>
      </c>
      <c r="I429" s="14" t="s">
        <v>76</v>
      </c>
      <c r="J429" s="14" t="s">
        <v>12</v>
      </c>
      <c r="K429" s="14" t="s">
        <v>3488</v>
      </c>
      <c r="L429" s="14" t="s">
        <v>3402</v>
      </c>
      <c r="M429" s="14">
        <v>24708340</v>
      </c>
      <c r="N429" s="14">
        <v>24708340</v>
      </c>
    </row>
    <row r="430" spans="1:14" x14ac:dyDescent="0.25">
      <c r="A430" s="16" t="str">
        <f t="shared" si="6"/>
        <v>530111</v>
      </c>
      <c r="B430" s="14" t="s">
        <v>1667</v>
      </c>
      <c r="C430" s="14">
        <v>11</v>
      </c>
      <c r="D430" s="14" t="s">
        <v>341</v>
      </c>
      <c r="F430" s="14" t="s">
        <v>998</v>
      </c>
      <c r="G430" s="14" t="s">
        <v>1758</v>
      </c>
      <c r="H430" s="14" t="s">
        <v>2383</v>
      </c>
      <c r="I430" s="14" t="s">
        <v>76</v>
      </c>
      <c r="J430" s="14" t="s">
        <v>12</v>
      </c>
      <c r="K430" s="14" t="s">
        <v>3488</v>
      </c>
      <c r="L430" s="14" t="s">
        <v>2839</v>
      </c>
      <c r="M430" s="14">
        <v>24708386</v>
      </c>
      <c r="N430" s="14">
        <v>24708386</v>
      </c>
    </row>
    <row r="431" spans="1:14" x14ac:dyDescent="0.25">
      <c r="A431" s="16" t="str">
        <f t="shared" si="6"/>
        <v>530211</v>
      </c>
      <c r="B431" s="14" t="s">
        <v>1707</v>
      </c>
      <c r="C431" s="14">
        <v>11</v>
      </c>
      <c r="D431" s="14" t="s">
        <v>501</v>
      </c>
      <c r="F431" s="14" t="s">
        <v>559</v>
      </c>
      <c r="G431" s="14" t="s">
        <v>1759</v>
      </c>
      <c r="H431" s="14" t="s">
        <v>2384</v>
      </c>
      <c r="I431" s="14" t="s">
        <v>76</v>
      </c>
      <c r="J431" s="14" t="s">
        <v>10</v>
      </c>
      <c r="K431" s="14" t="s">
        <v>3488</v>
      </c>
      <c r="L431" s="14" t="s">
        <v>2840</v>
      </c>
      <c r="M431" s="14">
        <v>24702897</v>
      </c>
      <c r="N431" s="14">
        <v>24702897</v>
      </c>
    </row>
    <row r="432" spans="1:14" x14ac:dyDescent="0.25">
      <c r="A432" s="16" t="str">
        <f t="shared" si="6"/>
        <v>530311</v>
      </c>
      <c r="B432" s="14" t="s">
        <v>1650</v>
      </c>
      <c r="C432" s="14">
        <v>11</v>
      </c>
      <c r="D432" s="14" t="s">
        <v>438</v>
      </c>
      <c r="F432" s="14" t="s">
        <v>560</v>
      </c>
      <c r="G432" s="14" t="s">
        <v>1760</v>
      </c>
      <c r="H432" s="14" t="s">
        <v>2385</v>
      </c>
      <c r="I432" s="14" t="s">
        <v>76</v>
      </c>
      <c r="J432" s="14" t="s">
        <v>4</v>
      </c>
      <c r="K432" s="14" t="s">
        <v>3488</v>
      </c>
      <c r="L432" s="14" t="s">
        <v>3262</v>
      </c>
      <c r="M432" s="14">
        <v>24660117</v>
      </c>
      <c r="N432" s="14">
        <v>24660117</v>
      </c>
    </row>
    <row r="433" spans="1:14" x14ac:dyDescent="0.25">
      <c r="A433" s="16" t="str">
        <f t="shared" si="6"/>
        <v>530411</v>
      </c>
      <c r="B433" s="14" t="s">
        <v>1709</v>
      </c>
      <c r="C433" s="14">
        <v>11</v>
      </c>
      <c r="D433" s="14" t="s">
        <v>503</v>
      </c>
      <c r="F433" s="14" t="s">
        <v>561</v>
      </c>
      <c r="G433" s="14" t="s">
        <v>1761</v>
      </c>
      <c r="H433" s="14" t="s">
        <v>2386</v>
      </c>
      <c r="I433" s="14" t="s">
        <v>76</v>
      </c>
      <c r="J433" s="14" t="s">
        <v>3</v>
      </c>
      <c r="K433" s="14" t="s">
        <v>3488</v>
      </c>
      <c r="L433" s="14" t="s">
        <v>3118</v>
      </c>
      <c r="M433" s="14">
        <v>22064271</v>
      </c>
      <c r="N433" s="14">
        <v>22064271</v>
      </c>
    </row>
    <row r="434" spans="1:14" x14ac:dyDescent="0.25">
      <c r="A434" s="16" t="str">
        <f t="shared" si="6"/>
        <v>531611</v>
      </c>
      <c r="B434" s="14" t="s">
        <v>1632</v>
      </c>
      <c r="C434" s="14">
        <v>11</v>
      </c>
      <c r="D434" s="14" t="s">
        <v>420</v>
      </c>
      <c r="F434" s="14" t="s">
        <v>563</v>
      </c>
      <c r="G434" s="14" t="s">
        <v>1762</v>
      </c>
      <c r="H434" s="14" t="s">
        <v>2387</v>
      </c>
      <c r="I434" s="14" t="s">
        <v>257</v>
      </c>
      <c r="J434" s="14" t="s">
        <v>7</v>
      </c>
      <c r="K434" s="14" t="s">
        <v>3488</v>
      </c>
      <c r="L434" s="14" t="s">
        <v>3403</v>
      </c>
      <c r="M434" s="14">
        <v>22025250</v>
      </c>
      <c r="N434" s="14">
        <v>0</v>
      </c>
    </row>
    <row r="435" spans="1:14" x14ac:dyDescent="0.25">
      <c r="A435" s="16" t="str">
        <f t="shared" si="6"/>
        <v>531711</v>
      </c>
      <c r="B435" s="14" t="s">
        <v>1698</v>
      </c>
      <c r="C435" s="14">
        <v>11</v>
      </c>
      <c r="D435" s="14" t="s">
        <v>495</v>
      </c>
      <c r="F435" s="14" t="s">
        <v>564</v>
      </c>
      <c r="G435" s="14" t="s">
        <v>1763</v>
      </c>
      <c r="H435" s="14" t="s">
        <v>2388</v>
      </c>
      <c r="I435" s="14" t="s">
        <v>76</v>
      </c>
      <c r="J435" s="14" t="s">
        <v>10</v>
      </c>
      <c r="K435" s="14" t="s">
        <v>3488</v>
      </c>
      <c r="L435" s="14" t="s">
        <v>2843</v>
      </c>
      <c r="M435" s="14">
        <v>72964516</v>
      </c>
      <c r="N435" s="14">
        <v>0</v>
      </c>
    </row>
    <row r="436" spans="1:14" x14ac:dyDescent="0.25">
      <c r="A436" s="16" t="str">
        <f t="shared" si="6"/>
        <v>531811</v>
      </c>
      <c r="B436" s="14" t="s">
        <v>1660</v>
      </c>
      <c r="C436" s="14">
        <v>11</v>
      </c>
      <c r="D436" s="14" t="s">
        <v>455</v>
      </c>
      <c r="F436" s="14" t="s">
        <v>999</v>
      </c>
      <c r="G436" s="14" t="s">
        <v>1764</v>
      </c>
      <c r="H436" s="14" t="s">
        <v>2389</v>
      </c>
      <c r="I436" s="14" t="s">
        <v>76</v>
      </c>
      <c r="J436" s="14" t="s">
        <v>12</v>
      </c>
      <c r="K436" s="14" t="s">
        <v>3488</v>
      </c>
      <c r="L436" s="14" t="s">
        <v>3404</v>
      </c>
      <c r="M436" s="14">
        <v>24708576</v>
      </c>
      <c r="N436" s="14">
        <v>24708576</v>
      </c>
    </row>
    <row r="437" spans="1:14" x14ac:dyDescent="0.25">
      <c r="A437" s="16" t="str">
        <f t="shared" si="6"/>
        <v>534711</v>
      </c>
      <c r="B437" s="14" t="s">
        <v>1695</v>
      </c>
      <c r="C437" s="14">
        <v>11</v>
      </c>
      <c r="D437" s="14" t="s">
        <v>491</v>
      </c>
      <c r="F437" s="14" t="s">
        <v>565</v>
      </c>
      <c r="G437" s="14" t="s">
        <v>1765</v>
      </c>
      <c r="H437" s="14" t="s">
        <v>2390</v>
      </c>
      <c r="I437" s="14" t="s">
        <v>430</v>
      </c>
      <c r="J437" s="14" t="s">
        <v>7</v>
      </c>
      <c r="K437" s="14" t="s">
        <v>3488</v>
      </c>
      <c r="L437" s="14" t="s">
        <v>3405</v>
      </c>
      <c r="M437" s="14">
        <v>26370111</v>
      </c>
      <c r="N437" s="14">
        <v>26370111</v>
      </c>
    </row>
    <row r="438" spans="1:14" x14ac:dyDescent="0.25">
      <c r="A438" s="16" t="str">
        <f t="shared" si="6"/>
        <v>535011</v>
      </c>
      <c r="B438" s="14" t="s">
        <v>1697</v>
      </c>
      <c r="C438" s="14">
        <v>11</v>
      </c>
      <c r="D438" s="14" t="s">
        <v>494</v>
      </c>
      <c r="F438" s="14" t="s">
        <v>404</v>
      </c>
      <c r="G438" s="14" t="s">
        <v>1766</v>
      </c>
      <c r="H438" s="14" t="s">
        <v>2994</v>
      </c>
      <c r="I438" s="14" t="s">
        <v>2960</v>
      </c>
      <c r="J438" s="14" t="s">
        <v>10</v>
      </c>
      <c r="K438" s="14" t="s">
        <v>3488</v>
      </c>
      <c r="L438" s="14" t="s">
        <v>2943</v>
      </c>
      <c r="M438" s="14">
        <v>44020005</v>
      </c>
      <c r="N438" s="14">
        <v>0</v>
      </c>
    </row>
    <row r="439" spans="1:14" x14ac:dyDescent="0.25">
      <c r="A439" s="16" t="str">
        <f t="shared" si="6"/>
        <v>535611</v>
      </c>
      <c r="B439" s="14" t="s">
        <v>1740</v>
      </c>
      <c r="C439" s="14">
        <v>11</v>
      </c>
      <c r="D439" s="14" t="s">
        <v>904</v>
      </c>
      <c r="F439" s="14" t="s">
        <v>401</v>
      </c>
      <c r="G439" s="14" t="s">
        <v>1767</v>
      </c>
      <c r="H439" s="14" t="s">
        <v>2391</v>
      </c>
      <c r="I439" s="14" t="s">
        <v>80</v>
      </c>
      <c r="J439" s="14" t="s">
        <v>12</v>
      </c>
      <c r="K439" s="14" t="s">
        <v>3488</v>
      </c>
      <c r="L439" s="14" t="s">
        <v>3263</v>
      </c>
      <c r="M439" s="14">
        <v>41051043</v>
      </c>
      <c r="N439" s="14">
        <v>0</v>
      </c>
    </row>
    <row r="440" spans="1:14" x14ac:dyDescent="0.25">
      <c r="A440" s="16" t="str">
        <f t="shared" si="6"/>
        <v>553011</v>
      </c>
      <c r="B440" s="14" t="s">
        <v>1666</v>
      </c>
      <c r="C440" s="14">
        <v>11</v>
      </c>
      <c r="D440" s="14" t="s">
        <v>284</v>
      </c>
      <c r="F440" s="14" t="s">
        <v>402</v>
      </c>
      <c r="G440" s="14" t="s">
        <v>1768</v>
      </c>
      <c r="H440" s="14" t="s">
        <v>2392</v>
      </c>
      <c r="I440" s="14" t="s">
        <v>80</v>
      </c>
      <c r="J440" s="14" t="s">
        <v>12</v>
      </c>
      <c r="K440" s="14" t="s">
        <v>3488</v>
      </c>
      <c r="L440" s="14" t="s">
        <v>3616</v>
      </c>
      <c r="M440" s="14">
        <v>24478480</v>
      </c>
      <c r="N440" s="14">
        <v>24777082</v>
      </c>
    </row>
    <row r="441" spans="1:14" x14ac:dyDescent="0.25">
      <c r="A441" s="16" t="str">
        <f t="shared" si="6"/>
        <v>553111</v>
      </c>
      <c r="B441" s="14" t="s">
        <v>1664</v>
      </c>
      <c r="C441" s="14">
        <v>11</v>
      </c>
      <c r="D441" s="14" t="s">
        <v>827</v>
      </c>
      <c r="F441" s="14" t="s">
        <v>403</v>
      </c>
      <c r="G441" s="14" t="s">
        <v>1769</v>
      </c>
      <c r="H441" s="14" t="s">
        <v>2995</v>
      </c>
      <c r="I441" s="14" t="s">
        <v>80</v>
      </c>
      <c r="J441" s="14" t="s">
        <v>7</v>
      </c>
      <c r="K441" s="14" t="s">
        <v>3488</v>
      </c>
      <c r="L441" s="14" t="s">
        <v>3617</v>
      </c>
      <c r="M441" s="14">
        <v>24613705</v>
      </c>
      <c r="N441" s="14">
        <v>0</v>
      </c>
    </row>
    <row r="442" spans="1:14" x14ac:dyDescent="0.25">
      <c r="A442" s="16" t="str">
        <f t="shared" si="6"/>
        <v>553211</v>
      </c>
      <c r="B442" s="14" t="s">
        <v>1658</v>
      </c>
      <c r="C442" s="14">
        <v>11</v>
      </c>
      <c r="D442" s="14" t="s">
        <v>451</v>
      </c>
      <c r="F442" s="14" t="s">
        <v>409</v>
      </c>
      <c r="G442" s="14" t="s">
        <v>1770</v>
      </c>
      <c r="H442" s="14" t="s">
        <v>2393</v>
      </c>
      <c r="I442" s="14" t="s">
        <v>80</v>
      </c>
      <c r="J442" s="14" t="s">
        <v>81</v>
      </c>
      <c r="K442" s="14" t="s">
        <v>3488</v>
      </c>
      <c r="L442" s="14" t="s">
        <v>2846</v>
      </c>
      <c r="M442" s="14">
        <v>24612906</v>
      </c>
      <c r="N442" s="14">
        <v>24612906</v>
      </c>
    </row>
    <row r="443" spans="1:14" x14ac:dyDescent="0.25">
      <c r="A443" s="16" t="str">
        <f t="shared" si="6"/>
        <v>553311</v>
      </c>
      <c r="B443" s="14" t="s">
        <v>1734</v>
      </c>
      <c r="C443" s="14">
        <v>11</v>
      </c>
      <c r="D443" s="14" t="s">
        <v>526</v>
      </c>
      <c r="F443" s="14" t="s">
        <v>411</v>
      </c>
      <c r="G443" s="14" t="s">
        <v>1771</v>
      </c>
      <c r="H443" s="14" t="s">
        <v>2996</v>
      </c>
      <c r="I443" s="14" t="s">
        <v>33</v>
      </c>
      <c r="J443" s="14" t="s">
        <v>10</v>
      </c>
      <c r="K443" s="14" t="s">
        <v>3488</v>
      </c>
      <c r="L443" s="14" t="s">
        <v>1128</v>
      </c>
      <c r="M443" s="14">
        <v>22759945</v>
      </c>
      <c r="N443" s="14">
        <v>22759945</v>
      </c>
    </row>
    <row r="444" spans="1:14" x14ac:dyDescent="0.25">
      <c r="A444" s="16" t="str">
        <f t="shared" si="6"/>
        <v>553511</v>
      </c>
      <c r="B444" s="14" t="s">
        <v>1728</v>
      </c>
      <c r="C444" s="14">
        <v>11</v>
      </c>
      <c r="D444" s="14" t="s">
        <v>520</v>
      </c>
      <c r="F444" s="14" t="s">
        <v>414</v>
      </c>
      <c r="G444" s="14" t="s">
        <v>1772</v>
      </c>
      <c r="H444" s="14" t="s">
        <v>2394</v>
      </c>
      <c r="I444" s="14" t="s">
        <v>125</v>
      </c>
      <c r="J444" s="14" t="s">
        <v>10</v>
      </c>
      <c r="K444" s="14" t="s">
        <v>3488</v>
      </c>
      <c r="L444" s="14" t="s">
        <v>2847</v>
      </c>
      <c r="M444" s="14">
        <v>27798687</v>
      </c>
      <c r="N444" s="14">
        <v>27798687</v>
      </c>
    </row>
    <row r="445" spans="1:14" x14ac:dyDescent="0.25">
      <c r="A445" s="16" t="str">
        <f t="shared" si="6"/>
        <v>553611</v>
      </c>
      <c r="B445" s="14" t="s">
        <v>1630</v>
      </c>
      <c r="C445" s="14">
        <v>11</v>
      </c>
      <c r="D445" s="14" t="s">
        <v>239</v>
      </c>
      <c r="F445" s="14" t="s">
        <v>1118</v>
      </c>
      <c r="G445" s="14" t="s">
        <v>1773</v>
      </c>
      <c r="H445" s="14" t="s">
        <v>2395</v>
      </c>
      <c r="I445" s="14" t="s">
        <v>125</v>
      </c>
      <c r="J445" s="14" t="s">
        <v>4</v>
      </c>
      <c r="K445" s="14" t="s">
        <v>3488</v>
      </c>
      <c r="L445" s="14" t="s">
        <v>2848</v>
      </c>
      <c r="M445" s="14">
        <v>24170223</v>
      </c>
      <c r="N445" s="14">
        <v>24170223</v>
      </c>
    </row>
    <row r="446" spans="1:14" x14ac:dyDescent="0.25">
      <c r="A446" s="16" t="str">
        <f t="shared" si="6"/>
        <v>556711</v>
      </c>
      <c r="B446" s="14" t="s">
        <v>1732</v>
      </c>
      <c r="C446" s="14">
        <v>11</v>
      </c>
      <c r="D446" s="14" t="s">
        <v>524</v>
      </c>
      <c r="F446" s="14" t="s">
        <v>338</v>
      </c>
      <c r="G446" s="14" t="s">
        <v>1774</v>
      </c>
      <c r="H446" s="14" t="s">
        <v>2396</v>
      </c>
      <c r="I446" s="14" t="s">
        <v>535</v>
      </c>
      <c r="J446" s="14" t="s">
        <v>3</v>
      </c>
      <c r="K446" s="14" t="s">
        <v>3488</v>
      </c>
      <c r="L446" s="14" t="s">
        <v>3618</v>
      </c>
      <c r="M446" s="14">
        <v>26740446</v>
      </c>
      <c r="N446" s="14">
        <v>26740446</v>
      </c>
    </row>
    <row r="447" spans="1:14" x14ac:dyDescent="0.25">
      <c r="A447" s="16" t="str">
        <f t="shared" si="6"/>
        <v>556811</v>
      </c>
      <c r="B447" s="14" t="s">
        <v>1731</v>
      </c>
      <c r="C447" s="14">
        <v>11</v>
      </c>
      <c r="D447" s="14" t="s">
        <v>523</v>
      </c>
      <c r="F447" s="14" t="s">
        <v>407</v>
      </c>
      <c r="G447" s="14" t="s">
        <v>1775</v>
      </c>
      <c r="H447" s="14" t="s">
        <v>2397</v>
      </c>
      <c r="I447" s="14" t="s">
        <v>2949</v>
      </c>
      <c r="J447" s="14" t="s">
        <v>6</v>
      </c>
      <c r="K447" s="14" t="s">
        <v>3488</v>
      </c>
      <c r="L447" s="14" t="s">
        <v>3119</v>
      </c>
      <c r="M447" s="14">
        <v>22036843</v>
      </c>
      <c r="N447" s="14">
        <v>22036843</v>
      </c>
    </row>
    <row r="448" spans="1:14" x14ac:dyDescent="0.25">
      <c r="A448" s="16" t="str">
        <f t="shared" si="6"/>
        <v>557511</v>
      </c>
      <c r="B448" s="14" t="s">
        <v>1725</v>
      </c>
      <c r="C448" s="14">
        <v>11</v>
      </c>
      <c r="D448" s="14" t="s">
        <v>859</v>
      </c>
      <c r="F448" s="14" t="s">
        <v>419</v>
      </c>
      <c r="G448" s="14" t="s">
        <v>1776</v>
      </c>
      <c r="H448" s="14" t="s">
        <v>2398</v>
      </c>
      <c r="I448" s="14" t="s">
        <v>80</v>
      </c>
      <c r="J448" s="14" t="s">
        <v>7</v>
      </c>
      <c r="K448" s="14" t="s">
        <v>3488</v>
      </c>
      <c r="L448" s="14" t="s">
        <v>3123</v>
      </c>
      <c r="M448" s="14">
        <v>22064538</v>
      </c>
      <c r="N448" s="14">
        <v>0</v>
      </c>
    </row>
    <row r="449" spans="1:14" x14ac:dyDescent="0.25">
      <c r="A449" s="16" t="str">
        <f t="shared" si="6"/>
        <v>557611</v>
      </c>
      <c r="B449" s="14" t="s">
        <v>1726</v>
      </c>
      <c r="C449" s="14">
        <v>11</v>
      </c>
      <c r="D449" s="14" t="s">
        <v>1114</v>
      </c>
      <c r="F449" s="14" t="s">
        <v>421</v>
      </c>
      <c r="G449" s="14" t="s">
        <v>1777</v>
      </c>
      <c r="H449" s="14" t="s">
        <v>2399</v>
      </c>
      <c r="I449" s="14" t="s">
        <v>257</v>
      </c>
      <c r="J449" s="14" t="s">
        <v>3</v>
      </c>
      <c r="K449" s="14" t="s">
        <v>3488</v>
      </c>
      <c r="L449" s="14" t="s">
        <v>2759</v>
      </c>
      <c r="M449" s="14">
        <v>26797756</v>
      </c>
      <c r="N449" s="14">
        <v>26799174</v>
      </c>
    </row>
    <row r="450" spans="1:14" x14ac:dyDescent="0.25">
      <c r="A450" s="16" t="str">
        <f t="shared" si="6"/>
        <v>557711</v>
      </c>
      <c r="B450" s="14" t="s">
        <v>1733</v>
      </c>
      <c r="C450" s="14">
        <v>11</v>
      </c>
      <c r="D450" s="14" t="s">
        <v>525</v>
      </c>
      <c r="F450" s="14" t="s">
        <v>423</v>
      </c>
      <c r="G450" s="14" t="s">
        <v>1778</v>
      </c>
      <c r="H450" s="14" t="s">
        <v>2400</v>
      </c>
      <c r="I450" s="14" t="s">
        <v>2960</v>
      </c>
      <c r="J450" s="14" t="s">
        <v>10</v>
      </c>
      <c r="K450" s="14" t="s">
        <v>3488</v>
      </c>
      <c r="L450" s="14" t="s">
        <v>3264</v>
      </c>
      <c r="M450" s="14">
        <v>27166987</v>
      </c>
      <c r="N450" s="14">
        <v>27169066</v>
      </c>
    </row>
    <row r="451" spans="1:14" x14ac:dyDescent="0.25">
      <c r="A451" s="16" t="str">
        <f t="shared" ref="A451:A514" si="7">CONCATENATE(B451,C451)</f>
        <v>557811</v>
      </c>
      <c r="B451" s="14" t="s">
        <v>1746</v>
      </c>
      <c r="C451" s="14">
        <v>11</v>
      </c>
      <c r="D451" s="14" t="s">
        <v>545</v>
      </c>
      <c r="F451" s="14" t="s">
        <v>469</v>
      </c>
      <c r="G451" s="14" t="s">
        <v>1779</v>
      </c>
      <c r="H451" s="14" t="s">
        <v>2401</v>
      </c>
      <c r="I451" s="14" t="s">
        <v>125</v>
      </c>
      <c r="J451" s="14" t="s">
        <v>6</v>
      </c>
      <c r="K451" s="14" t="s">
        <v>3488</v>
      </c>
      <c r="L451" s="14" t="s">
        <v>3265</v>
      </c>
      <c r="M451" s="14">
        <v>24170868</v>
      </c>
      <c r="N451" s="14">
        <v>0</v>
      </c>
    </row>
    <row r="452" spans="1:14" x14ac:dyDescent="0.25">
      <c r="A452" s="16" t="str">
        <f t="shared" si="7"/>
        <v>557911</v>
      </c>
      <c r="B452" s="14" t="s">
        <v>1737</v>
      </c>
      <c r="C452" s="14">
        <v>11</v>
      </c>
      <c r="D452" s="14" t="s">
        <v>2003</v>
      </c>
      <c r="F452" s="14" t="s">
        <v>470</v>
      </c>
      <c r="G452" s="14" t="s">
        <v>1780</v>
      </c>
      <c r="H452" s="14" t="s">
        <v>2402</v>
      </c>
      <c r="I452" s="14" t="s">
        <v>125</v>
      </c>
      <c r="J452" s="14" t="s">
        <v>6</v>
      </c>
      <c r="K452" s="14" t="s">
        <v>3488</v>
      </c>
      <c r="L452" s="14" t="s">
        <v>2850</v>
      </c>
      <c r="M452" s="14">
        <v>24171741</v>
      </c>
      <c r="N452" s="14">
        <v>24171741</v>
      </c>
    </row>
    <row r="453" spans="1:14" x14ac:dyDescent="0.25">
      <c r="A453" s="16" t="str">
        <f t="shared" si="7"/>
        <v>558011</v>
      </c>
      <c r="B453" s="14" t="s">
        <v>1736</v>
      </c>
      <c r="C453" s="14">
        <v>11</v>
      </c>
      <c r="D453" s="14" t="s">
        <v>534</v>
      </c>
      <c r="F453" s="14" t="s">
        <v>475</v>
      </c>
      <c r="G453" s="14" t="s">
        <v>1781</v>
      </c>
      <c r="H453" s="14" t="s">
        <v>2403</v>
      </c>
      <c r="I453" s="14" t="s">
        <v>2963</v>
      </c>
      <c r="J453" s="14" t="s">
        <v>3</v>
      </c>
      <c r="K453" s="14" t="s">
        <v>3488</v>
      </c>
      <c r="L453" s="14" t="s">
        <v>3120</v>
      </c>
      <c r="M453" s="14">
        <v>27610841</v>
      </c>
      <c r="N453" s="14">
        <v>0</v>
      </c>
    </row>
    <row r="454" spans="1:14" x14ac:dyDescent="0.25">
      <c r="A454" s="16" t="str">
        <f t="shared" si="7"/>
        <v>558111</v>
      </c>
      <c r="B454" s="14" t="s">
        <v>1738</v>
      </c>
      <c r="C454" s="14">
        <v>11</v>
      </c>
      <c r="D454" s="14" t="s">
        <v>792</v>
      </c>
      <c r="F454" s="14" t="s">
        <v>486</v>
      </c>
      <c r="G454" s="14" t="s">
        <v>1782</v>
      </c>
      <c r="H454" s="14" t="s">
        <v>2997</v>
      </c>
      <c r="I454" s="14" t="s">
        <v>58</v>
      </c>
      <c r="J454" s="14" t="s">
        <v>7</v>
      </c>
      <c r="K454" s="14" t="s">
        <v>3488</v>
      </c>
      <c r="L454" s="14" t="s">
        <v>3121</v>
      </c>
      <c r="M454" s="14">
        <v>27734715</v>
      </c>
      <c r="N454" s="14">
        <v>27734715</v>
      </c>
    </row>
    <row r="455" spans="1:14" x14ac:dyDescent="0.25">
      <c r="A455" s="16" t="str">
        <f t="shared" si="7"/>
        <v>558211</v>
      </c>
      <c r="B455" s="14" t="s">
        <v>1735</v>
      </c>
      <c r="C455" s="14">
        <v>11</v>
      </c>
      <c r="D455" s="14" t="s">
        <v>527</v>
      </c>
      <c r="F455" s="14" t="s">
        <v>485</v>
      </c>
      <c r="G455" s="14" t="s">
        <v>1783</v>
      </c>
      <c r="H455" s="14" t="s">
        <v>2998</v>
      </c>
      <c r="I455" s="14" t="s">
        <v>33</v>
      </c>
      <c r="J455" s="14" t="s">
        <v>4</v>
      </c>
      <c r="K455" s="14" t="s">
        <v>3488</v>
      </c>
      <c r="L455" s="14" t="s">
        <v>3133</v>
      </c>
      <c r="M455" s="14">
        <v>22198848</v>
      </c>
      <c r="N455" s="14">
        <v>22595019</v>
      </c>
    </row>
    <row r="456" spans="1:14" x14ac:dyDescent="0.25">
      <c r="A456" s="16" t="str">
        <f t="shared" si="7"/>
        <v>558311</v>
      </c>
      <c r="B456" s="14" t="s">
        <v>1729</v>
      </c>
      <c r="C456" s="14">
        <v>11</v>
      </c>
      <c r="D456" s="14" t="s">
        <v>521</v>
      </c>
      <c r="F456" s="14" t="s">
        <v>492</v>
      </c>
      <c r="G456" s="14" t="s">
        <v>1784</v>
      </c>
      <c r="H456" s="14" t="s">
        <v>2404</v>
      </c>
      <c r="I456" s="14" t="s">
        <v>33</v>
      </c>
      <c r="J456" s="14" t="s">
        <v>5</v>
      </c>
      <c r="K456" s="14" t="s">
        <v>3488</v>
      </c>
      <c r="L456" s="14" t="s">
        <v>3406</v>
      </c>
      <c r="M456" s="14">
        <v>24104630</v>
      </c>
      <c r="N456" s="14">
        <v>24104630</v>
      </c>
    </row>
    <row r="457" spans="1:14" x14ac:dyDescent="0.25">
      <c r="A457" s="16" t="str">
        <f t="shared" si="7"/>
        <v>558411</v>
      </c>
      <c r="B457" s="14" t="s">
        <v>1730</v>
      </c>
      <c r="C457" s="14">
        <v>11</v>
      </c>
      <c r="D457" s="14" t="s">
        <v>522</v>
      </c>
      <c r="F457" s="14" t="s">
        <v>569</v>
      </c>
      <c r="G457" s="14" t="s">
        <v>1785</v>
      </c>
      <c r="H457" s="14" t="s">
        <v>2405</v>
      </c>
      <c r="I457" s="14" t="s">
        <v>89</v>
      </c>
      <c r="J457" s="14" t="s">
        <v>9</v>
      </c>
      <c r="K457" s="14" t="s">
        <v>3488</v>
      </c>
      <c r="L457" s="14" t="s">
        <v>3407</v>
      </c>
      <c r="M457" s="14">
        <v>22795011</v>
      </c>
      <c r="N457" s="14">
        <v>22795011</v>
      </c>
    </row>
    <row r="458" spans="1:14" x14ac:dyDescent="0.25">
      <c r="A458" s="16" t="str">
        <f t="shared" si="7"/>
        <v>558511</v>
      </c>
      <c r="B458" s="14" t="s">
        <v>1739</v>
      </c>
      <c r="C458" s="14">
        <v>11</v>
      </c>
      <c r="D458" s="14" t="s">
        <v>1113</v>
      </c>
      <c r="F458" s="14" t="s">
        <v>570</v>
      </c>
      <c r="G458" s="14" t="s">
        <v>1786</v>
      </c>
      <c r="H458" s="14" t="s">
        <v>2406</v>
      </c>
      <c r="I458" s="14" t="s">
        <v>89</v>
      </c>
      <c r="J458" s="14" t="s">
        <v>5</v>
      </c>
      <c r="K458" s="14" t="s">
        <v>3488</v>
      </c>
      <c r="L458" s="14" t="s">
        <v>3619</v>
      </c>
      <c r="M458" s="14">
        <v>25712182</v>
      </c>
      <c r="N458" s="14">
        <v>83890694</v>
      </c>
    </row>
    <row r="459" spans="1:14" x14ac:dyDescent="0.25">
      <c r="A459" s="16" t="str">
        <f t="shared" si="7"/>
        <v>558611</v>
      </c>
      <c r="B459" s="14" t="s">
        <v>1781</v>
      </c>
      <c r="C459" s="14">
        <v>11</v>
      </c>
      <c r="D459" s="14" t="s">
        <v>475</v>
      </c>
      <c r="F459" s="14" t="s">
        <v>795</v>
      </c>
      <c r="G459" s="14" t="s">
        <v>1787</v>
      </c>
      <c r="H459" s="14" t="s">
        <v>2407</v>
      </c>
      <c r="I459" s="14" t="s">
        <v>171</v>
      </c>
      <c r="J459" s="14" t="s">
        <v>3</v>
      </c>
      <c r="K459" s="14" t="s">
        <v>3488</v>
      </c>
      <c r="L459" s="14" t="s">
        <v>3266</v>
      </c>
      <c r="M459" s="14">
        <v>25466051</v>
      </c>
      <c r="N459" s="14">
        <v>25463927</v>
      </c>
    </row>
    <row r="460" spans="1:14" x14ac:dyDescent="0.25">
      <c r="A460" s="16" t="str">
        <f t="shared" si="7"/>
        <v>558711</v>
      </c>
      <c r="B460" s="14" t="s">
        <v>1742</v>
      </c>
      <c r="C460" s="14">
        <v>11</v>
      </c>
      <c r="D460" s="14" t="s">
        <v>537</v>
      </c>
      <c r="F460" s="14" t="s">
        <v>571</v>
      </c>
      <c r="G460" s="14" t="s">
        <v>1788</v>
      </c>
      <c r="H460" s="14" t="s">
        <v>2408</v>
      </c>
      <c r="I460" s="14" t="s">
        <v>257</v>
      </c>
      <c r="J460" s="14" t="s">
        <v>6</v>
      </c>
      <c r="K460" s="14" t="s">
        <v>3488</v>
      </c>
      <c r="L460" s="14" t="s">
        <v>2853</v>
      </c>
      <c r="M460" s="14">
        <v>26918211</v>
      </c>
      <c r="N460" s="14">
        <v>26918211</v>
      </c>
    </row>
    <row r="461" spans="1:14" x14ac:dyDescent="0.25">
      <c r="A461" s="16" t="str">
        <f t="shared" si="7"/>
        <v>558811</v>
      </c>
      <c r="B461" s="14" t="s">
        <v>1743</v>
      </c>
      <c r="C461" s="14">
        <v>11</v>
      </c>
      <c r="D461" s="14" t="s">
        <v>539</v>
      </c>
      <c r="F461" s="14" t="s">
        <v>572</v>
      </c>
      <c r="G461" s="14" t="s">
        <v>1789</v>
      </c>
      <c r="H461" s="14" t="s">
        <v>2409</v>
      </c>
      <c r="I461" s="14" t="s">
        <v>257</v>
      </c>
      <c r="J461" s="14" t="s">
        <v>3</v>
      </c>
      <c r="K461" s="14" t="s">
        <v>3488</v>
      </c>
      <c r="L461" s="14" t="s">
        <v>3620</v>
      </c>
      <c r="M461" s="14">
        <v>22005145</v>
      </c>
      <c r="N461" s="14">
        <v>0</v>
      </c>
    </row>
    <row r="462" spans="1:14" x14ac:dyDescent="0.25">
      <c r="A462" s="16" t="str">
        <f t="shared" si="7"/>
        <v>559011</v>
      </c>
      <c r="B462" s="14" t="s">
        <v>1727</v>
      </c>
      <c r="C462" s="14">
        <v>11</v>
      </c>
      <c r="D462" s="14" t="s">
        <v>766</v>
      </c>
      <c r="F462" s="14" t="s">
        <v>573</v>
      </c>
      <c r="G462" s="14" t="s">
        <v>1790</v>
      </c>
      <c r="H462" s="14" t="s">
        <v>2410</v>
      </c>
      <c r="I462" s="14" t="s">
        <v>430</v>
      </c>
      <c r="J462" s="14" t="s">
        <v>4</v>
      </c>
      <c r="K462" s="14" t="s">
        <v>3488</v>
      </c>
      <c r="L462" s="14" t="s">
        <v>3621</v>
      </c>
      <c r="M462" s="14">
        <v>27876098</v>
      </c>
      <c r="N462" s="14">
        <v>27876098</v>
      </c>
    </row>
    <row r="463" spans="1:14" x14ac:dyDescent="0.25">
      <c r="A463" s="16" t="str">
        <f t="shared" si="7"/>
        <v>559111</v>
      </c>
      <c r="B463" s="14" t="s">
        <v>1764</v>
      </c>
      <c r="C463" s="14">
        <v>11</v>
      </c>
      <c r="D463" s="14" t="s">
        <v>999</v>
      </c>
      <c r="F463" s="14" t="s">
        <v>574</v>
      </c>
      <c r="G463" s="14" t="s">
        <v>1791</v>
      </c>
      <c r="H463" s="14" t="s">
        <v>2411</v>
      </c>
      <c r="I463" s="14" t="s">
        <v>430</v>
      </c>
      <c r="J463" s="14" t="s">
        <v>4</v>
      </c>
      <c r="K463" s="14" t="s">
        <v>3488</v>
      </c>
      <c r="L463" s="14" t="s">
        <v>2864</v>
      </c>
      <c r="M463" s="14">
        <v>22003070</v>
      </c>
      <c r="N463" s="14">
        <v>0</v>
      </c>
    </row>
    <row r="464" spans="1:14" x14ac:dyDescent="0.25">
      <c r="A464" s="16" t="str">
        <f t="shared" si="7"/>
        <v>559611</v>
      </c>
      <c r="B464" s="14" t="s">
        <v>1757</v>
      </c>
      <c r="C464" s="14">
        <v>11</v>
      </c>
      <c r="D464" s="14" t="s">
        <v>558</v>
      </c>
      <c r="F464" s="14" t="s">
        <v>576</v>
      </c>
      <c r="G464" s="14" t="s">
        <v>1792</v>
      </c>
      <c r="H464" s="14" t="s">
        <v>2412</v>
      </c>
      <c r="I464" s="14" t="s">
        <v>430</v>
      </c>
      <c r="J464" s="14" t="s">
        <v>9</v>
      </c>
      <c r="K464" s="14" t="s">
        <v>3488</v>
      </c>
      <c r="L464" s="14" t="s">
        <v>3415</v>
      </c>
      <c r="M464" s="14">
        <v>88429636</v>
      </c>
      <c r="N464" s="14">
        <v>0</v>
      </c>
    </row>
    <row r="465" spans="1:14" x14ac:dyDescent="0.25">
      <c r="A465" s="16" t="str">
        <f t="shared" si="7"/>
        <v>559811</v>
      </c>
      <c r="B465" s="14" t="s">
        <v>1745</v>
      </c>
      <c r="C465" s="14">
        <v>11</v>
      </c>
      <c r="D465" s="14" t="s">
        <v>544</v>
      </c>
      <c r="F465" s="14" t="s">
        <v>577</v>
      </c>
      <c r="G465" s="14" t="s">
        <v>1793</v>
      </c>
      <c r="H465" s="14" t="s">
        <v>2413</v>
      </c>
      <c r="I465" s="14" t="s">
        <v>430</v>
      </c>
      <c r="J465" s="14" t="s">
        <v>3</v>
      </c>
      <c r="K465" s="14" t="s">
        <v>3488</v>
      </c>
      <c r="L465" s="14" t="s">
        <v>3622</v>
      </c>
      <c r="M465" s="14">
        <v>27791745</v>
      </c>
      <c r="N465" s="14">
        <v>27791745</v>
      </c>
    </row>
    <row r="466" spans="1:14" x14ac:dyDescent="0.25">
      <c r="A466" s="16" t="str">
        <f t="shared" si="7"/>
        <v>564511</v>
      </c>
      <c r="B466" s="14" t="s">
        <v>1774</v>
      </c>
      <c r="C466" s="14">
        <v>11</v>
      </c>
      <c r="D466" s="14" t="s">
        <v>338</v>
      </c>
      <c r="F466" s="14" t="s">
        <v>578</v>
      </c>
      <c r="G466" s="14" t="s">
        <v>1794</v>
      </c>
      <c r="H466" s="14" t="s">
        <v>2414</v>
      </c>
      <c r="I466" s="14" t="s">
        <v>33</v>
      </c>
      <c r="J466" s="14" t="s">
        <v>10</v>
      </c>
      <c r="K466" s="14" t="s">
        <v>3488</v>
      </c>
      <c r="L466" s="14" t="s">
        <v>2854</v>
      </c>
      <c r="M466" s="14">
        <v>22592253</v>
      </c>
      <c r="N466" s="14">
        <v>22592253</v>
      </c>
    </row>
    <row r="467" spans="1:14" x14ac:dyDescent="0.25">
      <c r="A467" s="16" t="str">
        <f t="shared" si="7"/>
        <v>565511</v>
      </c>
      <c r="B467" s="14" t="s">
        <v>1754</v>
      </c>
      <c r="C467" s="14">
        <v>11</v>
      </c>
      <c r="D467" s="14" t="s">
        <v>555</v>
      </c>
      <c r="F467" s="14" t="s">
        <v>579</v>
      </c>
      <c r="G467" s="14" t="s">
        <v>1795</v>
      </c>
      <c r="H467" s="14" t="s">
        <v>2197</v>
      </c>
      <c r="I467" s="14" t="s">
        <v>2957</v>
      </c>
      <c r="J467" s="14" t="s">
        <v>5</v>
      </c>
      <c r="K467" s="14" t="s">
        <v>3488</v>
      </c>
      <c r="L467" s="14" t="s">
        <v>3623</v>
      </c>
      <c r="M467" s="14">
        <v>27712162</v>
      </c>
      <c r="N467" s="14">
        <v>27712162</v>
      </c>
    </row>
    <row r="468" spans="1:14" x14ac:dyDescent="0.25">
      <c r="A468" s="16" t="str">
        <f t="shared" si="7"/>
        <v>565611</v>
      </c>
      <c r="B468" s="14" t="s">
        <v>1753</v>
      </c>
      <c r="C468" s="14">
        <v>11</v>
      </c>
      <c r="D468" s="14" t="s">
        <v>553</v>
      </c>
      <c r="F468" s="14" t="s">
        <v>580</v>
      </c>
      <c r="G468" s="14" t="s">
        <v>1796</v>
      </c>
      <c r="H468" s="14" t="s">
        <v>2999</v>
      </c>
      <c r="I468" s="14" t="s">
        <v>2957</v>
      </c>
      <c r="J468" s="14" t="s">
        <v>3</v>
      </c>
      <c r="K468" s="14" t="s">
        <v>3488</v>
      </c>
      <c r="L468" s="14" t="s">
        <v>3624</v>
      </c>
      <c r="M468" s="14">
        <v>27723365</v>
      </c>
      <c r="N468" s="14">
        <v>27723365</v>
      </c>
    </row>
    <row r="469" spans="1:14" x14ac:dyDescent="0.25">
      <c r="A469" s="16" t="str">
        <f t="shared" si="7"/>
        <v>565711</v>
      </c>
      <c r="B469" s="14" t="s">
        <v>1751</v>
      </c>
      <c r="C469" s="14">
        <v>11</v>
      </c>
      <c r="D469" s="14" t="s">
        <v>794</v>
      </c>
      <c r="F469" s="14" t="s">
        <v>581</v>
      </c>
      <c r="G469" s="14" t="s">
        <v>1797</v>
      </c>
      <c r="H469" s="14" t="s">
        <v>2415</v>
      </c>
      <c r="I469" s="14" t="s">
        <v>2960</v>
      </c>
      <c r="J469" s="14" t="s">
        <v>5</v>
      </c>
      <c r="K469" s="14" t="s">
        <v>3488</v>
      </c>
      <c r="L469" s="14" t="s">
        <v>3122</v>
      </c>
      <c r="M469" s="14">
        <v>27673945</v>
      </c>
      <c r="N469" s="14">
        <v>27673945</v>
      </c>
    </row>
    <row r="470" spans="1:14" x14ac:dyDescent="0.25">
      <c r="A470" s="16" t="str">
        <f t="shared" si="7"/>
        <v>565811</v>
      </c>
      <c r="B470" s="14" t="s">
        <v>1749</v>
      </c>
      <c r="C470" s="14">
        <v>11</v>
      </c>
      <c r="D470" s="14" t="s">
        <v>549</v>
      </c>
      <c r="F470" s="14" t="s">
        <v>582</v>
      </c>
      <c r="G470" s="14" t="s">
        <v>1798</v>
      </c>
      <c r="H470" s="14" t="s">
        <v>3000</v>
      </c>
      <c r="I470" s="14" t="s">
        <v>80</v>
      </c>
      <c r="J470" s="14" t="s">
        <v>9</v>
      </c>
      <c r="K470" s="14" t="s">
        <v>3488</v>
      </c>
      <c r="L470" s="14" t="s">
        <v>3408</v>
      </c>
      <c r="M470" s="14">
        <v>24791435</v>
      </c>
      <c r="N470" s="14">
        <v>0</v>
      </c>
    </row>
    <row r="471" spans="1:14" x14ac:dyDescent="0.25">
      <c r="A471" s="16" t="str">
        <f t="shared" si="7"/>
        <v>565911</v>
      </c>
      <c r="B471" s="14" t="s">
        <v>1778</v>
      </c>
      <c r="C471" s="14">
        <v>11</v>
      </c>
      <c r="D471" s="14" t="s">
        <v>423</v>
      </c>
      <c r="F471" s="14" t="s">
        <v>583</v>
      </c>
      <c r="G471" s="14" t="s">
        <v>1799</v>
      </c>
      <c r="H471" s="14" t="s">
        <v>2416</v>
      </c>
      <c r="I471" s="14" t="s">
        <v>2957</v>
      </c>
      <c r="J471" s="14" t="s">
        <v>14</v>
      </c>
      <c r="K471" s="14" t="s">
        <v>3488</v>
      </c>
      <c r="L471" s="14" t="s">
        <v>3124</v>
      </c>
      <c r="M471" s="14">
        <v>27703561</v>
      </c>
      <c r="N471" s="14">
        <v>27703561</v>
      </c>
    </row>
    <row r="472" spans="1:14" x14ac:dyDescent="0.25">
      <c r="A472" s="16" t="str">
        <f t="shared" si="7"/>
        <v>566011</v>
      </c>
      <c r="B472" s="14" t="s">
        <v>1766</v>
      </c>
      <c r="C472" s="14">
        <v>11</v>
      </c>
      <c r="D472" s="14" t="s">
        <v>404</v>
      </c>
      <c r="F472" s="14" t="s">
        <v>584</v>
      </c>
      <c r="G472" s="14" t="s">
        <v>1800</v>
      </c>
      <c r="H472" s="14" t="s">
        <v>2417</v>
      </c>
      <c r="I472" s="14" t="s">
        <v>48</v>
      </c>
      <c r="J472" s="14" t="s">
        <v>13</v>
      </c>
      <c r="K472" s="14" t="s">
        <v>3488</v>
      </c>
      <c r="L472" s="14" t="s">
        <v>2858</v>
      </c>
      <c r="M472" s="14">
        <v>24283285</v>
      </c>
      <c r="N472" s="14">
        <v>24289926</v>
      </c>
    </row>
    <row r="473" spans="1:14" x14ac:dyDescent="0.25">
      <c r="A473" s="16" t="str">
        <f t="shared" si="7"/>
        <v>566111</v>
      </c>
      <c r="B473" s="14" t="s">
        <v>1755</v>
      </c>
      <c r="C473" s="14">
        <v>11</v>
      </c>
      <c r="D473" s="14" t="s">
        <v>556</v>
      </c>
      <c r="F473" s="14" t="s">
        <v>767</v>
      </c>
      <c r="G473" s="14" t="s">
        <v>1801</v>
      </c>
      <c r="H473" s="14" t="s">
        <v>2418</v>
      </c>
      <c r="I473" s="14" t="s">
        <v>48</v>
      </c>
      <c r="J473" s="14" t="s">
        <v>13</v>
      </c>
      <c r="K473" s="14" t="s">
        <v>3488</v>
      </c>
      <c r="L473" s="14" t="s">
        <v>2859</v>
      </c>
      <c r="M473" s="14">
        <v>63828835</v>
      </c>
      <c r="N473" s="14">
        <v>0</v>
      </c>
    </row>
    <row r="474" spans="1:14" x14ac:dyDescent="0.25">
      <c r="A474" s="16" t="str">
        <f t="shared" si="7"/>
        <v>566211</v>
      </c>
      <c r="B474" s="14" t="s">
        <v>1744</v>
      </c>
      <c r="C474" s="14">
        <v>11</v>
      </c>
      <c r="D474" s="14" t="s">
        <v>543</v>
      </c>
      <c r="F474" s="14" t="s">
        <v>585</v>
      </c>
      <c r="G474" s="14" t="s">
        <v>1802</v>
      </c>
      <c r="H474" s="14" t="s">
        <v>2419</v>
      </c>
      <c r="I474" s="14" t="s">
        <v>80</v>
      </c>
      <c r="J474" s="14" t="s">
        <v>6</v>
      </c>
      <c r="K474" s="14" t="s">
        <v>3488</v>
      </c>
      <c r="L474" s="14" t="s">
        <v>2860</v>
      </c>
      <c r="M474" s="14">
        <v>24740717</v>
      </c>
      <c r="N474" s="14">
        <v>24740717</v>
      </c>
    </row>
    <row r="475" spans="1:14" x14ac:dyDescent="0.25">
      <c r="A475" s="16" t="str">
        <f t="shared" si="7"/>
        <v>566311</v>
      </c>
      <c r="B475" s="14" t="s">
        <v>1773</v>
      </c>
      <c r="C475" s="14">
        <v>11</v>
      </c>
      <c r="D475" s="14" t="s">
        <v>1118</v>
      </c>
      <c r="F475" s="14" t="s">
        <v>1117</v>
      </c>
      <c r="G475" s="14" t="s">
        <v>1803</v>
      </c>
      <c r="H475" s="14" t="s">
        <v>2420</v>
      </c>
      <c r="I475" s="14" t="s">
        <v>80</v>
      </c>
      <c r="J475" s="14" t="s">
        <v>17</v>
      </c>
      <c r="K475" s="14" t="s">
        <v>3488</v>
      </c>
      <c r="L475" s="14" t="s">
        <v>2869</v>
      </c>
      <c r="M475" s="14">
        <v>24788906</v>
      </c>
      <c r="N475" s="14">
        <v>24788906</v>
      </c>
    </row>
    <row r="476" spans="1:14" x14ac:dyDescent="0.25">
      <c r="A476" s="16" t="str">
        <f t="shared" si="7"/>
        <v>566411</v>
      </c>
      <c r="B476" s="14" t="s">
        <v>1772</v>
      </c>
      <c r="C476" s="14">
        <v>11</v>
      </c>
      <c r="D476" s="14" t="s">
        <v>414</v>
      </c>
      <c r="F476" s="14" t="s">
        <v>283</v>
      </c>
      <c r="G476" s="14" t="s">
        <v>1804</v>
      </c>
      <c r="H476" s="14" t="s">
        <v>2421</v>
      </c>
      <c r="I476" s="14" t="s">
        <v>2963</v>
      </c>
      <c r="J476" s="14" t="s">
        <v>7</v>
      </c>
      <c r="K476" s="14" t="s">
        <v>3488</v>
      </c>
      <c r="L476" s="14" t="s">
        <v>3267</v>
      </c>
      <c r="M476" s="14">
        <v>22064283</v>
      </c>
      <c r="N476" s="14">
        <v>22064283</v>
      </c>
    </row>
    <row r="477" spans="1:14" x14ac:dyDescent="0.25">
      <c r="A477" s="16" t="str">
        <f t="shared" si="7"/>
        <v>566511</v>
      </c>
      <c r="B477" s="14" t="s">
        <v>1776</v>
      </c>
      <c r="C477" s="14">
        <v>11</v>
      </c>
      <c r="D477" s="14" t="s">
        <v>419</v>
      </c>
      <c r="F477" s="14" t="s">
        <v>823</v>
      </c>
      <c r="G477" s="14" t="s">
        <v>1805</v>
      </c>
      <c r="H477" s="14" t="s">
        <v>2304</v>
      </c>
      <c r="I477" s="14" t="s">
        <v>744</v>
      </c>
      <c r="J477" s="14" t="s">
        <v>4</v>
      </c>
      <c r="K477" s="14" t="s">
        <v>3488</v>
      </c>
      <c r="L477" s="14" t="s">
        <v>3409</v>
      </c>
      <c r="M477" s="14">
        <v>26849171</v>
      </c>
      <c r="N477" s="14">
        <v>88225182</v>
      </c>
    </row>
    <row r="478" spans="1:14" x14ac:dyDescent="0.25">
      <c r="A478" s="16" t="str">
        <f t="shared" si="7"/>
        <v>566611</v>
      </c>
      <c r="B478" s="14" t="s">
        <v>1769</v>
      </c>
      <c r="C478" s="14">
        <v>11</v>
      </c>
      <c r="D478" s="14" t="s">
        <v>403</v>
      </c>
      <c r="F478" s="14" t="s">
        <v>308</v>
      </c>
      <c r="G478" s="14" t="s">
        <v>1806</v>
      </c>
      <c r="H478" s="14" t="s">
        <v>2422</v>
      </c>
      <c r="I478" s="14" t="s">
        <v>47</v>
      </c>
      <c r="J478" s="14" t="s">
        <v>10</v>
      </c>
      <c r="K478" s="14" t="s">
        <v>3488</v>
      </c>
      <c r="L478" s="14" t="s">
        <v>3268</v>
      </c>
      <c r="M478" s="14">
        <v>22005326</v>
      </c>
      <c r="N478" s="14">
        <v>0</v>
      </c>
    </row>
    <row r="479" spans="1:14" x14ac:dyDescent="0.25">
      <c r="A479" s="16" t="str">
        <f t="shared" si="7"/>
        <v>566711</v>
      </c>
      <c r="B479" s="14" t="s">
        <v>1768</v>
      </c>
      <c r="C479" s="14">
        <v>11</v>
      </c>
      <c r="D479" s="14" t="s">
        <v>402</v>
      </c>
      <c r="F479" s="14" t="s">
        <v>330</v>
      </c>
      <c r="G479" s="14" t="s">
        <v>1807</v>
      </c>
      <c r="H479" s="14" t="s">
        <v>2423</v>
      </c>
      <c r="I479" s="14" t="s">
        <v>47</v>
      </c>
      <c r="J479" s="14" t="s">
        <v>6</v>
      </c>
      <c r="K479" s="14" t="s">
        <v>3488</v>
      </c>
      <c r="L479" s="14" t="s">
        <v>3625</v>
      </c>
      <c r="M479" s="14">
        <v>24543148</v>
      </c>
      <c r="N479" s="14">
        <v>24543148</v>
      </c>
    </row>
    <row r="480" spans="1:14" x14ac:dyDescent="0.25">
      <c r="A480" s="16" t="str">
        <f t="shared" si="7"/>
        <v>566811</v>
      </c>
      <c r="B480" s="14" t="s">
        <v>1767</v>
      </c>
      <c r="C480" s="14">
        <v>11</v>
      </c>
      <c r="D480" s="14" t="s">
        <v>401</v>
      </c>
      <c r="F480" s="14" t="s">
        <v>796</v>
      </c>
      <c r="G480" s="14" t="s">
        <v>1808</v>
      </c>
      <c r="H480" s="14" t="s">
        <v>3626</v>
      </c>
      <c r="I480" s="14" t="s">
        <v>47</v>
      </c>
      <c r="J480" s="14" t="s">
        <v>6</v>
      </c>
      <c r="K480" s="14" t="s">
        <v>3488</v>
      </c>
      <c r="L480" s="14" t="s">
        <v>3627</v>
      </c>
      <c r="M480" s="14">
        <v>24760069</v>
      </c>
      <c r="N480" s="14">
        <v>0</v>
      </c>
    </row>
    <row r="481" spans="1:14" x14ac:dyDescent="0.25">
      <c r="A481" s="16" t="str">
        <f t="shared" si="7"/>
        <v>566911</v>
      </c>
      <c r="B481" s="14" t="s">
        <v>1761</v>
      </c>
      <c r="C481" s="14">
        <v>11</v>
      </c>
      <c r="D481" s="14" t="s">
        <v>561</v>
      </c>
      <c r="F481" s="14" t="s">
        <v>328</v>
      </c>
      <c r="G481" s="14" t="s">
        <v>1809</v>
      </c>
      <c r="H481" s="14" t="s">
        <v>2424</v>
      </c>
      <c r="I481" s="14" t="s">
        <v>430</v>
      </c>
      <c r="J481" s="14" t="s">
        <v>5</v>
      </c>
      <c r="K481" s="14" t="s">
        <v>3488</v>
      </c>
      <c r="L481" s="14" t="s">
        <v>3410</v>
      </c>
      <c r="M481" s="14">
        <v>22005446</v>
      </c>
      <c r="N481" s="14">
        <v>0</v>
      </c>
    </row>
    <row r="482" spans="1:14" x14ac:dyDescent="0.25">
      <c r="A482" s="16" t="str">
        <f t="shared" si="7"/>
        <v>567011</v>
      </c>
      <c r="B482" s="14" t="s">
        <v>1758</v>
      </c>
      <c r="C482" s="14">
        <v>11</v>
      </c>
      <c r="D482" s="14" t="s">
        <v>998</v>
      </c>
      <c r="F482" s="14" t="s">
        <v>334</v>
      </c>
      <c r="G482" s="14" t="s">
        <v>1810</v>
      </c>
      <c r="H482" s="14" t="s">
        <v>2425</v>
      </c>
      <c r="I482" s="14" t="s">
        <v>2964</v>
      </c>
      <c r="J482" s="14" t="s">
        <v>19</v>
      </c>
      <c r="K482" s="14" t="s">
        <v>3488</v>
      </c>
      <c r="L482" s="14" t="s">
        <v>2865</v>
      </c>
      <c r="M482" s="14">
        <v>87148116</v>
      </c>
      <c r="N482" s="14">
        <v>27305522</v>
      </c>
    </row>
    <row r="483" spans="1:14" x14ac:dyDescent="0.25">
      <c r="A483" s="16" t="str">
        <f t="shared" si="7"/>
        <v>567111</v>
      </c>
      <c r="B483" s="14" t="s">
        <v>1759</v>
      </c>
      <c r="C483" s="14">
        <v>11</v>
      </c>
      <c r="D483" s="14" t="s">
        <v>559</v>
      </c>
      <c r="F483" s="14" t="s">
        <v>1001</v>
      </c>
      <c r="G483" s="14" t="s">
        <v>1811</v>
      </c>
      <c r="H483" s="14" t="s">
        <v>3001</v>
      </c>
      <c r="I483" s="14" t="s">
        <v>2949</v>
      </c>
      <c r="J483" s="14" t="s">
        <v>5</v>
      </c>
      <c r="K483" s="14" t="s">
        <v>3488</v>
      </c>
      <c r="L483" s="14" t="s">
        <v>2866</v>
      </c>
      <c r="M483" s="14">
        <v>40805054</v>
      </c>
      <c r="N483" s="14">
        <v>0</v>
      </c>
    </row>
    <row r="484" spans="1:14" x14ac:dyDescent="0.25">
      <c r="A484" s="16" t="str">
        <f t="shared" si="7"/>
        <v>567211</v>
      </c>
      <c r="B484" s="14" t="s">
        <v>1760</v>
      </c>
      <c r="C484" s="14">
        <v>11</v>
      </c>
      <c r="D484" s="14" t="s">
        <v>560</v>
      </c>
      <c r="F484" s="14" t="s">
        <v>287</v>
      </c>
      <c r="G484" s="14" t="s">
        <v>1812</v>
      </c>
      <c r="H484" s="14" t="s">
        <v>2426</v>
      </c>
      <c r="I484" s="14" t="s">
        <v>2958</v>
      </c>
      <c r="J484" s="14" t="s">
        <v>7</v>
      </c>
      <c r="K484" s="14" t="s">
        <v>3488</v>
      </c>
      <c r="L484" s="14" t="s">
        <v>3628</v>
      </c>
      <c r="M484" s="14">
        <v>89715338</v>
      </c>
      <c r="N484" s="14">
        <v>27687141</v>
      </c>
    </row>
    <row r="485" spans="1:14" x14ac:dyDescent="0.25">
      <c r="A485" s="16" t="str">
        <f t="shared" si="7"/>
        <v>567311</v>
      </c>
      <c r="B485" s="14" t="s">
        <v>1763</v>
      </c>
      <c r="C485" s="14">
        <v>11</v>
      </c>
      <c r="D485" s="14" t="s">
        <v>564</v>
      </c>
      <c r="F485" s="14" t="s">
        <v>588</v>
      </c>
      <c r="G485" s="14" t="s">
        <v>1813</v>
      </c>
      <c r="H485" s="14" t="s">
        <v>2427</v>
      </c>
      <c r="I485" s="14" t="s">
        <v>2958</v>
      </c>
      <c r="J485" s="14" t="s">
        <v>6</v>
      </c>
      <c r="K485" s="14" t="s">
        <v>3488</v>
      </c>
      <c r="L485" s="14" t="s">
        <v>3411</v>
      </c>
      <c r="M485" s="14">
        <v>27681191</v>
      </c>
      <c r="N485" s="14">
        <v>27681191</v>
      </c>
    </row>
    <row r="486" spans="1:14" x14ac:dyDescent="0.25">
      <c r="A486" s="16" t="str">
        <f t="shared" si="7"/>
        <v>567411</v>
      </c>
      <c r="B486" s="14" t="s">
        <v>1762</v>
      </c>
      <c r="C486" s="14">
        <v>11</v>
      </c>
      <c r="D486" s="14" t="s">
        <v>563</v>
      </c>
      <c r="F486" s="14" t="s">
        <v>589</v>
      </c>
      <c r="G486" s="14" t="s">
        <v>1814</v>
      </c>
      <c r="H486" s="14" t="s">
        <v>2428</v>
      </c>
      <c r="I486" s="14" t="s">
        <v>2959</v>
      </c>
      <c r="J486" s="14" t="s">
        <v>7</v>
      </c>
      <c r="K486" s="14" t="s">
        <v>3488</v>
      </c>
      <c r="L486" s="14" t="s">
        <v>3629</v>
      </c>
      <c r="M486" s="14">
        <v>22064771</v>
      </c>
      <c r="N486" s="14">
        <v>0</v>
      </c>
    </row>
    <row r="487" spans="1:14" x14ac:dyDescent="0.25">
      <c r="A487" s="16" t="str">
        <f t="shared" si="7"/>
        <v>567711</v>
      </c>
      <c r="B487" s="14" t="s">
        <v>1770</v>
      </c>
      <c r="C487" s="14">
        <v>11</v>
      </c>
      <c r="D487" s="14" t="s">
        <v>409</v>
      </c>
      <c r="F487" s="14" t="s">
        <v>590</v>
      </c>
      <c r="G487" s="14" t="s">
        <v>1815</v>
      </c>
      <c r="H487" s="14" t="s">
        <v>3002</v>
      </c>
      <c r="I487" s="14" t="s">
        <v>58</v>
      </c>
      <c r="J487" s="14" t="s">
        <v>81</v>
      </c>
      <c r="K487" s="14" t="s">
        <v>3488</v>
      </c>
      <c r="L487" s="14" t="s">
        <v>3125</v>
      </c>
      <c r="M487" s="14">
        <v>27766102</v>
      </c>
      <c r="N487" s="14">
        <v>0</v>
      </c>
    </row>
    <row r="488" spans="1:14" x14ac:dyDescent="0.25">
      <c r="A488" s="16" t="str">
        <f t="shared" si="7"/>
        <v>567911</v>
      </c>
      <c r="B488" s="14" t="s">
        <v>1752</v>
      </c>
      <c r="C488" s="14">
        <v>11</v>
      </c>
      <c r="D488" s="14" t="s">
        <v>551</v>
      </c>
      <c r="F488" s="14" t="s">
        <v>591</v>
      </c>
      <c r="G488" s="14" t="s">
        <v>1816</v>
      </c>
      <c r="H488" s="14" t="s">
        <v>2429</v>
      </c>
      <c r="I488" s="14" t="s">
        <v>743</v>
      </c>
      <c r="J488" s="14" t="s">
        <v>9</v>
      </c>
      <c r="K488" s="14" t="s">
        <v>3488</v>
      </c>
      <c r="L488" s="14" t="s">
        <v>2867</v>
      </c>
      <c r="M488" s="14">
        <v>22065806</v>
      </c>
      <c r="N488" s="14">
        <v>89721251</v>
      </c>
    </row>
    <row r="489" spans="1:14" x14ac:dyDescent="0.25">
      <c r="A489" s="16" t="str">
        <f t="shared" si="7"/>
        <v>568021</v>
      </c>
      <c r="B489" s="14" t="s">
        <v>1775</v>
      </c>
      <c r="C489" s="14">
        <v>21</v>
      </c>
      <c r="D489" s="14" t="s">
        <v>407</v>
      </c>
      <c r="F489" s="14" t="s">
        <v>828</v>
      </c>
      <c r="G489" s="14" t="s">
        <v>1817</v>
      </c>
      <c r="H489" s="14" t="s">
        <v>3003</v>
      </c>
      <c r="I489" s="14" t="s">
        <v>745</v>
      </c>
      <c r="J489" s="14" t="s">
        <v>4</v>
      </c>
      <c r="K489" s="14" t="s">
        <v>3488</v>
      </c>
      <c r="L489" s="14" t="s">
        <v>3115</v>
      </c>
      <c r="M489" s="14">
        <v>26400989</v>
      </c>
      <c r="N489" s="14">
        <v>26400989</v>
      </c>
    </row>
    <row r="490" spans="1:14" x14ac:dyDescent="0.25">
      <c r="A490" s="16" t="str">
        <f t="shared" si="7"/>
        <v>568212</v>
      </c>
      <c r="B490" s="14" t="s">
        <v>1750</v>
      </c>
      <c r="C490" s="14">
        <v>12</v>
      </c>
      <c r="D490" s="14" t="s">
        <v>550</v>
      </c>
      <c r="F490" s="14" t="s">
        <v>593</v>
      </c>
      <c r="G490" s="14" t="s">
        <v>1818</v>
      </c>
      <c r="H490" s="14" t="s">
        <v>2430</v>
      </c>
      <c r="I490" s="14" t="s">
        <v>48</v>
      </c>
      <c r="J490" s="14" t="s">
        <v>13</v>
      </c>
      <c r="K490" s="14" t="s">
        <v>3488</v>
      </c>
      <c r="L490" s="14" t="s">
        <v>3630</v>
      </c>
      <c r="M490" s="14">
        <v>24279753</v>
      </c>
      <c r="N490" s="14">
        <v>24279753</v>
      </c>
    </row>
    <row r="491" spans="1:14" x14ac:dyDescent="0.25">
      <c r="A491" s="16" t="str">
        <f t="shared" si="7"/>
        <v>568311</v>
      </c>
      <c r="B491" s="14" t="s">
        <v>1657</v>
      </c>
      <c r="C491" s="14">
        <v>11</v>
      </c>
      <c r="D491" s="14" t="s">
        <v>449</v>
      </c>
      <c r="F491" s="14" t="s">
        <v>797</v>
      </c>
      <c r="G491" s="14" t="s">
        <v>1819</v>
      </c>
      <c r="H491" s="14" t="s">
        <v>2431</v>
      </c>
      <c r="I491" s="14" t="s">
        <v>2963</v>
      </c>
      <c r="J491" s="14" t="s">
        <v>4</v>
      </c>
      <c r="K491" s="14" t="s">
        <v>3488</v>
      </c>
      <c r="L491" s="14" t="s">
        <v>3127</v>
      </c>
      <c r="M491" s="14">
        <v>27644515</v>
      </c>
      <c r="N491" s="14">
        <v>27644515</v>
      </c>
    </row>
    <row r="492" spans="1:14" x14ac:dyDescent="0.25">
      <c r="A492" s="16" t="str">
        <f t="shared" si="7"/>
        <v>570612</v>
      </c>
      <c r="B492" s="14" t="s">
        <v>1719</v>
      </c>
      <c r="C492" s="14">
        <v>12</v>
      </c>
      <c r="D492" s="14" t="s">
        <v>513</v>
      </c>
      <c r="F492" s="14" t="s">
        <v>594</v>
      </c>
      <c r="G492" s="14" t="s">
        <v>1820</v>
      </c>
      <c r="H492" s="14" t="s">
        <v>3004</v>
      </c>
      <c r="I492" s="14" t="s">
        <v>2963</v>
      </c>
      <c r="J492" s="14" t="s">
        <v>6</v>
      </c>
      <c r="K492" s="14" t="s">
        <v>3488</v>
      </c>
      <c r="L492" s="14" t="s">
        <v>3270</v>
      </c>
      <c r="M492" s="14">
        <v>44051982</v>
      </c>
      <c r="N492" s="14">
        <v>0</v>
      </c>
    </row>
    <row r="493" spans="1:14" x14ac:dyDescent="0.25">
      <c r="A493" s="16" t="str">
        <f t="shared" si="7"/>
        <v>570711</v>
      </c>
      <c r="B493" s="14" t="s">
        <v>1675</v>
      </c>
      <c r="C493" s="14">
        <v>11</v>
      </c>
      <c r="D493" s="14" t="s">
        <v>468</v>
      </c>
      <c r="F493" s="14" t="s">
        <v>595</v>
      </c>
      <c r="G493" s="14" t="s">
        <v>1821</v>
      </c>
      <c r="H493" s="14" t="s">
        <v>2432</v>
      </c>
      <c r="I493" s="14" t="s">
        <v>2958</v>
      </c>
      <c r="J493" s="14" t="s">
        <v>12</v>
      </c>
      <c r="K493" s="14" t="s">
        <v>3488</v>
      </c>
      <c r="L493" s="14" t="s">
        <v>2868</v>
      </c>
      <c r="M493" s="14">
        <v>27541100</v>
      </c>
      <c r="N493" s="14">
        <v>0</v>
      </c>
    </row>
    <row r="494" spans="1:14" x14ac:dyDescent="0.25">
      <c r="A494" s="16" t="str">
        <f t="shared" si="7"/>
        <v>570811</v>
      </c>
      <c r="B494" s="14" t="s">
        <v>1777</v>
      </c>
      <c r="C494" s="14">
        <v>11</v>
      </c>
      <c r="D494" s="14" t="s">
        <v>421</v>
      </c>
      <c r="F494" s="14" t="s">
        <v>596</v>
      </c>
      <c r="G494" s="14" t="s">
        <v>1822</v>
      </c>
      <c r="H494" s="14" t="s">
        <v>2433</v>
      </c>
      <c r="I494" s="14" t="s">
        <v>80</v>
      </c>
      <c r="J494" s="14" t="s">
        <v>13</v>
      </c>
      <c r="K494" s="14" t="s">
        <v>3488</v>
      </c>
      <c r="L494" s="14" t="s">
        <v>3631</v>
      </c>
      <c r="M494" s="14">
        <v>41051139</v>
      </c>
      <c r="N494" s="14">
        <v>0</v>
      </c>
    </row>
    <row r="495" spans="1:14" x14ac:dyDescent="0.25">
      <c r="A495" s="16" t="str">
        <f t="shared" si="7"/>
        <v>570911</v>
      </c>
      <c r="B495" s="14" t="s">
        <v>1765</v>
      </c>
      <c r="C495" s="14">
        <v>11</v>
      </c>
      <c r="D495" s="14" t="s">
        <v>565</v>
      </c>
      <c r="F495" s="14" t="s">
        <v>87</v>
      </c>
      <c r="G495" s="14" t="s">
        <v>1823</v>
      </c>
      <c r="H495" s="14" t="s">
        <v>2434</v>
      </c>
      <c r="I495" s="14" t="s">
        <v>58</v>
      </c>
      <c r="J495" s="14" t="s">
        <v>81</v>
      </c>
      <c r="K495" s="14" t="s">
        <v>3488</v>
      </c>
      <c r="L495" s="14" t="s">
        <v>3412</v>
      </c>
      <c r="M495" s="14">
        <v>88325528</v>
      </c>
      <c r="N495" s="14">
        <v>0</v>
      </c>
    </row>
    <row r="496" spans="1:14" x14ac:dyDescent="0.25">
      <c r="A496" s="16" t="str">
        <f t="shared" si="7"/>
        <v>571811</v>
      </c>
      <c r="B496" s="14" t="s">
        <v>1756</v>
      </c>
      <c r="C496" s="14">
        <v>11</v>
      </c>
      <c r="D496" s="14" t="s">
        <v>557</v>
      </c>
      <c r="F496" s="14" t="s">
        <v>340</v>
      </c>
      <c r="G496" s="14" t="s">
        <v>1824</v>
      </c>
      <c r="H496" s="14" t="s">
        <v>3005</v>
      </c>
      <c r="I496" s="14" t="s">
        <v>47</v>
      </c>
      <c r="J496" s="14" t="s">
        <v>5</v>
      </c>
      <c r="K496" s="14" t="s">
        <v>3488</v>
      </c>
      <c r="L496" s="14" t="s">
        <v>3632</v>
      </c>
      <c r="M496" s="14">
        <v>22065855</v>
      </c>
      <c r="N496" s="14">
        <v>22005169</v>
      </c>
    </row>
    <row r="497" spans="1:14" x14ac:dyDescent="0.25">
      <c r="A497" s="16" t="str">
        <f t="shared" si="7"/>
        <v>572811</v>
      </c>
      <c r="B497" s="14" t="s">
        <v>1748</v>
      </c>
      <c r="C497" s="14">
        <v>11</v>
      </c>
      <c r="D497" s="14" t="s">
        <v>548</v>
      </c>
      <c r="F497" s="14" t="s">
        <v>819</v>
      </c>
      <c r="G497" s="14" t="s">
        <v>1825</v>
      </c>
      <c r="H497" s="14" t="s">
        <v>2435</v>
      </c>
      <c r="I497" s="14" t="s">
        <v>2958</v>
      </c>
      <c r="J497" s="14" t="s">
        <v>4</v>
      </c>
      <c r="K497" s="14" t="s">
        <v>3488</v>
      </c>
      <c r="L497" s="14" t="s">
        <v>3633</v>
      </c>
      <c r="M497" s="14">
        <v>22064592</v>
      </c>
      <c r="N497" s="14">
        <v>0</v>
      </c>
    </row>
    <row r="498" spans="1:14" x14ac:dyDescent="0.25">
      <c r="A498" s="16" t="str">
        <f t="shared" si="7"/>
        <v>572911</v>
      </c>
      <c r="B498" s="14" t="s">
        <v>1747</v>
      </c>
      <c r="C498" s="14">
        <v>11</v>
      </c>
      <c r="D498" s="14" t="s">
        <v>547</v>
      </c>
      <c r="F498" s="14" t="s">
        <v>217</v>
      </c>
      <c r="G498" s="14" t="s">
        <v>1826</v>
      </c>
      <c r="H498" s="14" t="s">
        <v>3006</v>
      </c>
      <c r="I498" s="14" t="s">
        <v>257</v>
      </c>
      <c r="J498" s="14" t="s">
        <v>7</v>
      </c>
      <c r="K498" s="14" t="s">
        <v>3488</v>
      </c>
      <c r="L498" s="14" t="s">
        <v>2842</v>
      </c>
      <c r="M498" s="14">
        <v>87800347</v>
      </c>
      <c r="N498" s="14">
        <v>0</v>
      </c>
    </row>
    <row r="499" spans="1:14" x14ac:dyDescent="0.25">
      <c r="A499" s="16" t="str">
        <f t="shared" si="7"/>
        <v>573212</v>
      </c>
      <c r="B499" s="14" t="s">
        <v>1718</v>
      </c>
      <c r="C499" s="14">
        <v>12</v>
      </c>
      <c r="D499" s="14" t="s">
        <v>512</v>
      </c>
      <c r="F499" s="14" t="s">
        <v>211</v>
      </c>
      <c r="G499" s="14" t="s">
        <v>1827</v>
      </c>
      <c r="H499" s="14" t="s">
        <v>2436</v>
      </c>
      <c r="I499" s="14" t="s">
        <v>89</v>
      </c>
      <c r="J499" s="14" t="s">
        <v>10</v>
      </c>
      <c r="K499" s="14" t="s">
        <v>3488</v>
      </c>
      <c r="L499" s="14" t="s">
        <v>2870</v>
      </c>
      <c r="M499" s="14">
        <v>25736828</v>
      </c>
      <c r="N499" s="14">
        <v>25739313</v>
      </c>
    </row>
    <row r="500" spans="1:14" x14ac:dyDescent="0.25">
      <c r="A500" s="16" t="str">
        <f t="shared" si="7"/>
        <v>573411</v>
      </c>
      <c r="B500" s="14" t="s">
        <v>1820</v>
      </c>
      <c r="C500" s="14">
        <v>11</v>
      </c>
      <c r="D500" s="14" t="s">
        <v>594</v>
      </c>
      <c r="F500" s="14" t="s">
        <v>206</v>
      </c>
      <c r="G500" s="14" t="s">
        <v>1828</v>
      </c>
      <c r="H500" s="14" t="s">
        <v>2437</v>
      </c>
      <c r="I500" s="14" t="s">
        <v>171</v>
      </c>
      <c r="J500" s="14" t="s">
        <v>5</v>
      </c>
      <c r="K500" s="14" t="s">
        <v>3488</v>
      </c>
      <c r="L500" s="14" t="s">
        <v>3128</v>
      </c>
      <c r="M500" s="14">
        <v>25465521</v>
      </c>
      <c r="N500" s="14">
        <v>25464545</v>
      </c>
    </row>
    <row r="501" spans="1:14" x14ac:dyDescent="0.25">
      <c r="A501" s="16" t="str">
        <f t="shared" si="7"/>
        <v>573511</v>
      </c>
      <c r="B501" s="14" t="s">
        <v>1771</v>
      </c>
      <c r="C501" s="14">
        <v>11</v>
      </c>
      <c r="D501" s="14" t="s">
        <v>411</v>
      </c>
      <c r="F501" s="14" t="s">
        <v>215</v>
      </c>
      <c r="G501" s="14" t="s">
        <v>1829</v>
      </c>
      <c r="H501" s="14" t="s">
        <v>2438</v>
      </c>
      <c r="I501" s="14" t="s">
        <v>171</v>
      </c>
      <c r="J501" s="14" t="s">
        <v>4</v>
      </c>
      <c r="K501" s="14" t="s">
        <v>3488</v>
      </c>
      <c r="L501" s="14" t="s">
        <v>3634</v>
      </c>
      <c r="M501" s="14">
        <v>25711460</v>
      </c>
      <c r="N501" s="14">
        <v>25711460</v>
      </c>
    </row>
    <row r="502" spans="1:14" x14ac:dyDescent="0.25">
      <c r="A502" s="16" t="str">
        <f t="shared" si="7"/>
        <v>574711</v>
      </c>
      <c r="B502" s="14" t="s">
        <v>1801</v>
      </c>
      <c r="C502" s="14">
        <v>11</v>
      </c>
      <c r="D502" s="14" t="s">
        <v>767</v>
      </c>
      <c r="F502" s="14" t="s">
        <v>216</v>
      </c>
      <c r="G502" s="14" t="s">
        <v>1830</v>
      </c>
      <c r="H502" s="14" t="s">
        <v>2439</v>
      </c>
      <c r="I502" s="14" t="s">
        <v>89</v>
      </c>
      <c r="J502" s="14" t="s">
        <v>9</v>
      </c>
      <c r="K502" s="14" t="s">
        <v>3488</v>
      </c>
      <c r="L502" s="14" t="s">
        <v>2645</v>
      </c>
      <c r="M502" s="14">
        <v>22795239</v>
      </c>
      <c r="N502" s="14">
        <v>22795206</v>
      </c>
    </row>
    <row r="503" spans="1:14" x14ac:dyDescent="0.25">
      <c r="A503" s="16" t="str">
        <f t="shared" si="7"/>
        <v>574821</v>
      </c>
      <c r="B503" s="14" t="s">
        <v>1489</v>
      </c>
      <c r="C503" s="14">
        <v>21</v>
      </c>
      <c r="D503" s="14" t="s">
        <v>919</v>
      </c>
      <c r="F503" s="14" t="s">
        <v>769</v>
      </c>
      <c r="G503" s="14" t="s">
        <v>1831</v>
      </c>
      <c r="H503" s="14" t="s">
        <v>2440</v>
      </c>
      <c r="I503" s="14" t="s">
        <v>89</v>
      </c>
      <c r="J503" s="14" t="s">
        <v>4</v>
      </c>
      <c r="K503" s="14" t="s">
        <v>3488</v>
      </c>
      <c r="L503" s="14" t="s">
        <v>2871</v>
      </c>
      <c r="M503" s="14">
        <v>25372576</v>
      </c>
      <c r="N503" s="14">
        <v>25372676</v>
      </c>
    </row>
    <row r="504" spans="1:14" x14ac:dyDescent="0.25">
      <c r="A504" s="16" t="str">
        <f t="shared" si="7"/>
        <v>574822</v>
      </c>
      <c r="B504" s="14" t="s">
        <v>1489</v>
      </c>
      <c r="C504" s="14">
        <v>22</v>
      </c>
      <c r="D504" s="14" t="s">
        <v>696</v>
      </c>
      <c r="F504" s="14" t="s">
        <v>852</v>
      </c>
      <c r="G504" s="14" t="s">
        <v>1832</v>
      </c>
      <c r="H504" s="14" t="s">
        <v>1085</v>
      </c>
      <c r="I504" s="14" t="s">
        <v>89</v>
      </c>
      <c r="J504" s="14" t="s">
        <v>5</v>
      </c>
      <c r="K504" s="14" t="s">
        <v>3488</v>
      </c>
      <c r="L504" s="14" t="s">
        <v>742</v>
      </c>
      <c r="M504" s="14">
        <v>25734889</v>
      </c>
      <c r="N504" s="14">
        <v>25734889</v>
      </c>
    </row>
    <row r="505" spans="1:14" x14ac:dyDescent="0.25">
      <c r="A505" s="16" t="str">
        <f t="shared" si="7"/>
        <v>580612</v>
      </c>
      <c r="B505" s="14" t="s">
        <v>1795</v>
      </c>
      <c r="C505" s="14">
        <v>12</v>
      </c>
      <c r="D505" s="14" t="s">
        <v>579</v>
      </c>
      <c r="F505" s="14" t="s">
        <v>232</v>
      </c>
      <c r="G505" s="14" t="s">
        <v>1833</v>
      </c>
      <c r="H505" s="14" t="s">
        <v>2441</v>
      </c>
      <c r="I505" s="14" t="s">
        <v>80</v>
      </c>
      <c r="J505" s="14" t="s">
        <v>19</v>
      </c>
      <c r="K505" s="14" t="s">
        <v>3488</v>
      </c>
      <c r="L505" s="14" t="s">
        <v>3635</v>
      </c>
      <c r="M505" s="14">
        <v>22005248</v>
      </c>
      <c r="N505" s="14">
        <v>0</v>
      </c>
    </row>
    <row r="506" spans="1:14" x14ac:dyDescent="0.25">
      <c r="A506" s="16" t="str">
        <f t="shared" si="7"/>
        <v>580712</v>
      </c>
      <c r="B506" s="14" t="s">
        <v>1797</v>
      </c>
      <c r="C506" s="14">
        <v>12</v>
      </c>
      <c r="D506" s="14" t="s">
        <v>581</v>
      </c>
      <c r="F506" s="14" t="s">
        <v>221</v>
      </c>
      <c r="G506" s="14" t="s">
        <v>1834</v>
      </c>
      <c r="H506" s="14" t="s">
        <v>3007</v>
      </c>
      <c r="I506" s="14" t="s">
        <v>47</v>
      </c>
      <c r="J506" s="14" t="s">
        <v>13</v>
      </c>
      <c r="K506" s="14" t="s">
        <v>3488</v>
      </c>
      <c r="L506" s="14" t="s">
        <v>3271</v>
      </c>
      <c r="M506" s="14">
        <v>24680598</v>
      </c>
      <c r="N506" s="14">
        <v>0</v>
      </c>
    </row>
    <row r="507" spans="1:14" x14ac:dyDescent="0.25">
      <c r="A507" s="16" t="str">
        <f t="shared" si="7"/>
        <v>581411</v>
      </c>
      <c r="B507" s="14" t="s">
        <v>1784</v>
      </c>
      <c r="C507" s="14">
        <v>11</v>
      </c>
      <c r="D507" s="14" t="s">
        <v>492</v>
      </c>
      <c r="F507" s="14" t="s">
        <v>220</v>
      </c>
      <c r="G507" s="14" t="s">
        <v>1835</v>
      </c>
      <c r="H507" s="14" t="s">
        <v>2442</v>
      </c>
      <c r="I507" s="14" t="s">
        <v>80</v>
      </c>
      <c r="J507" s="14" t="s">
        <v>3</v>
      </c>
      <c r="K507" s="14" t="s">
        <v>3488</v>
      </c>
      <c r="L507" s="14" t="s">
        <v>2872</v>
      </c>
      <c r="M507" s="14">
        <v>24655444</v>
      </c>
      <c r="N507" s="14">
        <v>24655444</v>
      </c>
    </row>
    <row r="508" spans="1:14" x14ac:dyDescent="0.25">
      <c r="A508" s="16" t="str">
        <f t="shared" si="7"/>
        <v>581512</v>
      </c>
      <c r="B508" s="14" t="s">
        <v>1796</v>
      </c>
      <c r="C508" s="14">
        <v>12</v>
      </c>
      <c r="D508" s="14" t="s">
        <v>580</v>
      </c>
      <c r="F508" s="14" t="s">
        <v>234</v>
      </c>
      <c r="G508" s="14" t="s">
        <v>1836</v>
      </c>
      <c r="H508" s="14" t="s">
        <v>2443</v>
      </c>
      <c r="I508" s="14" t="s">
        <v>430</v>
      </c>
      <c r="J508" s="14" t="s">
        <v>7</v>
      </c>
      <c r="K508" s="14" t="s">
        <v>3488</v>
      </c>
      <c r="L508" s="14" t="s">
        <v>2873</v>
      </c>
      <c r="M508" s="14">
        <v>26371029</v>
      </c>
      <c r="N508" s="14">
        <v>26371029</v>
      </c>
    </row>
    <row r="509" spans="1:14" x14ac:dyDescent="0.25">
      <c r="A509" s="16" t="str">
        <f t="shared" si="7"/>
        <v>581612</v>
      </c>
      <c r="B509" s="14" t="s">
        <v>1818</v>
      </c>
      <c r="C509" s="14">
        <v>12</v>
      </c>
      <c r="D509" s="14" t="s">
        <v>593</v>
      </c>
      <c r="F509" s="14" t="s">
        <v>218</v>
      </c>
      <c r="G509" s="14" t="s">
        <v>1837</v>
      </c>
      <c r="H509" s="14" t="s">
        <v>2444</v>
      </c>
      <c r="I509" s="14" t="s">
        <v>535</v>
      </c>
      <c r="J509" s="14" t="s">
        <v>3</v>
      </c>
      <c r="K509" s="14" t="s">
        <v>3488</v>
      </c>
      <c r="L509" s="14" t="s">
        <v>3129</v>
      </c>
      <c r="M509" s="14">
        <v>22005163</v>
      </c>
      <c r="N509" s="14">
        <v>0</v>
      </c>
    </row>
    <row r="510" spans="1:14" x14ac:dyDescent="0.25">
      <c r="A510" s="16" t="str">
        <f t="shared" si="7"/>
        <v>581711</v>
      </c>
      <c r="B510" s="14" t="s">
        <v>1802</v>
      </c>
      <c r="C510" s="14">
        <v>11</v>
      </c>
      <c r="D510" s="14" t="s">
        <v>585</v>
      </c>
      <c r="F510" s="14" t="s">
        <v>598</v>
      </c>
      <c r="G510" s="14" t="s">
        <v>1838</v>
      </c>
      <c r="H510" s="14" t="s">
        <v>2445</v>
      </c>
      <c r="I510" s="14" t="s">
        <v>535</v>
      </c>
      <c r="J510" s="14" t="s">
        <v>5</v>
      </c>
      <c r="K510" s="14" t="s">
        <v>3488</v>
      </c>
      <c r="L510" s="14" t="s">
        <v>2679</v>
      </c>
      <c r="M510" s="14">
        <v>26931066</v>
      </c>
      <c r="N510" s="14">
        <v>26931066</v>
      </c>
    </row>
    <row r="511" spans="1:14" x14ac:dyDescent="0.25">
      <c r="A511" s="16" t="str">
        <f t="shared" si="7"/>
        <v>581821</v>
      </c>
      <c r="B511" s="14" t="s">
        <v>1811</v>
      </c>
      <c r="C511" s="14">
        <v>21</v>
      </c>
      <c r="D511" s="14" t="s">
        <v>1001</v>
      </c>
      <c r="F511" s="14" t="s">
        <v>599</v>
      </c>
      <c r="G511" s="14" t="s">
        <v>1839</v>
      </c>
      <c r="H511" s="14" t="s">
        <v>2446</v>
      </c>
      <c r="I511" s="14" t="s">
        <v>2964</v>
      </c>
      <c r="J511" s="14" t="s">
        <v>5</v>
      </c>
      <c r="K511" s="14" t="s">
        <v>3488</v>
      </c>
      <c r="L511" s="14" t="s">
        <v>3636</v>
      </c>
      <c r="M511" s="14">
        <v>27300744</v>
      </c>
      <c r="N511" s="14">
        <v>27714475</v>
      </c>
    </row>
    <row r="512" spans="1:14" x14ac:dyDescent="0.25">
      <c r="A512" s="16" t="str">
        <f t="shared" si="7"/>
        <v>581822</v>
      </c>
      <c r="B512" s="14" t="s">
        <v>1811</v>
      </c>
      <c r="C512" s="14">
        <v>22</v>
      </c>
      <c r="D512" s="14" t="s">
        <v>626</v>
      </c>
      <c r="F512" s="14" t="s">
        <v>600</v>
      </c>
      <c r="G512" s="14" t="s">
        <v>1840</v>
      </c>
      <c r="H512" s="14" t="s">
        <v>2447</v>
      </c>
      <c r="I512" s="14" t="s">
        <v>2963</v>
      </c>
      <c r="J512" s="14" t="s">
        <v>4</v>
      </c>
      <c r="K512" s="14" t="s">
        <v>3488</v>
      </c>
      <c r="L512" s="14" t="s">
        <v>3637</v>
      </c>
      <c r="M512" s="14">
        <v>27642042</v>
      </c>
      <c r="N512" s="14">
        <v>27642042</v>
      </c>
    </row>
    <row r="513" spans="1:14" x14ac:dyDescent="0.25">
      <c r="A513" s="16" t="str">
        <f t="shared" si="7"/>
        <v>582011</v>
      </c>
      <c r="B513" s="14" t="s">
        <v>1810</v>
      </c>
      <c r="C513" s="14">
        <v>11</v>
      </c>
      <c r="D513" s="14" t="s">
        <v>334</v>
      </c>
      <c r="F513" s="14" t="s">
        <v>601</v>
      </c>
      <c r="G513" s="14" t="s">
        <v>1841</v>
      </c>
      <c r="H513" s="14" t="s">
        <v>2174</v>
      </c>
      <c r="I513" s="14" t="s">
        <v>744</v>
      </c>
      <c r="J513" s="14" t="s">
        <v>10</v>
      </c>
      <c r="K513" s="14" t="s">
        <v>3488</v>
      </c>
      <c r="L513" s="14" t="s">
        <v>3638</v>
      </c>
      <c r="M513" s="14">
        <v>26562342</v>
      </c>
      <c r="N513" s="14">
        <v>26562342</v>
      </c>
    </row>
    <row r="514" spans="1:14" x14ac:dyDescent="0.25">
      <c r="A514" s="16" t="str">
        <f t="shared" si="7"/>
        <v>582722</v>
      </c>
      <c r="B514" s="14" t="s">
        <v>1794</v>
      </c>
      <c r="C514" s="14">
        <v>22</v>
      </c>
      <c r="D514" s="14" t="s">
        <v>578</v>
      </c>
      <c r="F514" s="14" t="s">
        <v>602</v>
      </c>
      <c r="G514" s="14" t="s">
        <v>1842</v>
      </c>
      <c r="H514" s="14" t="s">
        <v>2448</v>
      </c>
      <c r="I514" s="14" t="s">
        <v>47</v>
      </c>
      <c r="J514" s="14" t="s">
        <v>10</v>
      </c>
      <c r="K514" s="14" t="s">
        <v>3488</v>
      </c>
      <c r="L514" s="14" t="s">
        <v>3131</v>
      </c>
      <c r="M514" s="14">
        <v>24634353</v>
      </c>
      <c r="N514" s="14">
        <v>24632193</v>
      </c>
    </row>
    <row r="515" spans="1:14" x14ac:dyDescent="0.25">
      <c r="A515" s="16" t="str">
        <f t="shared" ref="A515:A578" si="8">CONCATENATE(B515,C515)</f>
        <v>583411</v>
      </c>
      <c r="B515" s="14" t="s">
        <v>1785</v>
      </c>
      <c r="C515" s="14">
        <v>11</v>
      </c>
      <c r="D515" s="14" t="s">
        <v>569</v>
      </c>
      <c r="F515" s="14" t="s">
        <v>603</v>
      </c>
      <c r="G515" s="14" t="s">
        <v>1843</v>
      </c>
      <c r="H515" s="14" t="s">
        <v>2449</v>
      </c>
      <c r="I515" s="14" t="s">
        <v>47</v>
      </c>
      <c r="J515" s="14" t="s">
        <v>5</v>
      </c>
      <c r="K515" s="14" t="s">
        <v>3488</v>
      </c>
      <c r="L515" s="14" t="s">
        <v>2875</v>
      </c>
      <c r="M515" s="14">
        <v>24471192</v>
      </c>
      <c r="N515" s="14">
        <v>24471192</v>
      </c>
    </row>
    <row r="516" spans="1:14" x14ac:dyDescent="0.25">
      <c r="A516" s="16" t="str">
        <f t="shared" si="8"/>
        <v>583611</v>
      </c>
      <c r="B516" s="14" t="s">
        <v>1791</v>
      </c>
      <c r="C516" s="14">
        <v>11</v>
      </c>
      <c r="D516" s="14" t="s">
        <v>574</v>
      </c>
      <c r="F516" s="14" t="s">
        <v>604</v>
      </c>
      <c r="G516" s="14" t="s">
        <v>1844</v>
      </c>
      <c r="H516" s="14" t="s">
        <v>2450</v>
      </c>
      <c r="I516" s="14" t="s">
        <v>47</v>
      </c>
      <c r="J516" s="14" t="s">
        <v>3</v>
      </c>
      <c r="K516" s="14" t="s">
        <v>3488</v>
      </c>
      <c r="L516" s="14" t="s">
        <v>3416</v>
      </c>
      <c r="M516" s="14">
        <v>24453417</v>
      </c>
      <c r="N516" s="14">
        <v>24453417</v>
      </c>
    </row>
    <row r="517" spans="1:14" x14ac:dyDescent="0.25">
      <c r="A517" s="16" t="str">
        <f t="shared" si="8"/>
        <v>583711</v>
      </c>
      <c r="B517" s="14" t="s">
        <v>1792</v>
      </c>
      <c r="C517" s="14">
        <v>11</v>
      </c>
      <c r="D517" s="14" t="s">
        <v>576</v>
      </c>
      <c r="F517" s="14" t="s">
        <v>605</v>
      </c>
      <c r="G517" s="14" t="s">
        <v>1845</v>
      </c>
      <c r="H517" s="14" t="s">
        <v>2451</v>
      </c>
      <c r="I517" s="14" t="s">
        <v>125</v>
      </c>
      <c r="J517" s="14" t="s">
        <v>5</v>
      </c>
      <c r="K517" s="14" t="s">
        <v>3488</v>
      </c>
      <c r="L517" s="14" t="s">
        <v>3639</v>
      </c>
      <c r="M517" s="14">
        <v>86689765</v>
      </c>
      <c r="N517" s="14">
        <v>0</v>
      </c>
    </row>
    <row r="518" spans="1:14" x14ac:dyDescent="0.25">
      <c r="A518" s="16" t="str">
        <f t="shared" si="8"/>
        <v>583811</v>
      </c>
      <c r="B518" s="14" t="s">
        <v>1790</v>
      </c>
      <c r="C518" s="14">
        <v>11</v>
      </c>
      <c r="D518" s="14" t="s">
        <v>573</v>
      </c>
      <c r="F518" s="14" t="s">
        <v>606</v>
      </c>
      <c r="G518" s="14" t="s">
        <v>1846</v>
      </c>
      <c r="H518" s="14" t="s">
        <v>2452</v>
      </c>
      <c r="I518" s="14" t="s">
        <v>2951</v>
      </c>
      <c r="J518" s="14" t="s">
        <v>4</v>
      </c>
      <c r="K518" s="14" t="s">
        <v>3488</v>
      </c>
      <c r="L518" s="14" t="s">
        <v>3365</v>
      </c>
      <c r="M518" s="14">
        <v>22294278</v>
      </c>
      <c r="N518" s="14">
        <v>22294278</v>
      </c>
    </row>
    <row r="519" spans="1:14" x14ac:dyDescent="0.25">
      <c r="A519" s="16" t="str">
        <f t="shared" si="8"/>
        <v>583911</v>
      </c>
      <c r="B519" s="14" t="s">
        <v>1800</v>
      </c>
      <c r="C519" s="14">
        <v>11</v>
      </c>
      <c r="D519" s="14" t="s">
        <v>584</v>
      </c>
      <c r="F519" s="14" t="s">
        <v>607</v>
      </c>
      <c r="G519" s="14" t="s">
        <v>1847</v>
      </c>
      <c r="H519" s="14" t="s">
        <v>2453</v>
      </c>
      <c r="I519" s="14" t="s">
        <v>48</v>
      </c>
      <c r="J519" s="14" t="s">
        <v>7</v>
      </c>
      <c r="K519" s="14" t="s">
        <v>3488</v>
      </c>
      <c r="L519" s="14" t="s">
        <v>2793</v>
      </c>
      <c r="M519" s="14">
        <v>24332726</v>
      </c>
      <c r="N519" s="14">
        <v>24332726</v>
      </c>
    </row>
    <row r="520" spans="1:14" x14ac:dyDescent="0.25">
      <c r="A520" s="16" t="str">
        <f t="shared" si="8"/>
        <v>584011</v>
      </c>
      <c r="B520" s="14" t="s">
        <v>1786</v>
      </c>
      <c r="C520" s="14">
        <v>11</v>
      </c>
      <c r="D520" s="14" t="s">
        <v>570</v>
      </c>
      <c r="F520" s="14" t="s">
        <v>608</v>
      </c>
      <c r="G520" s="14" t="s">
        <v>1848</v>
      </c>
      <c r="H520" s="14" t="s">
        <v>2454</v>
      </c>
      <c r="I520" s="14" t="s">
        <v>48</v>
      </c>
      <c r="J520" s="14" t="s">
        <v>9</v>
      </c>
      <c r="K520" s="14" t="s">
        <v>3488</v>
      </c>
      <c r="L520" s="14" t="s">
        <v>3272</v>
      </c>
      <c r="M520" s="14">
        <v>24941772</v>
      </c>
      <c r="N520" s="14">
        <v>24941772</v>
      </c>
    </row>
    <row r="521" spans="1:14" x14ac:dyDescent="0.25">
      <c r="A521" s="16" t="str">
        <f t="shared" si="8"/>
        <v>584111</v>
      </c>
      <c r="B521" s="14" t="s">
        <v>1787</v>
      </c>
      <c r="C521" s="14">
        <v>11</v>
      </c>
      <c r="D521" s="14" t="s">
        <v>795</v>
      </c>
      <c r="F521" s="14" t="s">
        <v>610</v>
      </c>
      <c r="G521" s="14" t="s">
        <v>1849</v>
      </c>
      <c r="H521" s="14" t="s">
        <v>2455</v>
      </c>
      <c r="I521" s="14" t="s">
        <v>48</v>
      </c>
      <c r="J521" s="14" t="s">
        <v>4</v>
      </c>
      <c r="K521" s="14" t="s">
        <v>3488</v>
      </c>
      <c r="L521" s="14" t="s">
        <v>2656</v>
      </c>
      <c r="M521" s="14">
        <v>24406240</v>
      </c>
      <c r="N521" s="14">
        <v>24406240</v>
      </c>
    </row>
    <row r="522" spans="1:14" x14ac:dyDescent="0.25">
      <c r="A522" s="16" t="str">
        <f t="shared" si="8"/>
        <v>584211</v>
      </c>
      <c r="B522" s="14" t="s">
        <v>1815</v>
      </c>
      <c r="C522" s="14">
        <v>11</v>
      </c>
      <c r="D522" s="14" t="s">
        <v>590</v>
      </c>
      <c r="F522" s="14" t="s">
        <v>611</v>
      </c>
      <c r="G522" s="14" t="s">
        <v>1850</v>
      </c>
      <c r="H522" s="14" t="s">
        <v>3008</v>
      </c>
      <c r="I522" s="14" t="s">
        <v>2963</v>
      </c>
      <c r="J522" s="14" t="s">
        <v>5</v>
      </c>
      <c r="K522" s="14" t="s">
        <v>3488</v>
      </c>
      <c r="L522" s="14" t="s">
        <v>3640</v>
      </c>
      <c r="M522" s="14">
        <v>44047044</v>
      </c>
      <c r="N522" s="14">
        <v>0</v>
      </c>
    </row>
    <row r="523" spans="1:14" x14ac:dyDescent="0.25">
      <c r="A523" s="16" t="str">
        <f t="shared" si="8"/>
        <v>584311</v>
      </c>
      <c r="B523" s="14" t="s">
        <v>1823</v>
      </c>
      <c r="C523" s="14">
        <v>11</v>
      </c>
      <c r="D523" s="14" t="s">
        <v>87</v>
      </c>
      <c r="F523" s="14" t="s">
        <v>818</v>
      </c>
      <c r="G523" s="14" t="s">
        <v>1851</v>
      </c>
      <c r="H523" s="14" t="s">
        <v>2456</v>
      </c>
      <c r="I523" s="14" t="s">
        <v>33</v>
      </c>
      <c r="J523" s="14" t="s">
        <v>4</v>
      </c>
      <c r="K523" s="14" t="s">
        <v>3488</v>
      </c>
      <c r="L523" s="14" t="s">
        <v>2877</v>
      </c>
      <c r="M523" s="14">
        <v>22705334</v>
      </c>
      <c r="N523" s="14">
        <v>22700974</v>
      </c>
    </row>
    <row r="524" spans="1:14" x14ac:dyDescent="0.25">
      <c r="A524" s="16" t="str">
        <f t="shared" si="8"/>
        <v>584411</v>
      </c>
      <c r="B524" s="14" t="s">
        <v>1789</v>
      </c>
      <c r="C524" s="14">
        <v>11</v>
      </c>
      <c r="D524" s="14" t="s">
        <v>572</v>
      </c>
      <c r="F524" s="14" t="s">
        <v>920</v>
      </c>
      <c r="G524" s="14" t="s">
        <v>1852</v>
      </c>
      <c r="H524" s="14" t="s">
        <v>2457</v>
      </c>
      <c r="I524" s="14" t="s">
        <v>2957</v>
      </c>
      <c r="J524" s="14" t="s">
        <v>9</v>
      </c>
      <c r="K524" s="14" t="s">
        <v>3488</v>
      </c>
      <c r="L524" s="14" t="s">
        <v>3417</v>
      </c>
      <c r="M524" s="14">
        <v>27312080</v>
      </c>
      <c r="N524" s="14">
        <v>27311616</v>
      </c>
    </row>
    <row r="525" spans="1:14" x14ac:dyDescent="0.25">
      <c r="A525" s="16" t="str">
        <f t="shared" si="8"/>
        <v>584511</v>
      </c>
      <c r="B525" s="14" t="s">
        <v>1788</v>
      </c>
      <c r="C525" s="14">
        <v>11</v>
      </c>
      <c r="D525" s="14" t="s">
        <v>571</v>
      </c>
      <c r="F525" s="14" t="s">
        <v>321</v>
      </c>
      <c r="G525" s="14" t="s">
        <v>1853</v>
      </c>
      <c r="H525" s="14" t="s">
        <v>2458</v>
      </c>
      <c r="I525" s="14" t="s">
        <v>2963</v>
      </c>
      <c r="J525" s="14" t="s">
        <v>5</v>
      </c>
      <c r="K525" s="14" t="s">
        <v>3488</v>
      </c>
      <c r="L525" s="14" t="s">
        <v>3641</v>
      </c>
      <c r="M525" s="14">
        <v>27665848</v>
      </c>
      <c r="N525" s="14">
        <v>27665421</v>
      </c>
    </row>
    <row r="526" spans="1:14" x14ac:dyDescent="0.25">
      <c r="A526" s="16" t="str">
        <f t="shared" si="8"/>
        <v>584611</v>
      </c>
      <c r="B526" s="14" t="s">
        <v>1821</v>
      </c>
      <c r="C526" s="14">
        <v>11</v>
      </c>
      <c r="D526" s="14" t="s">
        <v>595</v>
      </c>
      <c r="F526" s="14" t="s">
        <v>612</v>
      </c>
      <c r="G526" s="14" t="s">
        <v>1854</v>
      </c>
      <c r="H526" s="14" t="s">
        <v>2459</v>
      </c>
      <c r="I526" s="14" t="s">
        <v>2963</v>
      </c>
      <c r="J526" s="14" t="s">
        <v>5</v>
      </c>
      <c r="K526" s="14" t="s">
        <v>3488</v>
      </c>
      <c r="L526" s="14" t="s">
        <v>3642</v>
      </c>
      <c r="M526" s="14">
        <v>44056254</v>
      </c>
      <c r="N526" s="14">
        <v>0</v>
      </c>
    </row>
    <row r="527" spans="1:14" x14ac:dyDescent="0.25">
      <c r="A527" s="16" t="str">
        <f t="shared" si="8"/>
        <v>584711</v>
      </c>
      <c r="B527" s="14" t="s">
        <v>1812</v>
      </c>
      <c r="C527" s="14">
        <v>11</v>
      </c>
      <c r="D527" s="14" t="s">
        <v>287</v>
      </c>
      <c r="F527" s="14" t="s">
        <v>614</v>
      </c>
      <c r="G527" s="14" t="s">
        <v>1855</v>
      </c>
      <c r="H527" s="14" t="s">
        <v>2460</v>
      </c>
      <c r="I527" s="14" t="s">
        <v>2960</v>
      </c>
      <c r="J527" s="14" t="s">
        <v>9</v>
      </c>
      <c r="K527" s="14" t="s">
        <v>3488</v>
      </c>
      <c r="L527" s="14" t="s">
        <v>3418</v>
      </c>
      <c r="M527" s="14">
        <v>27673850</v>
      </c>
      <c r="N527" s="14">
        <v>27673850</v>
      </c>
    </row>
    <row r="528" spans="1:14" x14ac:dyDescent="0.25">
      <c r="A528" s="16" t="str">
        <f t="shared" si="8"/>
        <v>584811</v>
      </c>
      <c r="B528" s="14" t="s">
        <v>1814</v>
      </c>
      <c r="C528" s="14">
        <v>11</v>
      </c>
      <c r="D528" s="14" t="s">
        <v>589</v>
      </c>
      <c r="F528" s="14" t="s">
        <v>616</v>
      </c>
      <c r="G528" s="14" t="s">
        <v>1856</v>
      </c>
      <c r="H528" s="14" t="s">
        <v>2461</v>
      </c>
      <c r="I528" s="14" t="s">
        <v>2947</v>
      </c>
      <c r="J528" s="14" t="s">
        <v>6</v>
      </c>
      <c r="K528" s="14" t="s">
        <v>3488</v>
      </c>
      <c r="L528" s="14" t="s">
        <v>3419</v>
      </c>
      <c r="M528" s="14">
        <v>22765536</v>
      </c>
      <c r="N528" s="14">
        <v>22765536</v>
      </c>
    </row>
    <row r="529" spans="1:14" x14ac:dyDescent="0.25">
      <c r="A529" s="16" t="str">
        <f t="shared" si="8"/>
        <v>584911</v>
      </c>
      <c r="B529" s="14" t="s">
        <v>1816</v>
      </c>
      <c r="C529" s="14">
        <v>11</v>
      </c>
      <c r="D529" s="14" t="s">
        <v>591</v>
      </c>
      <c r="F529" s="14" t="s">
        <v>617</v>
      </c>
      <c r="G529" s="14" t="s">
        <v>1857</v>
      </c>
      <c r="H529" s="14" t="s">
        <v>2462</v>
      </c>
      <c r="I529" s="14" t="s">
        <v>743</v>
      </c>
      <c r="J529" s="14" t="s">
        <v>10</v>
      </c>
      <c r="K529" s="14" t="s">
        <v>3488</v>
      </c>
      <c r="L529" s="14" t="s">
        <v>2879</v>
      </c>
      <c r="M529" s="14">
        <v>22064757</v>
      </c>
      <c r="N529" s="14">
        <v>0</v>
      </c>
    </row>
    <row r="530" spans="1:14" x14ac:dyDescent="0.25">
      <c r="A530" s="16" t="str">
        <f t="shared" si="8"/>
        <v>585011</v>
      </c>
      <c r="B530" s="14" t="s">
        <v>1805</v>
      </c>
      <c r="C530" s="14">
        <v>11</v>
      </c>
      <c r="D530" s="14" t="s">
        <v>823</v>
      </c>
      <c r="F530" s="14" t="s">
        <v>474</v>
      </c>
      <c r="G530" s="14" t="s">
        <v>1858</v>
      </c>
      <c r="H530" s="14" t="s">
        <v>3009</v>
      </c>
      <c r="I530" s="14" t="s">
        <v>125</v>
      </c>
      <c r="J530" s="14" t="s">
        <v>4</v>
      </c>
      <c r="K530" s="14" t="s">
        <v>3488</v>
      </c>
      <c r="L530" s="14" t="s">
        <v>3132</v>
      </c>
      <c r="M530" s="14">
        <v>24167075</v>
      </c>
      <c r="N530" s="14">
        <v>24167075</v>
      </c>
    </row>
    <row r="531" spans="1:14" x14ac:dyDescent="0.25">
      <c r="A531" s="16" t="str">
        <f t="shared" si="8"/>
        <v>585111</v>
      </c>
      <c r="B531" s="14" t="s">
        <v>1817</v>
      </c>
      <c r="C531" s="14">
        <v>11</v>
      </c>
      <c r="D531" s="14" t="s">
        <v>828</v>
      </c>
      <c r="F531" s="14" t="s">
        <v>618</v>
      </c>
      <c r="G531" s="14" t="s">
        <v>1859</v>
      </c>
      <c r="H531" s="14" t="s">
        <v>3010</v>
      </c>
      <c r="I531" s="14" t="s">
        <v>125</v>
      </c>
      <c r="J531" s="14" t="s">
        <v>9</v>
      </c>
      <c r="K531" s="14" t="s">
        <v>3488</v>
      </c>
      <c r="L531" s="14" t="s">
        <v>3643</v>
      </c>
      <c r="M531" s="14">
        <v>24283281</v>
      </c>
      <c r="N531" s="14">
        <v>24283281</v>
      </c>
    </row>
    <row r="532" spans="1:14" x14ac:dyDescent="0.25">
      <c r="A532" s="16" t="str">
        <f t="shared" si="8"/>
        <v>585211</v>
      </c>
      <c r="B532" s="14" t="s">
        <v>1779</v>
      </c>
      <c r="C532" s="14">
        <v>11</v>
      </c>
      <c r="D532" s="14" t="s">
        <v>469</v>
      </c>
      <c r="F532" s="14" t="s">
        <v>619</v>
      </c>
      <c r="G532" s="14" t="s">
        <v>1860</v>
      </c>
      <c r="H532" s="14" t="s">
        <v>2356</v>
      </c>
      <c r="I532" s="14" t="s">
        <v>89</v>
      </c>
      <c r="J532" s="14" t="s">
        <v>6</v>
      </c>
      <c r="K532" s="14" t="s">
        <v>3488</v>
      </c>
      <c r="L532" s="14" t="s">
        <v>2880</v>
      </c>
      <c r="M532" s="14">
        <v>25367402</v>
      </c>
      <c r="N532" s="14">
        <v>25367402</v>
      </c>
    </row>
    <row r="533" spans="1:14" x14ac:dyDescent="0.25">
      <c r="A533" s="16" t="str">
        <f t="shared" si="8"/>
        <v>585311</v>
      </c>
      <c r="B533" s="14" t="s">
        <v>1798</v>
      </c>
      <c r="C533" s="14">
        <v>11</v>
      </c>
      <c r="D533" s="14" t="s">
        <v>582</v>
      </c>
      <c r="F533" s="14" t="s">
        <v>909</v>
      </c>
      <c r="G533" s="14" t="s">
        <v>1861</v>
      </c>
      <c r="H533" s="14" t="s">
        <v>3273</v>
      </c>
      <c r="I533" s="14" t="s">
        <v>2958</v>
      </c>
      <c r="J533" s="14" t="s">
        <v>6</v>
      </c>
      <c r="K533" s="14" t="s">
        <v>3488</v>
      </c>
      <c r="L533" s="14" t="s">
        <v>2723</v>
      </c>
      <c r="M533" s="14">
        <v>41051008</v>
      </c>
      <c r="N533" s="14">
        <v>0</v>
      </c>
    </row>
    <row r="534" spans="1:14" x14ac:dyDescent="0.25">
      <c r="A534" s="16" t="str">
        <f t="shared" si="8"/>
        <v>585411</v>
      </c>
      <c r="B534" s="14" t="s">
        <v>1803</v>
      </c>
      <c r="C534" s="14">
        <v>11</v>
      </c>
      <c r="D534" s="14" t="s">
        <v>1117</v>
      </c>
      <c r="F534" s="14" t="s">
        <v>798</v>
      </c>
      <c r="G534" s="14" t="s">
        <v>1862</v>
      </c>
      <c r="H534" s="14" t="s">
        <v>2463</v>
      </c>
      <c r="I534" s="14" t="s">
        <v>48</v>
      </c>
      <c r="J534" s="14" t="s">
        <v>13</v>
      </c>
      <c r="K534" s="14" t="s">
        <v>3488</v>
      </c>
      <c r="L534" s="14" t="s">
        <v>2881</v>
      </c>
      <c r="M534" s="14">
        <v>26352584</v>
      </c>
      <c r="N534" s="14">
        <v>26352584</v>
      </c>
    </row>
    <row r="535" spans="1:14" x14ac:dyDescent="0.25">
      <c r="A535" s="16" t="str">
        <f t="shared" si="8"/>
        <v>585511</v>
      </c>
      <c r="B535" s="14" t="s">
        <v>1824</v>
      </c>
      <c r="C535" s="14">
        <v>11</v>
      </c>
      <c r="D535" s="14" t="s">
        <v>340</v>
      </c>
      <c r="F535" s="14" t="s">
        <v>863</v>
      </c>
      <c r="G535" s="14" t="s">
        <v>1863</v>
      </c>
      <c r="H535" s="14" t="s">
        <v>2464</v>
      </c>
      <c r="I535" s="14" t="s">
        <v>48</v>
      </c>
      <c r="J535" s="14" t="s">
        <v>14</v>
      </c>
      <c r="K535" s="14" t="s">
        <v>3488</v>
      </c>
      <c r="L535" s="14" t="s">
        <v>2876</v>
      </c>
      <c r="M535" s="14">
        <v>24441506</v>
      </c>
      <c r="N535" s="14">
        <v>0</v>
      </c>
    </row>
    <row r="536" spans="1:14" x14ac:dyDescent="0.25">
      <c r="A536" s="16" t="str">
        <f t="shared" si="8"/>
        <v>585611</v>
      </c>
      <c r="B536" s="14" t="s">
        <v>1806</v>
      </c>
      <c r="C536" s="14">
        <v>11</v>
      </c>
      <c r="D536" s="14" t="s">
        <v>308</v>
      </c>
      <c r="F536" s="14" t="s">
        <v>620</v>
      </c>
      <c r="G536" s="14" t="s">
        <v>1864</v>
      </c>
      <c r="H536" s="14" t="s">
        <v>2465</v>
      </c>
      <c r="I536" s="14" t="s">
        <v>59</v>
      </c>
      <c r="J536" s="14" t="s">
        <v>3</v>
      </c>
      <c r="K536" s="14" t="s">
        <v>3488</v>
      </c>
      <c r="L536" s="14" t="s">
        <v>2703</v>
      </c>
      <c r="M536" s="14">
        <v>26630274</v>
      </c>
      <c r="N536" s="14">
        <v>26630095</v>
      </c>
    </row>
    <row r="537" spans="1:14" x14ac:dyDescent="0.25">
      <c r="A537" s="16" t="str">
        <f t="shared" si="8"/>
        <v>585711</v>
      </c>
      <c r="B537" s="14" t="s">
        <v>1808</v>
      </c>
      <c r="C537" s="14">
        <v>11</v>
      </c>
      <c r="D537" s="14" t="s">
        <v>796</v>
      </c>
      <c r="F537" s="14" t="s">
        <v>862</v>
      </c>
      <c r="G537" s="14" t="s">
        <v>1865</v>
      </c>
      <c r="H537" s="14" t="s">
        <v>2466</v>
      </c>
      <c r="I537" s="14" t="s">
        <v>48</v>
      </c>
      <c r="J537" s="14" t="s">
        <v>3</v>
      </c>
      <c r="K537" s="14" t="s">
        <v>3488</v>
      </c>
      <c r="L537" s="14" t="s">
        <v>2883</v>
      </c>
      <c r="M537" s="14">
        <v>24830391</v>
      </c>
      <c r="N537" s="14">
        <v>24830055</v>
      </c>
    </row>
    <row r="538" spans="1:14" x14ac:dyDescent="0.25">
      <c r="A538" s="16" t="str">
        <f t="shared" si="8"/>
        <v>585811</v>
      </c>
      <c r="B538" s="14" t="s">
        <v>1804</v>
      </c>
      <c r="C538" s="14">
        <v>11</v>
      </c>
      <c r="D538" s="14" t="s">
        <v>283</v>
      </c>
      <c r="F538" s="14" t="s">
        <v>266</v>
      </c>
      <c r="G538" s="14" t="s">
        <v>1866</v>
      </c>
      <c r="H538" s="14" t="s">
        <v>2467</v>
      </c>
      <c r="I538" s="14" t="s">
        <v>2959</v>
      </c>
      <c r="J538" s="14" t="s">
        <v>4</v>
      </c>
      <c r="K538" s="14" t="s">
        <v>3488</v>
      </c>
      <c r="L538" s="14" t="s">
        <v>3420</v>
      </c>
      <c r="M538" s="14">
        <v>88838417</v>
      </c>
      <c r="N538" s="14">
        <v>0</v>
      </c>
    </row>
    <row r="539" spans="1:14" x14ac:dyDescent="0.25">
      <c r="A539" s="16" t="str">
        <f t="shared" si="8"/>
        <v>586011</v>
      </c>
      <c r="B539" s="14" t="s">
        <v>1822</v>
      </c>
      <c r="C539" s="14">
        <v>11</v>
      </c>
      <c r="D539" s="14" t="s">
        <v>596</v>
      </c>
      <c r="F539" s="14" t="s">
        <v>621</v>
      </c>
      <c r="G539" s="14" t="s">
        <v>1867</v>
      </c>
      <c r="H539" s="14" t="s">
        <v>3644</v>
      </c>
      <c r="I539" s="14" t="s">
        <v>2958</v>
      </c>
      <c r="J539" s="14" t="s">
        <v>12</v>
      </c>
      <c r="K539" s="14" t="s">
        <v>3488</v>
      </c>
      <c r="L539" s="14" t="s">
        <v>3645</v>
      </c>
      <c r="M539" s="14">
        <v>27510519</v>
      </c>
      <c r="N539" s="14">
        <v>27510519</v>
      </c>
    </row>
    <row r="540" spans="1:14" x14ac:dyDescent="0.25">
      <c r="A540" s="16" t="str">
        <f t="shared" si="8"/>
        <v>586911</v>
      </c>
      <c r="B540" s="14" t="s">
        <v>1799</v>
      </c>
      <c r="C540" s="14">
        <v>11</v>
      </c>
      <c r="D540" s="14" t="s">
        <v>583</v>
      </c>
      <c r="F540" s="14" t="s">
        <v>613</v>
      </c>
      <c r="G540" s="14" t="s">
        <v>1868</v>
      </c>
      <c r="H540" s="14" t="s">
        <v>3011</v>
      </c>
      <c r="I540" s="14" t="s">
        <v>2949</v>
      </c>
      <c r="J540" s="14" t="s">
        <v>6</v>
      </c>
      <c r="K540" s="14" t="s">
        <v>3488</v>
      </c>
      <c r="L540" s="14" t="s">
        <v>3646</v>
      </c>
      <c r="M540" s="14">
        <v>22826018</v>
      </c>
      <c r="N540" s="14">
        <v>22826018</v>
      </c>
    </row>
    <row r="541" spans="1:14" x14ac:dyDescent="0.25">
      <c r="A541" s="16" t="str">
        <f t="shared" si="8"/>
        <v>587011</v>
      </c>
      <c r="B541" s="14" t="s">
        <v>1783</v>
      </c>
      <c r="C541" s="14">
        <v>11</v>
      </c>
      <c r="D541" s="14" t="s">
        <v>485</v>
      </c>
      <c r="F541" s="14" t="s">
        <v>68</v>
      </c>
      <c r="G541" s="14" t="s">
        <v>1869</v>
      </c>
      <c r="H541" s="14" t="s">
        <v>2468</v>
      </c>
      <c r="I541" s="14" t="s">
        <v>89</v>
      </c>
      <c r="J541" s="14" t="s">
        <v>3</v>
      </c>
      <c r="K541" s="14" t="s">
        <v>3488</v>
      </c>
      <c r="L541" s="14" t="s">
        <v>2884</v>
      </c>
      <c r="M541" s="14">
        <v>25533771</v>
      </c>
      <c r="N541" s="14">
        <v>25515058</v>
      </c>
    </row>
    <row r="542" spans="1:14" x14ac:dyDescent="0.25">
      <c r="A542" s="16" t="str">
        <f t="shared" si="8"/>
        <v>587111</v>
      </c>
      <c r="B542" s="14" t="s">
        <v>1793</v>
      </c>
      <c r="C542" s="14">
        <v>11</v>
      </c>
      <c r="D542" s="14" t="s">
        <v>577</v>
      </c>
      <c r="F542" s="14" t="s">
        <v>74</v>
      </c>
      <c r="G542" s="14" t="s">
        <v>1870</v>
      </c>
      <c r="H542" s="14" t="s">
        <v>2469</v>
      </c>
      <c r="I542" s="14" t="s">
        <v>2947</v>
      </c>
      <c r="J542" s="14" t="s">
        <v>6</v>
      </c>
      <c r="K542" s="14" t="s">
        <v>3488</v>
      </c>
      <c r="L542" s="14" t="s">
        <v>3274</v>
      </c>
      <c r="M542" s="14">
        <v>27738916</v>
      </c>
      <c r="N542" s="14">
        <v>22738916</v>
      </c>
    </row>
    <row r="543" spans="1:14" x14ac:dyDescent="0.25">
      <c r="A543" s="16" t="str">
        <f t="shared" si="8"/>
        <v>587311</v>
      </c>
      <c r="B543" s="14" t="s">
        <v>1780</v>
      </c>
      <c r="C543" s="14">
        <v>11</v>
      </c>
      <c r="D543" s="14" t="s">
        <v>470</v>
      </c>
      <c r="F543" s="14" t="s">
        <v>1005</v>
      </c>
      <c r="G543" s="14" t="s">
        <v>1871</v>
      </c>
      <c r="H543" s="14" t="s">
        <v>2470</v>
      </c>
      <c r="I543" s="14" t="s">
        <v>2951</v>
      </c>
      <c r="J543" s="14" t="s">
        <v>3</v>
      </c>
      <c r="K543" s="14" t="s">
        <v>3488</v>
      </c>
      <c r="L543" s="14" t="s">
        <v>1126</v>
      </c>
      <c r="M543" s="14">
        <v>22533401</v>
      </c>
      <c r="N543" s="14">
        <v>22806412</v>
      </c>
    </row>
    <row r="544" spans="1:14" x14ac:dyDescent="0.25">
      <c r="A544" s="16" t="str">
        <f t="shared" si="8"/>
        <v>587411</v>
      </c>
      <c r="B544" s="14" t="s">
        <v>1819</v>
      </c>
      <c r="C544" s="14">
        <v>11</v>
      </c>
      <c r="D544" s="14" t="s">
        <v>797</v>
      </c>
      <c r="F544" s="14" t="s">
        <v>625</v>
      </c>
      <c r="G544" s="14" t="s">
        <v>1872</v>
      </c>
      <c r="H544" s="14" t="s">
        <v>3012</v>
      </c>
      <c r="I544" s="14" t="s">
        <v>33</v>
      </c>
      <c r="J544" s="14" t="s">
        <v>7</v>
      </c>
      <c r="K544" s="14" t="s">
        <v>3488</v>
      </c>
      <c r="L544" s="14" t="s">
        <v>3647</v>
      </c>
      <c r="M544" s="14">
        <v>24102494</v>
      </c>
      <c r="N544" s="14">
        <v>0</v>
      </c>
    </row>
    <row r="545" spans="1:14" x14ac:dyDescent="0.25">
      <c r="A545" s="16" t="str">
        <f t="shared" si="8"/>
        <v>588211</v>
      </c>
      <c r="B545" s="14" t="s">
        <v>1813</v>
      </c>
      <c r="C545" s="14">
        <v>11</v>
      </c>
      <c r="D545" s="14" t="s">
        <v>588</v>
      </c>
      <c r="F545" s="14" t="s">
        <v>244</v>
      </c>
      <c r="G545" s="14" t="s">
        <v>1873</v>
      </c>
      <c r="H545" s="14" t="s">
        <v>3275</v>
      </c>
      <c r="I545" s="14" t="s">
        <v>33</v>
      </c>
      <c r="J545" s="14" t="s">
        <v>7</v>
      </c>
      <c r="K545" s="14" t="s">
        <v>3488</v>
      </c>
      <c r="L545" s="14" t="s">
        <v>816</v>
      </c>
      <c r="M545" s="14">
        <v>24100409</v>
      </c>
      <c r="N545" s="14">
        <v>24100541</v>
      </c>
    </row>
    <row r="546" spans="1:14" x14ac:dyDescent="0.25">
      <c r="A546" s="16" t="str">
        <f t="shared" si="8"/>
        <v>588611</v>
      </c>
      <c r="B546" s="14" t="s">
        <v>1807</v>
      </c>
      <c r="C546" s="14">
        <v>11</v>
      </c>
      <c r="D546" s="14" t="s">
        <v>330</v>
      </c>
      <c r="F546" s="14" t="s">
        <v>627</v>
      </c>
      <c r="G546" s="14" t="s">
        <v>1874</v>
      </c>
      <c r="H546" s="14" t="s">
        <v>3013</v>
      </c>
      <c r="I546" s="14" t="s">
        <v>33</v>
      </c>
      <c r="J546" s="14" t="s">
        <v>3</v>
      </c>
      <c r="K546" s="14" t="s">
        <v>3488</v>
      </c>
      <c r="L546" s="14" t="s">
        <v>1084</v>
      </c>
      <c r="M546" s="14">
        <v>22765225</v>
      </c>
      <c r="N546" s="14">
        <v>22765225</v>
      </c>
    </row>
    <row r="547" spans="1:14" x14ac:dyDescent="0.25">
      <c r="A547" s="16" t="str">
        <f t="shared" si="8"/>
        <v>589111</v>
      </c>
      <c r="B547" s="14" t="s">
        <v>1809</v>
      </c>
      <c r="C547" s="14">
        <v>11</v>
      </c>
      <c r="D547" s="14" t="s">
        <v>328</v>
      </c>
      <c r="F547" s="14" t="s">
        <v>133</v>
      </c>
      <c r="G547" s="14" t="s">
        <v>1875</v>
      </c>
      <c r="H547" s="14" t="s">
        <v>2471</v>
      </c>
      <c r="I547" s="14" t="s">
        <v>59</v>
      </c>
      <c r="J547" s="14" t="s">
        <v>7</v>
      </c>
      <c r="K547" s="14" t="s">
        <v>3501</v>
      </c>
      <c r="L547" s="14" t="s">
        <v>3276</v>
      </c>
      <c r="M547" s="14">
        <v>26614422</v>
      </c>
      <c r="N547" s="14">
        <v>26614422</v>
      </c>
    </row>
    <row r="548" spans="1:14" x14ac:dyDescent="0.25">
      <c r="A548" s="16" t="str">
        <f t="shared" si="8"/>
        <v>589511</v>
      </c>
      <c r="B548" s="14" t="s">
        <v>1825</v>
      </c>
      <c r="C548" s="14">
        <v>11</v>
      </c>
      <c r="D548" s="14" t="s">
        <v>819</v>
      </c>
      <c r="F548" s="14" t="s">
        <v>834</v>
      </c>
      <c r="G548" s="14" t="s">
        <v>1876</v>
      </c>
      <c r="H548" s="14" t="s">
        <v>2472</v>
      </c>
      <c r="I548" s="14" t="s">
        <v>2964</v>
      </c>
      <c r="J548" s="14" t="s">
        <v>3</v>
      </c>
      <c r="K548" s="14" t="s">
        <v>3488</v>
      </c>
      <c r="L548" s="14" t="s">
        <v>3421</v>
      </c>
      <c r="M548" s="14">
        <v>27302360</v>
      </c>
      <c r="N548" s="14">
        <v>27302360</v>
      </c>
    </row>
    <row r="549" spans="1:14" x14ac:dyDescent="0.25">
      <c r="A549" s="16" t="str">
        <f t="shared" si="8"/>
        <v>589711</v>
      </c>
      <c r="B549" s="14" t="s">
        <v>1826</v>
      </c>
      <c r="C549" s="14">
        <v>11</v>
      </c>
      <c r="D549" s="14" t="s">
        <v>217</v>
      </c>
      <c r="F549" s="14" t="s">
        <v>246</v>
      </c>
      <c r="G549" s="14" t="s">
        <v>1877</v>
      </c>
      <c r="H549" s="14" t="s">
        <v>2473</v>
      </c>
      <c r="I549" s="14" t="s">
        <v>33</v>
      </c>
      <c r="J549" s="14" t="s">
        <v>4</v>
      </c>
      <c r="K549" s="14" t="s">
        <v>3488</v>
      </c>
      <c r="L549" s="14" t="s">
        <v>2885</v>
      </c>
      <c r="M549" s="14">
        <v>22702273</v>
      </c>
      <c r="N549" s="14">
        <v>22701419</v>
      </c>
    </row>
    <row r="550" spans="1:14" x14ac:dyDescent="0.25">
      <c r="A550" s="16" t="str">
        <f t="shared" si="8"/>
        <v>592912</v>
      </c>
      <c r="B550" s="14" t="s">
        <v>1853</v>
      </c>
      <c r="C550" s="14">
        <v>12</v>
      </c>
      <c r="D550" s="14" t="s">
        <v>321</v>
      </c>
      <c r="F550" s="14" t="s">
        <v>630</v>
      </c>
      <c r="G550" s="14" t="s">
        <v>1878</v>
      </c>
      <c r="H550" s="14" t="s">
        <v>3014</v>
      </c>
      <c r="I550" s="14" t="s">
        <v>125</v>
      </c>
      <c r="J550" s="14" t="s">
        <v>7</v>
      </c>
      <c r="K550" s="14" t="s">
        <v>3488</v>
      </c>
      <c r="L550" s="14" t="s">
        <v>2738</v>
      </c>
      <c r="M550" s="14">
        <v>24165706</v>
      </c>
      <c r="N550" s="14">
        <v>24165706</v>
      </c>
    </row>
    <row r="551" spans="1:14" x14ac:dyDescent="0.25">
      <c r="A551" s="16" t="str">
        <f t="shared" si="8"/>
        <v>596622</v>
      </c>
      <c r="B551" s="14" t="s">
        <v>1830</v>
      </c>
      <c r="C551" s="14">
        <v>22</v>
      </c>
      <c r="D551" s="14" t="s">
        <v>216</v>
      </c>
      <c r="F551" s="14" t="s">
        <v>631</v>
      </c>
      <c r="G551" s="14" t="s">
        <v>1879</v>
      </c>
      <c r="H551" s="14" t="s">
        <v>2063</v>
      </c>
      <c r="I551" s="14" t="s">
        <v>2960</v>
      </c>
      <c r="J551" s="14" t="s">
        <v>3</v>
      </c>
      <c r="K551" s="14" t="s">
        <v>3488</v>
      </c>
      <c r="L551" s="14" t="s">
        <v>2886</v>
      </c>
      <c r="M551" s="14">
        <v>27113482</v>
      </c>
      <c r="N551" s="14">
        <v>27113482</v>
      </c>
    </row>
    <row r="552" spans="1:14" x14ac:dyDescent="0.25">
      <c r="A552" s="16" t="str">
        <f t="shared" si="8"/>
        <v>596711</v>
      </c>
      <c r="B552" s="14" t="s">
        <v>1837</v>
      </c>
      <c r="C552" s="14">
        <v>11</v>
      </c>
      <c r="D552" s="14" t="s">
        <v>218</v>
      </c>
      <c r="F552" s="14" t="s">
        <v>633</v>
      </c>
      <c r="G552" s="14" t="s">
        <v>1880</v>
      </c>
      <c r="H552" s="14" t="s">
        <v>2474</v>
      </c>
      <c r="I552" s="14" t="s">
        <v>58</v>
      </c>
      <c r="J552" s="14" t="s">
        <v>17</v>
      </c>
      <c r="K552" s="14" t="s">
        <v>3488</v>
      </c>
      <c r="L552" s="14" t="s">
        <v>3135</v>
      </c>
      <c r="M552" s="14">
        <v>27801598</v>
      </c>
      <c r="N552" s="14">
        <v>27801598</v>
      </c>
    </row>
    <row r="553" spans="1:14" x14ac:dyDescent="0.25">
      <c r="A553" s="16" t="str">
        <f t="shared" si="8"/>
        <v>596811</v>
      </c>
      <c r="B553" s="14" t="s">
        <v>1829</v>
      </c>
      <c r="C553" s="14">
        <v>11</v>
      </c>
      <c r="D553" s="14" t="s">
        <v>215</v>
      </c>
      <c r="F553" s="14" t="s">
        <v>912</v>
      </c>
      <c r="G553" s="14" t="s">
        <v>1881</v>
      </c>
      <c r="H553" s="14" t="s">
        <v>3277</v>
      </c>
      <c r="I553" s="14" t="s">
        <v>58</v>
      </c>
      <c r="J553" s="14" t="s">
        <v>19</v>
      </c>
      <c r="K553" s="14" t="s">
        <v>3488</v>
      </c>
      <c r="L553" s="14" t="s">
        <v>3422</v>
      </c>
      <c r="M553" s="14">
        <v>22005308</v>
      </c>
      <c r="N553" s="14">
        <v>0</v>
      </c>
    </row>
    <row r="554" spans="1:14" x14ac:dyDescent="0.25">
      <c r="A554" s="16" t="str">
        <f t="shared" si="8"/>
        <v>596911</v>
      </c>
      <c r="B554" s="14" t="s">
        <v>1860</v>
      </c>
      <c r="C554" s="14">
        <v>11</v>
      </c>
      <c r="D554" s="14" t="s">
        <v>619</v>
      </c>
      <c r="F554" s="14" t="s">
        <v>635</v>
      </c>
      <c r="G554" s="14" t="s">
        <v>1882</v>
      </c>
      <c r="H554" s="14" t="s">
        <v>3015</v>
      </c>
      <c r="I554" s="14" t="s">
        <v>58</v>
      </c>
      <c r="J554" s="14" t="s">
        <v>12</v>
      </c>
      <c r="K554" s="14" t="s">
        <v>3488</v>
      </c>
      <c r="L554" s="14" t="s">
        <v>3648</v>
      </c>
      <c r="M554" s="14">
        <v>22001067</v>
      </c>
      <c r="N554" s="14">
        <v>27735242</v>
      </c>
    </row>
    <row r="555" spans="1:14" x14ac:dyDescent="0.25">
      <c r="A555" s="16" t="str">
        <f t="shared" si="8"/>
        <v>597011</v>
      </c>
      <c r="B555" s="14" t="s">
        <v>1840</v>
      </c>
      <c r="C555" s="14">
        <v>11</v>
      </c>
      <c r="D555" s="14" t="s">
        <v>600</v>
      </c>
      <c r="F555" s="14" t="s">
        <v>799</v>
      </c>
      <c r="G555" s="14" t="s">
        <v>1883</v>
      </c>
      <c r="H555" s="14" t="s">
        <v>2475</v>
      </c>
      <c r="I555" s="14" t="s">
        <v>2960</v>
      </c>
      <c r="J555" s="14" t="s">
        <v>6</v>
      </c>
      <c r="K555" s="14" t="s">
        <v>3488</v>
      </c>
      <c r="L555" s="14" t="s">
        <v>3423</v>
      </c>
      <c r="M555" s="14">
        <v>27601493</v>
      </c>
      <c r="N555" s="14">
        <v>27601308</v>
      </c>
    </row>
    <row r="556" spans="1:14" x14ac:dyDescent="0.25">
      <c r="A556" s="16" t="str">
        <f t="shared" si="8"/>
        <v>597111</v>
      </c>
      <c r="B556" s="14" t="s">
        <v>1854</v>
      </c>
      <c r="C556" s="14">
        <v>11</v>
      </c>
      <c r="D556" s="14" t="s">
        <v>612</v>
      </c>
      <c r="F556" s="14" t="s">
        <v>911</v>
      </c>
      <c r="G556" s="14" t="s">
        <v>1884</v>
      </c>
      <c r="H556" s="14" t="s">
        <v>2476</v>
      </c>
      <c r="I556" s="14" t="s">
        <v>2949</v>
      </c>
      <c r="J556" s="14" t="s">
        <v>5</v>
      </c>
      <c r="K556" s="14" t="s">
        <v>3488</v>
      </c>
      <c r="L556" s="14" t="s">
        <v>3136</v>
      </c>
      <c r="M556" s="14">
        <v>22282013</v>
      </c>
      <c r="N556" s="14">
        <v>22897762</v>
      </c>
    </row>
    <row r="557" spans="1:14" x14ac:dyDescent="0.25">
      <c r="A557" s="16" t="str">
        <f t="shared" si="8"/>
        <v>597211</v>
      </c>
      <c r="B557" s="14" t="s">
        <v>1861</v>
      </c>
      <c r="C557" s="14">
        <v>11</v>
      </c>
      <c r="D557" s="14" t="s">
        <v>909</v>
      </c>
      <c r="F557" s="14" t="s">
        <v>820</v>
      </c>
      <c r="G557" s="14" t="s">
        <v>1885</v>
      </c>
      <c r="H557" s="14" t="s">
        <v>2477</v>
      </c>
      <c r="I557" s="14" t="s">
        <v>2957</v>
      </c>
      <c r="J557" s="14" t="s">
        <v>13</v>
      </c>
      <c r="K557" s="14" t="s">
        <v>3488</v>
      </c>
      <c r="L557" s="14" t="s">
        <v>3370</v>
      </c>
      <c r="M557" s="14">
        <v>27311535</v>
      </c>
      <c r="N557" s="14">
        <v>27311535</v>
      </c>
    </row>
    <row r="558" spans="1:14" x14ac:dyDescent="0.25">
      <c r="A558" s="16" t="str">
        <f t="shared" si="8"/>
        <v>597311</v>
      </c>
      <c r="B558" s="14" t="s">
        <v>1841</v>
      </c>
      <c r="C558" s="14">
        <v>11</v>
      </c>
      <c r="D558" s="14" t="s">
        <v>601</v>
      </c>
      <c r="F558" s="14" t="s">
        <v>800</v>
      </c>
      <c r="G558" s="14" t="s">
        <v>1886</v>
      </c>
      <c r="H558" s="14" t="s">
        <v>2478</v>
      </c>
      <c r="I558" s="14" t="s">
        <v>2958</v>
      </c>
      <c r="J558" s="14" t="s">
        <v>3</v>
      </c>
      <c r="K558" s="14" t="s">
        <v>3488</v>
      </c>
      <c r="L558" s="14" t="s">
        <v>2708</v>
      </c>
      <c r="M558" s="14">
        <v>27954110</v>
      </c>
      <c r="N558" s="14">
        <v>27954110</v>
      </c>
    </row>
    <row r="559" spans="1:14" x14ac:dyDescent="0.25">
      <c r="A559" s="16" t="str">
        <f t="shared" si="8"/>
        <v>597411</v>
      </c>
      <c r="B559" s="14" t="s">
        <v>1850</v>
      </c>
      <c r="C559" s="14">
        <v>11</v>
      </c>
      <c r="D559" s="14" t="s">
        <v>611</v>
      </c>
      <c r="F559" s="14" t="s">
        <v>638</v>
      </c>
      <c r="G559" s="14" t="s">
        <v>1887</v>
      </c>
      <c r="H559" s="14" t="s">
        <v>2479</v>
      </c>
      <c r="I559" s="14" t="s">
        <v>76</v>
      </c>
      <c r="J559" s="14" t="s">
        <v>5</v>
      </c>
      <c r="K559" s="14" t="s">
        <v>3488</v>
      </c>
      <c r="L559" s="14" t="s">
        <v>3278</v>
      </c>
      <c r="M559" s="14">
        <v>44050940</v>
      </c>
      <c r="N559" s="14">
        <v>0</v>
      </c>
    </row>
    <row r="560" spans="1:14" x14ac:dyDescent="0.25">
      <c r="A560" s="16" t="str">
        <f t="shared" si="8"/>
        <v>597511</v>
      </c>
      <c r="B560" s="14" t="s">
        <v>1833</v>
      </c>
      <c r="C560" s="14">
        <v>11</v>
      </c>
      <c r="D560" s="14" t="s">
        <v>232</v>
      </c>
      <c r="F560" s="14" t="s">
        <v>632</v>
      </c>
      <c r="G560" s="14" t="s">
        <v>1888</v>
      </c>
      <c r="H560" s="14" t="s">
        <v>2480</v>
      </c>
      <c r="I560" s="14" t="s">
        <v>2959</v>
      </c>
      <c r="J560" s="14" t="s">
        <v>4</v>
      </c>
      <c r="K560" s="14" t="s">
        <v>3488</v>
      </c>
      <c r="L560" s="14" t="s">
        <v>3424</v>
      </c>
      <c r="M560" s="14">
        <v>84135027</v>
      </c>
      <c r="N560" s="14">
        <v>0</v>
      </c>
    </row>
    <row r="561" spans="1:14" x14ac:dyDescent="0.25">
      <c r="A561" s="16" t="str">
        <f t="shared" si="8"/>
        <v>597611</v>
      </c>
      <c r="B561" s="14" t="s">
        <v>1834</v>
      </c>
      <c r="C561" s="14">
        <v>11</v>
      </c>
      <c r="D561" s="14" t="s">
        <v>221</v>
      </c>
      <c r="F561" s="14" t="s">
        <v>641</v>
      </c>
      <c r="G561" s="14" t="s">
        <v>1457</v>
      </c>
      <c r="H561" s="14" t="s">
        <v>2481</v>
      </c>
      <c r="I561" s="14" t="s">
        <v>257</v>
      </c>
      <c r="J561" s="14" t="s">
        <v>4</v>
      </c>
      <c r="K561" s="14" t="s">
        <v>3488</v>
      </c>
      <c r="L561" s="14" t="s">
        <v>3425</v>
      </c>
      <c r="M561" s="14">
        <v>26666370</v>
      </c>
      <c r="N561" s="14">
        <v>26660506</v>
      </c>
    </row>
    <row r="562" spans="1:14" x14ac:dyDescent="0.25">
      <c r="A562" s="16" t="str">
        <f t="shared" si="8"/>
        <v>597911</v>
      </c>
      <c r="B562" s="14" t="s">
        <v>1831</v>
      </c>
      <c r="C562" s="14">
        <v>11</v>
      </c>
      <c r="D562" s="14" t="s">
        <v>769</v>
      </c>
      <c r="F562" s="14" t="s">
        <v>1008</v>
      </c>
      <c r="G562" s="14" t="s">
        <v>1889</v>
      </c>
      <c r="H562" s="14" t="s">
        <v>2482</v>
      </c>
      <c r="I562" s="14" t="s">
        <v>743</v>
      </c>
      <c r="J562" s="14" t="s">
        <v>6</v>
      </c>
      <c r="K562" s="14" t="s">
        <v>3488</v>
      </c>
      <c r="L562" s="14" t="s">
        <v>3426</v>
      </c>
      <c r="M562" s="14">
        <v>22005199</v>
      </c>
      <c r="N562" s="14">
        <v>0</v>
      </c>
    </row>
    <row r="563" spans="1:14" x14ac:dyDescent="0.25">
      <c r="A563" s="16" t="str">
        <f t="shared" si="8"/>
        <v>598111</v>
      </c>
      <c r="B563" s="14" t="s">
        <v>1882</v>
      </c>
      <c r="C563" s="14">
        <v>11</v>
      </c>
      <c r="D563" s="14" t="s">
        <v>635</v>
      </c>
      <c r="F563" s="14" t="s">
        <v>75</v>
      </c>
      <c r="G563" s="14" t="s">
        <v>1890</v>
      </c>
      <c r="H563" s="14" t="s">
        <v>2483</v>
      </c>
      <c r="I563" s="14" t="s">
        <v>89</v>
      </c>
      <c r="J563" s="14" t="s">
        <v>10</v>
      </c>
      <c r="K563" s="14" t="s">
        <v>3488</v>
      </c>
      <c r="L563" s="14" t="s">
        <v>3649</v>
      </c>
      <c r="M563" s="14">
        <v>25482532</v>
      </c>
      <c r="N563" s="14">
        <v>25482532</v>
      </c>
    </row>
    <row r="564" spans="1:14" x14ac:dyDescent="0.25">
      <c r="A564" s="16" t="str">
        <f t="shared" si="8"/>
        <v>598411</v>
      </c>
      <c r="B564" s="14" t="s">
        <v>1862</v>
      </c>
      <c r="C564" s="14">
        <v>11</v>
      </c>
      <c r="D564" s="14" t="s">
        <v>798</v>
      </c>
      <c r="F564" s="14" t="s">
        <v>642</v>
      </c>
      <c r="G564" s="14" t="s">
        <v>1891</v>
      </c>
      <c r="H564" s="14" t="s">
        <v>2484</v>
      </c>
      <c r="I564" s="14" t="s">
        <v>59</v>
      </c>
      <c r="J564" s="14" t="s">
        <v>9</v>
      </c>
      <c r="K564" s="14" t="s">
        <v>3488</v>
      </c>
      <c r="L564" s="14" t="s">
        <v>3650</v>
      </c>
      <c r="M564" s="14">
        <v>26471033</v>
      </c>
      <c r="N564" s="14">
        <v>26471033</v>
      </c>
    </row>
    <row r="565" spans="1:14" x14ac:dyDescent="0.25">
      <c r="A565" s="16" t="str">
        <f t="shared" si="8"/>
        <v>598511</v>
      </c>
      <c r="B565" s="14" t="s">
        <v>1845</v>
      </c>
      <c r="C565" s="14">
        <v>11</v>
      </c>
      <c r="D565" s="14" t="s">
        <v>605</v>
      </c>
      <c r="F565" s="14" t="s">
        <v>643</v>
      </c>
      <c r="G565" s="14" t="s">
        <v>1892</v>
      </c>
      <c r="H565" s="14" t="s">
        <v>3280</v>
      </c>
      <c r="I565" s="14" t="s">
        <v>76</v>
      </c>
      <c r="J565" s="14" t="s">
        <v>9</v>
      </c>
      <c r="K565" s="14" t="s">
        <v>3488</v>
      </c>
      <c r="L565" s="14" t="s">
        <v>2888</v>
      </c>
      <c r="M565" s="14">
        <v>24610908</v>
      </c>
      <c r="N565" s="14">
        <v>0</v>
      </c>
    </row>
    <row r="566" spans="1:14" x14ac:dyDescent="0.25">
      <c r="A566" s="16" t="str">
        <f t="shared" si="8"/>
        <v>598611</v>
      </c>
      <c r="B566" s="14" t="s">
        <v>1857</v>
      </c>
      <c r="C566" s="14">
        <v>11</v>
      </c>
      <c r="D566" s="14" t="s">
        <v>617</v>
      </c>
      <c r="F566" s="14" t="s">
        <v>121</v>
      </c>
      <c r="G566" s="14" t="s">
        <v>1893</v>
      </c>
      <c r="H566" s="14" t="s">
        <v>2485</v>
      </c>
      <c r="I566" s="14" t="s">
        <v>744</v>
      </c>
      <c r="J566" s="14" t="s">
        <v>12</v>
      </c>
      <c r="K566" s="14" t="s">
        <v>3488</v>
      </c>
      <c r="L566" s="14" t="s">
        <v>3427</v>
      </c>
      <c r="M566" s="14">
        <v>26558002</v>
      </c>
      <c r="N566" s="14">
        <v>26558002</v>
      </c>
    </row>
    <row r="567" spans="1:14" x14ac:dyDescent="0.25">
      <c r="A567" s="16" t="str">
        <f t="shared" si="8"/>
        <v>598811</v>
      </c>
      <c r="B567" s="14" t="s">
        <v>1836</v>
      </c>
      <c r="C567" s="14">
        <v>11</v>
      </c>
      <c r="D567" s="14" t="s">
        <v>234</v>
      </c>
      <c r="F567" s="14" t="s">
        <v>1009</v>
      </c>
      <c r="G567" s="14" t="s">
        <v>1894</v>
      </c>
      <c r="H567" s="14" t="s">
        <v>2486</v>
      </c>
      <c r="I567" s="14" t="s">
        <v>2959</v>
      </c>
      <c r="J567" s="14" t="s">
        <v>9</v>
      </c>
      <c r="K567" s="14" t="s">
        <v>3488</v>
      </c>
      <c r="L567" s="14" t="s">
        <v>2889</v>
      </c>
      <c r="M567" s="14">
        <v>83949689</v>
      </c>
      <c r="N567" s="14">
        <v>0</v>
      </c>
    </row>
    <row r="568" spans="1:14" x14ac:dyDescent="0.25">
      <c r="A568" s="16" t="str">
        <f t="shared" si="8"/>
        <v>599011</v>
      </c>
      <c r="B568" s="14" t="s">
        <v>1852</v>
      </c>
      <c r="C568" s="14">
        <v>11</v>
      </c>
      <c r="D568" s="14" t="s">
        <v>920</v>
      </c>
      <c r="F568" s="14" t="s">
        <v>644</v>
      </c>
      <c r="G568" s="14" t="s">
        <v>1895</v>
      </c>
      <c r="H568" s="14" t="s">
        <v>2487</v>
      </c>
      <c r="I568" s="14" t="s">
        <v>2959</v>
      </c>
      <c r="J568" s="14" t="s">
        <v>9</v>
      </c>
      <c r="K568" s="14" t="s">
        <v>3488</v>
      </c>
      <c r="L568" s="14" t="s">
        <v>3138</v>
      </c>
      <c r="M568" s="14">
        <v>22005315</v>
      </c>
      <c r="N568" s="14">
        <v>0</v>
      </c>
    </row>
    <row r="569" spans="1:14" x14ac:dyDescent="0.25">
      <c r="A569" s="16" t="str">
        <f t="shared" si="8"/>
        <v>599211</v>
      </c>
      <c r="B569" s="14" t="s">
        <v>1842</v>
      </c>
      <c r="C569" s="14">
        <v>11</v>
      </c>
      <c r="D569" s="14" t="s">
        <v>602</v>
      </c>
      <c r="F569" s="14" t="s">
        <v>801</v>
      </c>
      <c r="G569" s="14" t="s">
        <v>1896</v>
      </c>
      <c r="H569" s="14" t="s">
        <v>2488</v>
      </c>
      <c r="I569" s="14" t="s">
        <v>2959</v>
      </c>
      <c r="J569" s="14" t="s">
        <v>5</v>
      </c>
      <c r="K569" s="14" t="s">
        <v>3488</v>
      </c>
      <c r="L569" s="14" t="s">
        <v>2890</v>
      </c>
      <c r="M569" s="14">
        <v>84904590</v>
      </c>
      <c r="N569" s="14">
        <v>27511175</v>
      </c>
    </row>
    <row r="570" spans="1:14" x14ac:dyDescent="0.25">
      <c r="A570" s="16" t="str">
        <f t="shared" si="8"/>
        <v>599311</v>
      </c>
      <c r="B570" s="14" t="s">
        <v>1832</v>
      </c>
      <c r="C570" s="14">
        <v>11</v>
      </c>
      <c r="D570" s="14" t="s">
        <v>852</v>
      </c>
      <c r="F570" s="14" t="s">
        <v>168</v>
      </c>
      <c r="G570" s="14" t="s">
        <v>1897</v>
      </c>
      <c r="H570" s="14" t="s">
        <v>2489</v>
      </c>
      <c r="I570" s="14" t="s">
        <v>80</v>
      </c>
      <c r="J570" s="14" t="s">
        <v>9</v>
      </c>
      <c r="K570" s="14" t="s">
        <v>3488</v>
      </c>
      <c r="L570" s="14" t="s">
        <v>2891</v>
      </c>
      <c r="M570" s="14">
        <v>24692660</v>
      </c>
      <c r="N570" s="14">
        <v>24692660</v>
      </c>
    </row>
    <row r="571" spans="1:14" x14ac:dyDescent="0.25">
      <c r="A571" s="16" t="str">
        <f t="shared" si="8"/>
        <v>599411</v>
      </c>
      <c r="B571" s="14" t="s">
        <v>1835</v>
      </c>
      <c r="C571" s="14">
        <v>11</v>
      </c>
      <c r="D571" s="14" t="s">
        <v>220</v>
      </c>
      <c r="F571" s="14" t="s">
        <v>860</v>
      </c>
      <c r="G571" s="14" t="s">
        <v>1898</v>
      </c>
      <c r="H571" s="14" t="s">
        <v>2490</v>
      </c>
      <c r="I571" s="14" t="s">
        <v>430</v>
      </c>
      <c r="J571" s="14" t="s">
        <v>9</v>
      </c>
      <c r="K571" s="14" t="s">
        <v>3488</v>
      </c>
      <c r="L571" s="14" t="s">
        <v>2892</v>
      </c>
      <c r="M571" s="14">
        <v>27773384</v>
      </c>
      <c r="N571" s="14">
        <v>27773384</v>
      </c>
    </row>
    <row r="572" spans="1:14" x14ac:dyDescent="0.25">
      <c r="A572" s="16" t="str">
        <f t="shared" si="8"/>
        <v>599511</v>
      </c>
      <c r="B572" s="14" t="s">
        <v>1843</v>
      </c>
      <c r="C572" s="14">
        <v>11</v>
      </c>
      <c r="D572" s="14" t="s">
        <v>603</v>
      </c>
      <c r="F572" s="14" t="s">
        <v>802</v>
      </c>
      <c r="G572" s="14" t="s">
        <v>1899</v>
      </c>
      <c r="H572" s="14" t="s">
        <v>2491</v>
      </c>
      <c r="I572" s="14" t="s">
        <v>257</v>
      </c>
      <c r="J572" s="14" t="s">
        <v>6</v>
      </c>
      <c r="K572" s="14" t="s">
        <v>3488</v>
      </c>
      <c r="L572" s="14" t="s">
        <v>2893</v>
      </c>
      <c r="M572" s="14">
        <v>26918214</v>
      </c>
      <c r="N572" s="14">
        <v>26918214</v>
      </c>
    </row>
    <row r="573" spans="1:14" x14ac:dyDescent="0.25">
      <c r="A573" s="16" t="str">
        <f t="shared" si="8"/>
        <v>599611</v>
      </c>
      <c r="B573" s="14" t="s">
        <v>1844</v>
      </c>
      <c r="C573" s="14">
        <v>11</v>
      </c>
      <c r="D573" s="14" t="s">
        <v>604</v>
      </c>
      <c r="F573" s="14" t="s">
        <v>1120</v>
      </c>
      <c r="G573" s="14" t="s">
        <v>1900</v>
      </c>
      <c r="H573" s="14" t="s">
        <v>2492</v>
      </c>
      <c r="I573" s="14" t="s">
        <v>2951</v>
      </c>
      <c r="J573" s="14" t="s">
        <v>4</v>
      </c>
      <c r="K573" s="14" t="s">
        <v>3488</v>
      </c>
      <c r="L573" s="14" t="s">
        <v>3281</v>
      </c>
      <c r="M573" s="14">
        <v>22455581</v>
      </c>
      <c r="N573" s="14">
        <v>22455581</v>
      </c>
    </row>
    <row r="574" spans="1:14" x14ac:dyDescent="0.25">
      <c r="A574" s="16" t="str">
        <f t="shared" si="8"/>
        <v>599811</v>
      </c>
      <c r="B574" s="14" t="s">
        <v>1847</v>
      </c>
      <c r="C574" s="14">
        <v>11</v>
      </c>
      <c r="D574" s="14" t="s">
        <v>607</v>
      </c>
      <c r="F574" s="14" t="s">
        <v>921</v>
      </c>
      <c r="G574" s="14" t="s">
        <v>1901</v>
      </c>
      <c r="H574" s="14" t="s">
        <v>2493</v>
      </c>
      <c r="I574" s="14" t="s">
        <v>80</v>
      </c>
      <c r="J574" s="14" t="s">
        <v>10</v>
      </c>
      <c r="K574" s="14" t="s">
        <v>3488</v>
      </c>
      <c r="L574" s="14" t="s">
        <v>2816</v>
      </c>
      <c r="M574" s="14">
        <v>73007613</v>
      </c>
      <c r="N574" s="14">
        <v>0</v>
      </c>
    </row>
    <row r="575" spans="1:14" x14ac:dyDescent="0.25">
      <c r="A575" s="16" t="str">
        <f t="shared" si="8"/>
        <v>599911</v>
      </c>
      <c r="B575" s="14" t="s">
        <v>1828</v>
      </c>
      <c r="C575" s="14">
        <v>11</v>
      </c>
      <c r="D575" s="14" t="s">
        <v>206</v>
      </c>
      <c r="F575" s="14" t="s">
        <v>803</v>
      </c>
      <c r="G575" s="14" t="s">
        <v>1902</v>
      </c>
      <c r="H575" s="14" t="s">
        <v>2338</v>
      </c>
      <c r="I575" s="14" t="s">
        <v>744</v>
      </c>
      <c r="J575" s="14" t="s">
        <v>12</v>
      </c>
      <c r="K575" s="14" t="s">
        <v>3488</v>
      </c>
      <c r="L575" s="14" t="s">
        <v>3651</v>
      </c>
      <c r="M575" s="14">
        <v>22009385</v>
      </c>
      <c r="N575" s="14">
        <v>22009385</v>
      </c>
    </row>
    <row r="576" spans="1:14" x14ac:dyDescent="0.25">
      <c r="A576" s="16" t="str">
        <f t="shared" si="8"/>
        <v>600011</v>
      </c>
      <c r="B576" s="14" t="s">
        <v>1855</v>
      </c>
      <c r="C576" s="14">
        <v>11</v>
      </c>
      <c r="D576" s="14" t="s">
        <v>614</v>
      </c>
      <c r="F576" s="14" t="s">
        <v>628</v>
      </c>
      <c r="G576" s="14" t="s">
        <v>1870</v>
      </c>
      <c r="H576" s="14" t="s">
        <v>2494</v>
      </c>
      <c r="I576" s="14" t="s">
        <v>2947</v>
      </c>
      <c r="J576" s="14" t="s">
        <v>6</v>
      </c>
      <c r="K576" s="14" t="s">
        <v>3488</v>
      </c>
      <c r="L576" s="14" t="s">
        <v>3274</v>
      </c>
      <c r="M576" s="14">
        <v>22732009</v>
      </c>
      <c r="N576" s="14">
        <v>22732009</v>
      </c>
    </row>
    <row r="577" spans="1:14" x14ac:dyDescent="0.25">
      <c r="A577" s="16" t="str">
        <f t="shared" si="8"/>
        <v>601621</v>
      </c>
      <c r="B577" s="14" t="s">
        <v>1856</v>
      </c>
      <c r="C577" s="14">
        <v>21</v>
      </c>
      <c r="D577" s="14" t="s">
        <v>616</v>
      </c>
      <c r="F577" s="14" t="s">
        <v>864</v>
      </c>
      <c r="G577" s="14" t="s">
        <v>1903</v>
      </c>
      <c r="H577" s="14" t="s">
        <v>2024</v>
      </c>
      <c r="I577" s="14" t="s">
        <v>2960</v>
      </c>
      <c r="J577" s="14" t="s">
        <v>7</v>
      </c>
      <c r="K577" s="14" t="s">
        <v>3488</v>
      </c>
      <c r="L577" s="14" t="s">
        <v>2895</v>
      </c>
      <c r="M577" s="14">
        <v>27632610</v>
      </c>
      <c r="N577" s="14">
        <v>27632610</v>
      </c>
    </row>
    <row r="578" spans="1:14" x14ac:dyDescent="0.25">
      <c r="A578" s="16" t="str">
        <f t="shared" si="8"/>
        <v>601622</v>
      </c>
      <c r="B578" s="14" t="s">
        <v>1856</v>
      </c>
      <c r="C578" s="14">
        <v>22</v>
      </c>
      <c r="D578" s="14" t="s">
        <v>667</v>
      </c>
      <c r="F578" s="14" t="s">
        <v>806</v>
      </c>
      <c r="G578" s="14" t="s">
        <v>1904</v>
      </c>
      <c r="H578" s="14" t="s">
        <v>2495</v>
      </c>
      <c r="I578" s="14" t="s">
        <v>2958</v>
      </c>
      <c r="J578" s="14" t="s">
        <v>10</v>
      </c>
      <c r="K578" s="14" t="s">
        <v>3488</v>
      </c>
      <c r="L578" s="14" t="s">
        <v>750</v>
      </c>
      <c r="M578" s="14">
        <v>84708574</v>
      </c>
      <c r="N578" s="14">
        <v>0</v>
      </c>
    </row>
    <row r="579" spans="1:14" x14ac:dyDescent="0.25">
      <c r="A579" s="16" t="str">
        <f t="shared" ref="A579:A642" si="9">CONCATENATE(B579,C579)</f>
        <v>601711</v>
      </c>
      <c r="B579" s="14" t="s">
        <v>1839</v>
      </c>
      <c r="C579" s="14">
        <v>11</v>
      </c>
      <c r="D579" s="14" t="s">
        <v>599</v>
      </c>
      <c r="F579" s="14" t="s">
        <v>624</v>
      </c>
      <c r="G579" s="14" t="s">
        <v>1905</v>
      </c>
      <c r="H579" s="14" t="s">
        <v>2496</v>
      </c>
      <c r="I579" s="14" t="s">
        <v>2951</v>
      </c>
      <c r="J579" s="14" t="s">
        <v>9</v>
      </c>
      <c r="K579" s="14" t="s">
        <v>3488</v>
      </c>
      <c r="L579" s="14" t="s">
        <v>2896</v>
      </c>
      <c r="M579" s="14">
        <v>22293801</v>
      </c>
      <c r="N579" s="14">
        <v>22293801</v>
      </c>
    </row>
    <row r="580" spans="1:14" x14ac:dyDescent="0.25">
      <c r="A580" s="16" t="str">
        <f t="shared" si="9"/>
        <v>602011</v>
      </c>
      <c r="B580" s="14" t="s">
        <v>1848</v>
      </c>
      <c r="C580" s="14">
        <v>11</v>
      </c>
      <c r="D580" s="14" t="s">
        <v>608</v>
      </c>
      <c r="F580" s="14" t="s">
        <v>646</v>
      </c>
      <c r="G580" s="14" t="s">
        <v>1906</v>
      </c>
      <c r="H580" s="14" t="s">
        <v>2497</v>
      </c>
      <c r="I580" s="14" t="s">
        <v>89</v>
      </c>
      <c r="J580" s="14" t="s">
        <v>6</v>
      </c>
      <c r="K580" s="14" t="s">
        <v>3488</v>
      </c>
      <c r="L580" s="14" t="s">
        <v>2897</v>
      </c>
      <c r="M580" s="14">
        <v>25302424</v>
      </c>
      <c r="N580" s="14">
        <v>25302424</v>
      </c>
    </row>
    <row r="581" spans="1:14" x14ac:dyDescent="0.25">
      <c r="A581" s="16" t="str">
        <f t="shared" si="9"/>
        <v>602122</v>
      </c>
      <c r="B581" s="14" t="s">
        <v>1864</v>
      </c>
      <c r="C581" s="14">
        <v>22</v>
      </c>
      <c r="D581" s="14" t="s">
        <v>620</v>
      </c>
      <c r="F581" s="14" t="s">
        <v>1119</v>
      </c>
      <c r="G581" s="14" t="s">
        <v>1907</v>
      </c>
      <c r="H581" s="14" t="s">
        <v>2498</v>
      </c>
      <c r="I581" s="14" t="s">
        <v>89</v>
      </c>
      <c r="J581" s="14" t="s">
        <v>5</v>
      </c>
      <c r="K581" s="14" t="s">
        <v>3488</v>
      </c>
      <c r="L581" s="14" t="s">
        <v>2898</v>
      </c>
      <c r="M581" s="14">
        <v>25720868</v>
      </c>
      <c r="N581" s="14">
        <v>83495147</v>
      </c>
    </row>
    <row r="582" spans="1:14" x14ac:dyDescent="0.25">
      <c r="A582" s="16" t="str">
        <f t="shared" si="9"/>
        <v>602711</v>
      </c>
      <c r="B582" s="14" t="s">
        <v>1851</v>
      </c>
      <c r="C582" s="14">
        <v>11</v>
      </c>
      <c r="D582" s="14" t="s">
        <v>818</v>
      </c>
      <c r="F582" s="14" t="s">
        <v>807</v>
      </c>
      <c r="G582" s="14" t="s">
        <v>1908</v>
      </c>
      <c r="H582" s="14" t="s">
        <v>2499</v>
      </c>
      <c r="I582" s="14" t="s">
        <v>2963</v>
      </c>
      <c r="J582" s="14" t="s">
        <v>7</v>
      </c>
      <c r="K582" s="14" t="s">
        <v>3488</v>
      </c>
      <c r="L582" s="14" t="s">
        <v>2874</v>
      </c>
      <c r="M582" s="14">
        <v>24762115</v>
      </c>
      <c r="N582" s="14">
        <v>0</v>
      </c>
    </row>
    <row r="583" spans="1:14" x14ac:dyDescent="0.25">
      <c r="A583" s="16" t="str">
        <f t="shared" si="9"/>
        <v>603011</v>
      </c>
      <c r="B583" s="14" t="s">
        <v>1846</v>
      </c>
      <c r="C583" s="14">
        <v>11</v>
      </c>
      <c r="D583" s="14" t="s">
        <v>606</v>
      </c>
      <c r="F583" s="14" t="s">
        <v>647</v>
      </c>
      <c r="G583" s="14" t="s">
        <v>1909</v>
      </c>
      <c r="H583" s="14" t="s">
        <v>2500</v>
      </c>
      <c r="I583" s="14" t="s">
        <v>2964</v>
      </c>
      <c r="J583" s="14" t="s">
        <v>18</v>
      </c>
      <c r="K583" s="14" t="s">
        <v>3488</v>
      </c>
      <c r="L583" s="14" t="s">
        <v>2899</v>
      </c>
      <c r="M583" s="14">
        <v>88675925</v>
      </c>
      <c r="N583" s="14">
        <v>0</v>
      </c>
    </row>
    <row r="584" spans="1:14" x14ac:dyDescent="0.25">
      <c r="A584" s="16" t="str">
        <f t="shared" si="9"/>
        <v>603221</v>
      </c>
      <c r="B584" s="14" t="s">
        <v>1827</v>
      </c>
      <c r="C584" s="14">
        <v>21</v>
      </c>
      <c r="D584" s="14" t="s">
        <v>211</v>
      </c>
      <c r="F584" s="14" t="s">
        <v>1010</v>
      </c>
      <c r="G584" s="14" t="s">
        <v>1910</v>
      </c>
      <c r="H584" s="14" t="s">
        <v>2501</v>
      </c>
      <c r="I584" s="14" t="s">
        <v>743</v>
      </c>
      <c r="J584" s="14" t="s">
        <v>10</v>
      </c>
      <c r="K584" s="14" t="s">
        <v>3488</v>
      </c>
      <c r="L584" s="14" t="s">
        <v>3652</v>
      </c>
      <c r="M584" s="14">
        <v>25140043</v>
      </c>
      <c r="N584" s="14">
        <v>0</v>
      </c>
    </row>
    <row r="585" spans="1:14" x14ac:dyDescent="0.25">
      <c r="A585" s="16" t="str">
        <f t="shared" si="9"/>
        <v>603321</v>
      </c>
      <c r="B585" s="14" t="s">
        <v>1849</v>
      </c>
      <c r="C585" s="14">
        <v>21</v>
      </c>
      <c r="D585" s="14" t="s">
        <v>610</v>
      </c>
      <c r="F585" s="14" t="s">
        <v>808</v>
      </c>
      <c r="G585" s="14" t="s">
        <v>1911</v>
      </c>
      <c r="H585" s="14" t="s">
        <v>2502</v>
      </c>
      <c r="I585" s="14" t="s">
        <v>743</v>
      </c>
      <c r="J585" s="14" t="s">
        <v>13</v>
      </c>
      <c r="K585" s="14" t="s">
        <v>3488</v>
      </c>
      <c r="L585" s="14" t="s">
        <v>2900</v>
      </c>
      <c r="M585" s="14">
        <v>25140438</v>
      </c>
      <c r="N585" s="14">
        <v>83159616</v>
      </c>
    </row>
    <row r="586" spans="1:14" x14ac:dyDescent="0.25">
      <c r="A586" s="16" t="str">
        <f t="shared" si="9"/>
        <v>603322</v>
      </c>
      <c r="B586" s="14" t="s">
        <v>1849</v>
      </c>
      <c r="C586" s="14">
        <v>22</v>
      </c>
      <c r="D586" s="14" t="s">
        <v>542</v>
      </c>
      <c r="F586" s="14" t="s">
        <v>301</v>
      </c>
      <c r="G586" s="14" t="s">
        <v>1912</v>
      </c>
      <c r="H586" s="14" t="s">
        <v>2503</v>
      </c>
      <c r="I586" s="14" t="s">
        <v>2959</v>
      </c>
      <c r="J586" s="14" t="s">
        <v>3</v>
      </c>
      <c r="K586" s="14" t="s">
        <v>3488</v>
      </c>
      <c r="L586" s="14" t="s">
        <v>3653</v>
      </c>
      <c r="M586" s="14">
        <v>27102843</v>
      </c>
      <c r="N586" s="14">
        <v>27102843</v>
      </c>
    </row>
    <row r="587" spans="1:14" x14ac:dyDescent="0.25">
      <c r="A587" s="16" t="str">
        <f t="shared" si="9"/>
        <v>603421</v>
      </c>
      <c r="B587" s="14" t="s">
        <v>1838</v>
      </c>
      <c r="C587" s="14">
        <v>21</v>
      </c>
      <c r="D587" s="14" t="s">
        <v>598</v>
      </c>
      <c r="F587" s="14" t="s">
        <v>586</v>
      </c>
      <c r="G587" s="14" t="s">
        <v>1382</v>
      </c>
      <c r="H587" s="14" t="s">
        <v>2504</v>
      </c>
      <c r="I587" s="14" t="s">
        <v>171</v>
      </c>
      <c r="J587" s="14" t="s">
        <v>4</v>
      </c>
      <c r="K587" s="14" t="s">
        <v>3488</v>
      </c>
      <c r="L587" s="14" t="s">
        <v>2661</v>
      </c>
      <c r="M587" s="14">
        <v>25411052</v>
      </c>
      <c r="N587" s="14">
        <v>24411052</v>
      </c>
    </row>
    <row r="588" spans="1:14" x14ac:dyDescent="0.25">
      <c r="A588" s="16" t="str">
        <f t="shared" si="9"/>
        <v>603422</v>
      </c>
      <c r="B588" s="14" t="s">
        <v>1838</v>
      </c>
      <c r="C588" s="14">
        <v>22</v>
      </c>
      <c r="D588" s="14" t="s">
        <v>90</v>
      </c>
      <c r="F588" s="14" t="s">
        <v>651</v>
      </c>
      <c r="G588" s="14" t="s">
        <v>1913</v>
      </c>
      <c r="H588" s="14" t="s">
        <v>2505</v>
      </c>
      <c r="I588" s="14" t="s">
        <v>2964</v>
      </c>
      <c r="J588" s="14" t="s">
        <v>3</v>
      </c>
      <c r="K588" s="14" t="s">
        <v>3488</v>
      </c>
      <c r="L588" s="14" t="s">
        <v>2887</v>
      </c>
      <c r="M588" s="14">
        <v>27300045</v>
      </c>
      <c r="N588" s="14">
        <v>27300045</v>
      </c>
    </row>
    <row r="589" spans="1:14" x14ac:dyDescent="0.25">
      <c r="A589" s="16" t="str">
        <f t="shared" si="9"/>
        <v>604311</v>
      </c>
      <c r="B589" s="14" t="s">
        <v>1858</v>
      </c>
      <c r="C589" s="14">
        <v>11</v>
      </c>
      <c r="D589" s="14" t="s">
        <v>474</v>
      </c>
      <c r="F589" s="14" t="s">
        <v>857</v>
      </c>
      <c r="G589" s="14" t="s">
        <v>1914</v>
      </c>
      <c r="H589" s="14" t="s">
        <v>2506</v>
      </c>
      <c r="I589" s="14" t="s">
        <v>743</v>
      </c>
      <c r="J589" s="14" t="s">
        <v>4</v>
      </c>
      <c r="K589" s="14" t="s">
        <v>3488</v>
      </c>
      <c r="L589" s="14" t="s">
        <v>3428</v>
      </c>
      <c r="M589" s="14">
        <v>40301961</v>
      </c>
      <c r="N589" s="14">
        <v>25561133</v>
      </c>
    </row>
    <row r="590" spans="1:14" x14ac:dyDescent="0.25">
      <c r="A590" s="16" t="str">
        <f t="shared" si="9"/>
        <v>604411</v>
      </c>
      <c r="B590" s="14" t="s">
        <v>1859</v>
      </c>
      <c r="C590" s="14">
        <v>11</v>
      </c>
      <c r="D590" s="14" t="s">
        <v>618</v>
      </c>
      <c r="F590" s="14" t="s">
        <v>655</v>
      </c>
      <c r="G590" s="14" t="s">
        <v>1915</v>
      </c>
      <c r="H590" s="14" t="s">
        <v>2507</v>
      </c>
      <c r="I590" s="14" t="s">
        <v>744</v>
      </c>
      <c r="J590" s="14" t="s">
        <v>3</v>
      </c>
      <c r="K590" s="14" t="s">
        <v>3488</v>
      </c>
      <c r="L590" s="14" t="s">
        <v>2942</v>
      </c>
      <c r="M590" s="14">
        <v>87127727</v>
      </c>
      <c r="N590" s="14">
        <v>88368537</v>
      </c>
    </row>
    <row r="591" spans="1:14" x14ac:dyDescent="0.25">
      <c r="A591" s="16" t="str">
        <f t="shared" si="9"/>
        <v>604511</v>
      </c>
      <c r="B591" s="14" t="s">
        <v>1866</v>
      </c>
      <c r="C591" s="14">
        <v>11</v>
      </c>
      <c r="D591" s="14" t="s">
        <v>266</v>
      </c>
      <c r="F591" s="14" t="s">
        <v>858</v>
      </c>
      <c r="G591" s="14" t="s">
        <v>1916</v>
      </c>
      <c r="H591" s="14" t="s">
        <v>2508</v>
      </c>
      <c r="I591" s="14" t="s">
        <v>2964</v>
      </c>
      <c r="J591" s="14" t="s">
        <v>18</v>
      </c>
      <c r="K591" s="14" t="s">
        <v>3488</v>
      </c>
      <c r="L591" s="14" t="s">
        <v>2901</v>
      </c>
      <c r="M591" s="14">
        <v>85393041</v>
      </c>
      <c r="N591" s="14">
        <v>27300578</v>
      </c>
    </row>
    <row r="592" spans="1:14" x14ac:dyDescent="0.25">
      <c r="A592" s="16" t="str">
        <f t="shared" si="9"/>
        <v>604611</v>
      </c>
      <c r="B592" s="14" t="s">
        <v>1881</v>
      </c>
      <c r="C592" s="14">
        <v>11</v>
      </c>
      <c r="D592" s="14" t="s">
        <v>912</v>
      </c>
      <c r="F592" s="14" t="s">
        <v>657</v>
      </c>
      <c r="G592" s="14" t="s">
        <v>1917</v>
      </c>
      <c r="H592" s="14" t="s">
        <v>2509</v>
      </c>
      <c r="I592" s="14" t="s">
        <v>2959</v>
      </c>
      <c r="J592" s="14" t="s">
        <v>7</v>
      </c>
      <c r="K592" s="14" t="s">
        <v>3488</v>
      </c>
      <c r="L592" s="14" t="s">
        <v>3139</v>
      </c>
      <c r="M592" s="14">
        <v>86683765</v>
      </c>
      <c r="N592" s="14">
        <v>0</v>
      </c>
    </row>
    <row r="593" spans="1:14" x14ac:dyDescent="0.25">
      <c r="A593" s="16" t="str">
        <f t="shared" si="9"/>
        <v>605011</v>
      </c>
      <c r="B593" s="14" t="s">
        <v>1878</v>
      </c>
      <c r="C593" s="14">
        <v>11</v>
      </c>
      <c r="D593" s="14" t="s">
        <v>630</v>
      </c>
      <c r="F593" s="14" t="s">
        <v>262</v>
      </c>
      <c r="G593" s="14" t="s">
        <v>1918</v>
      </c>
      <c r="H593" s="14" t="s">
        <v>2510</v>
      </c>
      <c r="I593" s="14" t="s">
        <v>2960</v>
      </c>
      <c r="J593" s="14" t="s">
        <v>6</v>
      </c>
      <c r="K593" s="14" t="s">
        <v>3488</v>
      </c>
      <c r="L593" s="14" t="s">
        <v>3282</v>
      </c>
      <c r="M593" s="14">
        <v>27165352</v>
      </c>
      <c r="N593" s="14">
        <v>27165352</v>
      </c>
    </row>
    <row r="594" spans="1:14" x14ac:dyDescent="0.25">
      <c r="A594" s="16" t="str">
        <f t="shared" si="9"/>
        <v>609611</v>
      </c>
      <c r="B594" s="14" t="s">
        <v>1873</v>
      </c>
      <c r="C594" s="14">
        <v>11</v>
      </c>
      <c r="D594" s="14" t="s">
        <v>244</v>
      </c>
      <c r="F594" s="14" t="s">
        <v>310</v>
      </c>
      <c r="G594" s="14" t="s">
        <v>1347</v>
      </c>
      <c r="H594" s="14" t="s">
        <v>2511</v>
      </c>
      <c r="I594" s="14" t="s">
        <v>2947</v>
      </c>
      <c r="J594" s="14" t="s">
        <v>3</v>
      </c>
      <c r="K594" s="14" t="s">
        <v>3488</v>
      </c>
      <c r="L594" s="14" t="s">
        <v>2882</v>
      </c>
      <c r="M594" s="14">
        <v>22271827</v>
      </c>
      <c r="N594" s="14">
        <v>22262040</v>
      </c>
    </row>
    <row r="595" spans="1:14" x14ac:dyDescent="0.25">
      <c r="A595" s="16" t="str">
        <f t="shared" si="9"/>
        <v>610112</v>
      </c>
      <c r="B595" s="14" t="s">
        <v>1883</v>
      </c>
      <c r="C595" s="14">
        <v>12</v>
      </c>
      <c r="D595" s="14" t="s">
        <v>799</v>
      </c>
      <c r="F595" s="14" t="s">
        <v>304</v>
      </c>
      <c r="G595" s="14" t="s">
        <v>1482</v>
      </c>
      <c r="H595" s="14" t="s">
        <v>3654</v>
      </c>
      <c r="I595" s="14" t="s">
        <v>745</v>
      </c>
      <c r="J595" s="14" t="s">
        <v>3</v>
      </c>
      <c r="K595" s="14" t="s">
        <v>3488</v>
      </c>
      <c r="L595" s="14" t="s">
        <v>3075</v>
      </c>
      <c r="M595" s="14">
        <v>26410125</v>
      </c>
      <c r="N595" s="14">
        <v>26410125</v>
      </c>
    </row>
    <row r="596" spans="1:14" x14ac:dyDescent="0.25">
      <c r="A596" s="16" t="str">
        <f t="shared" si="9"/>
        <v>610311</v>
      </c>
      <c r="B596" s="14" t="s">
        <v>1867</v>
      </c>
      <c r="C596" s="14">
        <v>11</v>
      </c>
      <c r="D596" s="14" t="s">
        <v>621</v>
      </c>
      <c r="F596" s="14" t="s">
        <v>809</v>
      </c>
      <c r="G596" s="14" t="s">
        <v>1919</v>
      </c>
      <c r="H596" s="14" t="s">
        <v>2512</v>
      </c>
      <c r="I596" s="14" t="s">
        <v>2958</v>
      </c>
      <c r="J596" s="14" t="s">
        <v>9</v>
      </c>
      <c r="K596" s="14" t="s">
        <v>3488</v>
      </c>
      <c r="L596" s="14" t="s">
        <v>2902</v>
      </c>
      <c r="M596" s="14">
        <v>27651041</v>
      </c>
      <c r="N596" s="14">
        <v>0</v>
      </c>
    </row>
    <row r="597" spans="1:14" x14ac:dyDescent="0.25">
      <c r="A597" s="16" t="str">
        <f t="shared" si="9"/>
        <v>610421</v>
      </c>
      <c r="B597" s="14" t="s">
        <v>1877</v>
      </c>
      <c r="C597" s="14">
        <v>21</v>
      </c>
      <c r="D597" s="14" t="s">
        <v>246</v>
      </c>
      <c r="F597" s="14" t="s">
        <v>831</v>
      </c>
      <c r="G597" s="14" t="s">
        <v>1920</v>
      </c>
      <c r="H597" s="14" t="s">
        <v>2513</v>
      </c>
      <c r="I597" s="14" t="s">
        <v>2958</v>
      </c>
      <c r="J597" s="14" t="s">
        <v>3</v>
      </c>
      <c r="K597" s="14" t="s">
        <v>3488</v>
      </c>
      <c r="L597" s="14" t="s">
        <v>3655</v>
      </c>
      <c r="M597" s="14">
        <v>27953483</v>
      </c>
      <c r="N597" s="14">
        <v>27953483</v>
      </c>
    </row>
    <row r="598" spans="1:14" x14ac:dyDescent="0.25">
      <c r="A598" s="16" t="str">
        <f t="shared" si="9"/>
        <v>610422</v>
      </c>
      <c r="B598" s="14" t="s">
        <v>1877</v>
      </c>
      <c r="C598" s="14">
        <v>22</v>
      </c>
      <c r="D598" s="14" t="s">
        <v>813</v>
      </c>
      <c r="F598" s="14" t="s">
        <v>662</v>
      </c>
      <c r="G598" s="14" t="s">
        <v>1921</v>
      </c>
      <c r="H598" s="14" t="s">
        <v>2514</v>
      </c>
      <c r="I598" s="14" t="s">
        <v>2964</v>
      </c>
      <c r="J598" s="14" t="s">
        <v>17</v>
      </c>
      <c r="K598" s="14" t="s">
        <v>3488</v>
      </c>
      <c r="L598" s="14" t="s">
        <v>3656</v>
      </c>
      <c r="M598" s="14">
        <v>22002038</v>
      </c>
      <c r="N598" s="14">
        <v>0</v>
      </c>
    </row>
    <row r="599" spans="1:14" x14ac:dyDescent="0.25">
      <c r="A599" s="16" t="str">
        <f t="shared" si="9"/>
        <v>610521</v>
      </c>
      <c r="B599" s="14" t="s">
        <v>1865</v>
      </c>
      <c r="C599" s="14">
        <v>21</v>
      </c>
      <c r="D599" s="14" t="s">
        <v>862</v>
      </c>
      <c r="F599" s="14" t="s">
        <v>663</v>
      </c>
      <c r="G599" s="14" t="s">
        <v>1922</v>
      </c>
      <c r="H599" s="14" t="s">
        <v>2515</v>
      </c>
      <c r="I599" s="14" t="s">
        <v>78</v>
      </c>
      <c r="J599" s="14" t="s">
        <v>6</v>
      </c>
      <c r="K599" s="14" t="s">
        <v>3488</v>
      </c>
      <c r="L599" s="14" t="s">
        <v>2903</v>
      </c>
      <c r="M599" s="14">
        <v>22382053</v>
      </c>
      <c r="N599" s="14">
        <v>22385053</v>
      </c>
    </row>
    <row r="600" spans="1:14" x14ac:dyDescent="0.25">
      <c r="A600" s="16" t="str">
        <f t="shared" si="9"/>
        <v>610522</v>
      </c>
      <c r="B600" s="14" t="s">
        <v>1865</v>
      </c>
      <c r="C600" s="14">
        <v>22</v>
      </c>
      <c r="D600" s="14" t="s">
        <v>3292</v>
      </c>
      <c r="F600" s="14" t="s">
        <v>664</v>
      </c>
      <c r="G600" s="14" t="s">
        <v>1359</v>
      </c>
      <c r="H600" s="14" t="s">
        <v>2516</v>
      </c>
      <c r="I600" s="14" t="s">
        <v>125</v>
      </c>
      <c r="J600" s="14" t="s">
        <v>3</v>
      </c>
      <c r="K600" s="14" t="s">
        <v>3488</v>
      </c>
      <c r="L600" s="14" t="s">
        <v>3369</v>
      </c>
      <c r="M600" s="14">
        <v>21065400</v>
      </c>
      <c r="N600" s="14">
        <v>21065400</v>
      </c>
    </row>
    <row r="601" spans="1:14" x14ac:dyDescent="0.25">
      <c r="A601" s="16" t="str">
        <f t="shared" si="9"/>
        <v>610611</v>
      </c>
      <c r="B601" s="14" t="s">
        <v>1884</v>
      </c>
      <c r="C601" s="14">
        <v>11</v>
      </c>
      <c r="D601" s="14" t="s">
        <v>911</v>
      </c>
      <c r="F601" s="14" t="s">
        <v>665</v>
      </c>
      <c r="G601" s="14" t="s">
        <v>1512</v>
      </c>
      <c r="H601" s="14" t="s">
        <v>2517</v>
      </c>
      <c r="I601" s="14" t="s">
        <v>430</v>
      </c>
      <c r="J601" s="14" t="s">
        <v>7</v>
      </c>
      <c r="K601" s="14" t="s">
        <v>3488</v>
      </c>
      <c r="L601" s="14" t="s">
        <v>2904</v>
      </c>
      <c r="M601" s="14">
        <v>26433694</v>
      </c>
      <c r="N601" s="14">
        <v>26433991</v>
      </c>
    </row>
    <row r="602" spans="1:14" x14ac:dyDescent="0.25">
      <c r="A602" s="16" t="str">
        <f t="shared" si="9"/>
        <v>610811</v>
      </c>
      <c r="B602" s="14" t="s">
        <v>1874</v>
      </c>
      <c r="C602" s="14">
        <v>11</v>
      </c>
      <c r="D602" s="14" t="s">
        <v>627</v>
      </c>
      <c r="F602" s="14" t="s">
        <v>666</v>
      </c>
      <c r="G602" s="14" t="s">
        <v>1477</v>
      </c>
      <c r="H602" s="14" t="s">
        <v>2518</v>
      </c>
      <c r="I602" s="14" t="s">
        <v>744</v>
      </c>
      <c r="J602" s="14" t="s">
        <v>7</v>
      </c>
      <c r="K602" s="14" t="s">
        <v>3488</v>
      </c>
      <c r="L602" s="14" t="s">
        <v>2905</v>
      </c>
      <c r="M602" s="14">
        <v>26599045</v>
      </c>
      <c r="N602" s="14">
        <v>26599045</v>
      </c>
    </row>
    <row r="603" spans="1:14" x14ac:dyDescent="0.25">
      <c r="A603" s="16" t="str">
        <f t="shared" si="9"/>
        <v>611211</v>
      </c>
      <c r="B603" s="14" t="s">
        <v>1880</v>
      </c>
      <c r="C603" s="14">
        <v>11</v>
      </c>
      <c r="D603" s="14" t="s">
        <v>633</v>
      </c>
      <c r="F603" s="14" t="s">
        <v>667</v>
      </c>
      <c r="G603" s="14" t="s">
        <v>1856</v>
      </c>
      <c r="H603" s="14" t="s">
        <v>2519</v>
      </c>
      <c r="I603" s="14" t="s">
        <v>2947</v>
      </c>
      <c r="J603" s="14" t="s">
        <v>6</v>
      </c>
      <c r="K603" s="14" t="s">
        <v>3488</v>
      </c>
      <c r="L603" s="14" t="s">
        <v>3419</v>
      </c>
      <c r="M603" s="14">
        <v>22765536</v>
      </c>
      <c r="N603" s="14">
        <v>22765536</v>
      </c>
    </row>
    <row r="604" spans="1:14" x14ac:dyDescent="0.25">
      <c r="A604" s="16" t="str">
        <f t="shared" si="9"/>
        <v>611312</v>
      </c>
      <c r="B604" s="14" t="s">
        <v>1885</v>
      </c>
      <c r="C604" s="14">
        <v>12</v>
      </c>
      <c r="D604" s="14" t="s">
        <v>820</v>
      </c>
      <c r="F604" s="14" t="s">
        <v>388</v>
      </c>
      <c r="G604" s="14" t="s">
        <v>1387</v>
      </c>
      <c r="H604" s="14" t="s">
        <v>2520</v>
      </c>
      <c r="I604" s="14" t="s">
        <v>2957</v>
      </c>
      <c r="J604" s="14" t="s">
        <v>5</v>
      </c>
      <c r="K604" s="14" t="s">
        <v>3488</v>
      </c>
      <c r="L604" s="14" t="s">
        <v>2706</v>
      </c>
      <c r="M604" s="14">
        <v>27710910</v>
      </c>
      <c r="N604" s="14">
        <v>27710910</v>
      </c>
    </row>
    <row r="605" spans="1:14" x14ac:dyDescent="0.25">
      <c r="A605" s="16" t="str">
        <f t="shared" si="9"/>
        <v>611511</v>
      </c>
      <c r="B605" s="14" t="s">
        <v>1879</v>
      </c>
      <c r="C605" s="14">
        <v>11</v>
      </c>
      <c r="D605" s="14" t="s">
        <v>631</v>
      </c>
      <c r="F605" s="14" t="s">
        <v>452</v>
      </c>
      <c r="G605" s="14" t="s">
        <v>1367</v>
      </c>
      <c r="H605" s="14" t="s">
        <v>2521</v>
      </c>
      <c r="I605" s="14" t="s">
        <v>2951</v>
      </c>
      <c r="J605" s="14" t="s">
        <v>3</v>
      </c>
      <c r="K605" s="14" t="s">
        <v>3488</v>
      </c>
      <c r="L605" s="14" t="s">
        <v>3382</v>
      </c>
      <c r="M605" s="14">
        <v>22350428</v>
      </c>
      <c r="N605" s="14">
        <v>22350936</v>
      </c>
    </row>
    <row r="606" spans="1:14" x14ac:dyDescent="0.25">
      <c r="A606" s="16" t="str">
        <f t="shared" si="9"/>
        <v>612711</v>
      </c>
      <c r="B606" s="14" t="s">
        <v>1868</v>
      </c>
      <c r="C606" s="14">
        <v>11</v>
      </c>
      <c r="D606" s="14" t="s">
        <v>613</v>
      </c>
      <c r="F606" s="14" t="s">
        <v>636</v>
      </c>
      <c r="G606" s="14" t="s">
        <v>1494</v>
      </c>
      <c r="H606" s="14" t="s">
        <v>3016</v>
      </c>
      <c r="I606" s="14" t="s">
        <v>58</v>
      </c>
      <c r="J606" s="14" t="s">
        <v>7</v>
      </c>
      <c r="K606" s="14" t="s">
        <v>3488</v>
      </c>
      <c r="L606" s="14" t="s">
        <v>3077</v>
      </c>
      <c r="M606" s="14">
        <v>27733125</v>
      </c>
      <c r="N606" s="14">
        <v>27733125</v>
      </c>
    </row>
    <row r="607" spans="1:14" x14ac:dyDescent="0.25">
      <c r="A607" s="16" t="str">
        <f t="shared" si="9"/>
        <v>612811</v>
      </c>
      <c r="B607" s="14" t="s">
        <v>1871</v>
      </c>
      <c r="C607" s="14">
        <v>11</v>
      </c>
      <c r="D607" s="14" t="s">
        <v>1005</v>
      </c>
      <c r="F607" s="14" t="s">
        <v>1013</v>
      </c>
      <c r="G607" s="14" t="s">
        <v>1491</v>
      </c>
      <c r="H607" s="14" t="s">
        <v>3017</v>
      </c>
      <c r="I607" s="14" t="s">
        <v>58</v>
      </c>
      <c r="J607" s="14" t="s">
        <v>3</v>
      </c>
      <c r="K607" s="14" t="s">
        <v>3488</v>
      </c>
      <c r="L607" s="14" t="s">
        <v>3111</v>
      </c>
      <c r="M607" s="14">
        <v>27750142</v>
      </c>
      <c r="N607" s="14">
        <v>27753132</v>
      </c>
    </row>
    <row r="608" spans="1:14" x14ac:dyDescent="0.25">
      <c r="A608" s="16" t="str">
        <f t="shared" si="9"/>
        <v>612911</v>
      </c>
      <c r="B608" s="14" t="s">
        <v>1888</v>
      </c>
      <c r="C608" s="14">
        <v>11</v>
      </c>
      <c r="D608" s="14" t="s">
        <v>632</v>
      </c>
      <c r="F608" s="14" t="s">
        <v>517</v>
      </c>
      <c r="G608" s="14" t="s">
        <v>1493</v>
      </c>
      <c r="H608" s="14" t="s">
        <v>3018</v>
      </c>
      <c r="I608" s="14" t="s">
        <v>58</v>
      </c>
      <c r="J608" s="14" t="s">
        <v>6</v>
      </c>
      <c r="K608" s="14" t="s">
        <v>3488</v>
      </c>
      <c r="L608" s="14" t="s">
        <v>3657</v>
      </c>
      <c r="M608" s="14">
        <v>27899047</v>
      </c>
      <c r="N608" s="14">
        <v>27899047</v>
      </c>
    </row>
    <row r="609" spans="1:14" x14ac:dyDescent="0.25">
      <c r="A609" s="16" t="str">
        <f t="shared" si="9"/>
        <v>613021</v>
      </c>
      <c r="B609" s="14" t="s">
        <v>1870</v>
      </c>
      <c r="C609" s="14">
        <v>21</v>
      </c>
      <c r="D609" s="14" t="s">
        <v>74</v>
      </c>
      <c r="F609" s="14" t="s">
        <v>530</v>
      </c>
      <c r="G609" s="14" t="s">
        <v>1481</v>
      </c>
      <c r="H609" s="14" t="s">
        <v>3019</v>
      </c>
      <c r="I609" s="14" t="s">
        <v>745</v>
      </c>
      <c r="J609" s="14" t="s">
        <v>6</v>
      </c>
      <c r="K609" s="14" t="s">
        <v>3488</v>
      </c>
      <c r="L609" s="14" t="s">
        <v>3074</v>
      </c>
      <c r="M609" s="14">
        <v>26500141</v>
      </c>
      <c r="N609" s="14">
        <v>26500140</v>
      </c>
    </row>
    <row r="610" spans="1:14" x14ac:dyDescent="0.25">
      <c r="A610" s="16" t="str">
        <f t="shared" si="9"/>
        <v>613022</v>
      </c>
      <c r="B610" s="14" t="s">
        <v>1870</v>
      </c>
      <c r="C610" s="14">
        <v>22</v>
      </c>
      <c r="D610" s="14" t="s">
        <v>628</v>
      </c>
      <c r="F610" s="14" t="s">
        <v>536</v>
      </c>
      <c r="G610" s="14" t="s">
        <v>1415</v>
      </c>
      <c r="H610" s="14" t="s">
        <v>2522</v>
      </c>
      <c r="I610" s="14" t="s">
        <v>80</v>
      </c>
      <c r="J610" s="14" t="s">
        <v>6</v>
      </c>
      <c r="K610" s="14" t="s">
        <v>3488</v>
      </c>
      <c r="L610" s="14" t="s">
        <v>3429</v>
      </c>
      <c r="M610" s="14">
        <v>24740059</v>
      </c>
      <c r="N610" s="14">
        <v>24744037</v>
      </c>
    </row>
    <row r="611" spans="1:14" x14ac:dyDescent="0.25">
      <c r="A611" s="16" t="str">
        <f t="shared" si="9"/>
        <v>613311</v>
      </c>
      <c r="B611" s="14" t="s">
        <v>1863</v>
      </c>
      <c r="C611" s="14">
        <v>11</v>
      </c>
      <c r="D611" s="14" t="s">
        <v>863</v>
      </c>
      <c r="F611" s="14" t="s">
        <v>542</v>
      </c>
      <c r="G611" s="14" t="s">
        <v>1849</v>
      </c>
      <c r="H611" s="14" t="s">
        <v>2523</v>
      </c>
      <c r="I611" s="14" t="s">
        <v>48</v>
      </c>
      <c r="J611" s="14" t="s">
        <v>4</v>
      </c>
      <c r="K611" s="14" t="s">
        <v>3488</v>
      </c>
      <c r="L611" s="14" t="s">
        <v>2656</v>
      </c>
      <c r="M611" s="14">
        <v>24406240</v>
      </c>
      <c r="N611" s="14">
        <v>24406240</v>
      </c>
    </row>
    <row r="612" spans="1:14" x14ac:dyDescent="0.25">
      <c r="A612" s="16" t="str">
        <f t="shared" si="9"/>
        <v>613511</v>
      </c>
      <c r="B612" s="14" t="s">
        <v>1872</v>
      </c>
      <c r="C612" s="14">
        <v>11</v>
      </c>
      <c r="D612" s="14" t="s">
        <v>625</v>
      </c>
      <c r="F612" s="14" t="s">
        <v>538</v>
      </c>
      <c r="G612" s="14" t="s">
        <v>1923</v>
      </c>
      <c r="H612" s="14" t="s">
        <v>2524</v>
      </c>
      <c r="I612" s="14" t="s">
        <v>125</v>
      </c>
      <c r="J612" s="14" t="s">
        <v>7</v>
      </c>
      <c r="K612" s="14" t="s">
        <v>3488</v>
      </c>
      <c r="L612" s="14" t="s">
        <v>2906</v>
      </c>
      <c r="M612" s="14">
        <v>24184409</v>
      </c>
      <c r="N612" s="14">
        <v>24184409</v>
      </c>
    </row>
    <row r="613" spans="1:14" x14ac:dyDescent="0.25">
      <c r="A613" s="16" t="str">
        <f t="shared" si="9"/>
        <v>613711</v>
      </c>
      <c r="B613" s="14" t="s">
        <v>1869</v>
      </c>
      <c r="C613" s="14">
        <v>11</v>
      </c>
      <c r="D613" s="14" t="s">
        <v>68</v>
      </c>
      <c r="F613" s="14" t="s">
        <v>546</v>
      </c>
      <c r="G613" s="14" t="s">
        <v>1924</v>
      </c>
      <c r="H613" s="14" t="s">
        <v>2525</v>
      </c>
      <c r="I613" s="14" t="s">
        <v>47</v>
      </c>
      <c r="J613" s="14" t="s">
        <v>9</v>
      </c>
      <c r="K613" s="14" t="s">
        <v>3488</v>
      </c>
      <c r="L613" s="14" t="s">
        <v>2907</v>
      </c>
      <c r="M613" s="14">
        <v>24533107</v>
      </c>
      <c r="N613" s="14">
        <v>24533148</v>
      </c>
    </row>
    <row r="614" spans="1:14" x14ac:dyDescent="0.25">
      <c r="A614" s="16" t="str">
        <f t="shared" si="9"/>
        <v>614611</v>
      </c>
      <c r="B614" s="14" t="s">
        <v>1875</v>
      </c>
      <c r="C614" s="14">
        <v>11</v>
      </c>
      <c r="D614" s="14" t="s">
        <v>133</v>
      </c>
      <c r="F614" s="14" t="s">
        <v>1121</v>
      </c>
      <c r="G614" s="14" t="s">
        <v>1925</v>
      </c>
      <c r="H614" s="14" t="s">
        <v>2526</v>
      </c>
      <c r="I614" s="14" t="s">
        <v>48</v>
      </c>
      <c r="J614" s="14" t="s">
        <v>5</v>
      </c>
      <c r="K614" s="14" t="s">
        <v>3488</v>
      </c>
      <c r="L614" s="14" t="s">
        <v>3146</v>
      </c>
      <c r="M614" s="14">
        <v>24495598</v>
      </c>
      <c r="N614" s="14">
        <v>24495598</v>
      </c>
    </row>
    <row r="615" spans="1:14" x14ac:dyDescent="0.25">
      <c r="A615" s="16" t="str">
        <f t="shared" si="9"/>
        <v>614722</v>
      </c>
      <c r="B615" s="14" t="s">
        <v>1913</v>
      </c>
      <c r="C615" s="14">
        <v>22</v>
      </c>
      <c r="D615" s="14" t="s">
        <v>651</v>
      </c>
      <c r="F615" s="14" t="s">
        <v>1122</v>
      </c>
      <c r="G615" s="14" t="s">
        <v>1926</v>
      </c>
      <c r="H615" s="14" t="s">
        <v>2527</v>
      </c>
      <c r="I615" s="14" t="s">
        <v>48</v>
      </c>
      <c r="J615" s="14" t="s">
        <v>10</v>
      </c>
      <c r="K615" s="14" t="s">
        <v>3488</v>
      </c>
      <c r="L615" s="14" t="s">
        <v>2908</v>
      </c>
      <c r="M615" s="14">
        <v>24487216</v>
      </c>
      <c r="N615" s="14">
        <v>24487216</v>
      </c>
    </row>
    <row r="616" spans="1:14" x14ac:dyDescent="0.25">
      <c r="A616" s="16" t="str">
        <f t="shared" si="9"/>
        <v>614822</v>
      </c>
      <c r="B616" s="14" t="s">
        <v>1886</v>
      </c>
      <c r="C616" s="14">
        <v>22</v>
      </c>
      <c r="D616" s="14" t="s">
        <v>800</v>
      </c>
      <c r="F616" s="14" t="s">
        <v>810</v>
      </c>
      <c r="G616" s="14" t="s">
        <v>1927</v>
      </c>
      <c r="H616" s="14" t="s">
        <v>2528</v>
      </c>
      <c r="I616" s="14" t="s">
        <v>48</v>
      </c>
      <c r="J616" s="14" t="s">
        <v>9</v>
      </c>
      <c r="K616" s="14" t="s">
        <v>3488</v>
      </c>
      <c r="L616" s="14" t="s">
        <v>2909</v>
      </c>
      <c r="M616" s="14">
        <v>24941493</v>
      </c>
      <c r="N616" s="14">
        <v>24941493</v>
      </c>
    </row>
    <row r="617" spans="1:14" x14ac:dyDescent="0.25">
      <c r="A617" s="16" t="str">
        <f t="shared" si="9"/>
        <v>614911</v>
      </c>
      <c r="B617" s="14" t="s">
        <v>1876</v>
      </c>
      <c r="C617" s="14">
        <v>11</v>
      </c>
      <c r="D617" s="14" t="s">
        <v>834</v>
      </c>
      <c r="F617" s="14" t="s">
        <v>562</v>
      </c>
      <c r="G617" s="14" t="s">
        <v>1928</v>
      </c>
      <c r="H617" s="14" t="s">
        <v>2529</v>
      </c>
      <c r="I617" s="14" t="s">
        <v>89</v>
      </c>
      <c r="J617" s="14" t="s">
        <v>4</v>
      </c>
      <c r="K617" s="14" t="s">
        <v>3488</v>
      </c>
      <c r="L617" s="14" t="s">
        <v>2910</v>
      </c>
      <c r="M617" s="14">
        <v>25536190</v>
      </c>
      <c r="N617" s="14">
        <v>25536190</v>
      </c>
    </row>
    <row r="618" spans="1:14" x14ac:dyDescent="0.25">
      <c r="A618" s="16" t="str">
        <f t="shared" si="9"/>
        <v>615611</v>
      </c>
      <c r="B618" s="14" t="s">
        <v>1782</v>
      </c>
      <c r="C618" s="14">
        <v>11</v>
      </c>
      <c r="D618" s="14" t="s">
        <v>486</v>
      </c>
      <c r="F618" s="14" t="s">
        <v>1016</v>
      </c>
      <c r="G618" s="14" t="s">
        <v>1929</v>
      </c>
      <c r="H618" s="14" t="s">
        <v>2530</v>
      </c>
      <c r="I618" s="14" t="s">
        <v>2960</v>
      </c>
      <c r="J618" s="14" t="s">
        <v>3</v>
      </c>
      <c r="K618" s="14" t="s">
        <v>3488</v>
      </c>
      <c r="L618" s="14" t="s">
        <v>2711</v>
      </c>
      <c r="M618" s="14">
        <v>27110581</v>
      </c>
      <c r="N618" s="14">
        <v>0</v>
      </c>
    </row>
    <row r="619" spans="1:14" x14ac:dyDescent="0.25">
      <c r="A619" s="16" t="str">
        <f t="shared" si="9"/>
        <v>615711</v>
      </c>
      <c r="B619" s="14" t="s">
        <v>1887</v>
      </c>
      <c r="C619" s="14">
        <v>11</v>
      </c>
      <c r="D619" s="14" t="s">
        <v>638</v>
      </c>
      <c r="F619" s="14" t="s">
        <v>119</v>
      </c>
      <c r="G619" s="14" t="s">
        <v>1930</v>
      </c>
      <c r="H619" s="14" t="s">
        <v>2531</v>
      </c>
      <c r="I619" s="14" t="s">
        <v>48</v>
      </c>
      <c r="J619" s="14" t="s">
        <v>12</v>
      </c>
      <c r="K619" s="14" t="s">
        <v>3488</v>
      </c>
      <c r="L619" s="14" t="s">
        <v>3283</v>
      </c>
      <c r="M619" s="14">
        <v>24460703</v>
      </c>
      <c r="N619" s="14">
        <v>24460703</v>
      </c>
    </row>
    <row r="620" spans="1:14" x14ac:dyDescent="0.25">
      <c r="A620" s="16" t="str">
        <f t="shared" si="9"/>
        <v>621511</v>
      </c>
      <c r="B620" s="14" t="s">
        <v>1889</v>
      </c>
      <c r="C620" s="14">
        <v>11</v>
      </c>
      <c r="D620" s="14" t="s">
        <v>1008</v>
      </c>
      <c r="F620" s="14" t="s">
        <v>856</v>
      </c>
      <c r="G620" s="14" t="s">
        <v>1931</v>
      </c>
      <c r="H620" s="14" t="s">
        <v>2532</v>
      </c>
      <c r="I620" s="14" t="s">
        <v>2957</v>
      </c>
      <c r="J620" s="14" t="s">
        <v>4</v>
      </c>
      <c r="K620" s="14" t="s">
        <v>3488</v>
      </c>
      <c r="L620" s="14" t="s">
        <v>2911</v>
      </c>
      <c r="M620" s="14">
        <v>27714243</v>
      </c>
      <c r="N620" s="14">
        <v>27714243</v>
      </c>
    </row>
    <row r="621" spans="1:14" x14ac:dyDescent="0.25">
      <c r="A621" s="16" t="str">
        <f t="shared" si="9"/>
        <v>621611</v>
      </c>
      <c r="B621" s="14" t="s">
        <v>1890</v>
      </c>
      <c r="C621" s="14">
        <v>11</v>
      </c>
      <c r="D621" s="14" t="s">
        <v>75</v>
      </c>
      <c r="F621" s="14" t="s">
        <v>822</v>
      </c>
      <c r="G621" s="14" t="s">
        <v>1468</v>
      </c>
      <c r="H621" s="14" t="s">
        <v>2533</v>
      </c>
      <c r="I621" s="14" t="s">
        <v>86</v>
      </c>
      <c r="J621" s="14" t="s">
        <v>10</v>
      </c>
      <c r="K621" s="14" t="s">
        <v>3488</v>
      </c>
      <c r="L621" s="14" t="s">
        <v>2699</v>
      </c>
      <c r="M621" s="14">
        <v>26811882</v>
      </c>
      <c r="N621" s="14">
        <v>26811882</v>
      </c>
    </row>
    <row r="622" spans="1:14" x14ac:dyDescent="0.25">
      <c r="A622" s="16" t="str">
        <f t="shared" si="9"/>
        <v>621711</v>
      </c>
      <c r="B622" s="14" t="s">
        <v>1891</v>
      </c>
      <c r="C622" s="14">
        <v>11</v>
      </c>
      <c r="D622" s="14" t="s">
        <v>642</v>
      </c>
      <c r="F622" s="14" t="s">
        <v>670</v>
      </c>
      <c r="G622" s="14" t="s">
        <v>1932</v>
      </c>
      <c r="H622" s="14" t="s">
        <v>2534</v>
      </c>
      <c r="I622" s="14" t="s">
        <v>89</v>
      </c>
      <c r="J622" s="14" t="s">
        <v>7</v>
      </c>
      <c r="K622" s="14" t="s">
        <v>3488</v>
      </c>
      <c r="L622" s="14" t="s">
        <v>2912</v>
      </c>
      <c r="M622" s="14">
        <v>25745990</v>
      </c>
      <c r="N622" s="14">
        <v>25745990</v>
      </c>
    </row>
    <row r="623" spans="1:14" x14ac:dyDescent="0.25">
      <c r="A623" s="16" t="str">
        <f t="shared" si="9"/>
        <v>621911</v>
      </c>
      <c r="B623" s="14" t="s">
        <v>1892</v>
      </c>
      <c r="C623" s="14">
        <v>11</v>
      </c>
      <c r="D623" s="14" t="s">
        <v>643</v>
      </c>
      <c r="F623" s="14" t="s">
        <v>861</v>
      </c>
      <c r="G623" s="14" t="s">
        <v>1933</v>
      </c>
      <c r="H623" s="14" t="s">
        <v>2535</v>
      </c>
      <c r="I623" s="14" t="s">
        <v>2951</v>
      </c>
      <c r="J623" s="14" t="s">
        <v>7</v>
      </c>
      <c r="K623" s="14" t="s">
        <v>3488</v>
      </c>
      <c r="L623" s="14" t="s">
        <v>2913</v>
      </c>
      <c r="M623" s="14">
        <v>22947119</v>
      </c>
      <c r="N623" s="14">
        <v>22947119</v>
      </c>
    </row>
    <row r="624" spans="1:14" x14ac:dyDescent="0.25">
      <c r="A624" s="16" t="str">
        <f t="shared" si="9"/>
        <v>622011</v>
      </c>
      <c r="B624" s="14" t="s">
        <v>1893</v>
      </c>
      <c r="C624" s="14">
        <v>11</v>
      </c>
      <c r="D624" s="14" t="s">
        <v>121</v>
      </c>
      <c r="F624" s="14" t="s">
        <v>811</v>
      </c>
      <c r="G624" s="14" t="s">
        <v>1934</v>
      </c>
      <c r="H624" s="14" t="s">
        <v>2536</v>
      </c>
      <c r="I624" s="14" t="s">
        <v>33</v>
      </c>
      <c r="J624" s="14" t="s">
        <v>3</v>
      </c>
      <c r="K624" s="14" t="s">
        <v>3488</v>
      </c>
      <c r="L624" s="14" t="s">
        <v>2647</v>
      </c>
      <c r="M624" s="14">
        <v>22743185</v>
      </c>
      <c r="N624" s="14">
        <v>22743185</v>
      </c>
    </row>
    <row r="625" spans="1:14" x14ac:dyDescent="0.25">
      <c r="A625" s="16" t="str">
        <f t="shared" si="9"/>
        <v>622211</v>
      </c>
      <c r="B625" s="14" t="s">
        <v>1899</v>
      </c>
      <c r="C625" s="14">
        <v>11</v>
      </c>
      <c r="D625" s="14" t="s">
        <v>802</v>
      </c>
      <c r="F625" s="14" t="s">
        <v>1019</v>
      </c>
      <c r="G625" s="14" t="s">
        <v>1935</v>
      </c>
      <c r="H625" s="14" t="s">
        <v>2537</v>
      </c>
      <c r="I625" s="14" t="s">
        <v>2951</v>
      </c>
      <c r="J625" s="14" t="s">
        <v>4</v>
      </c>
      <c r="K625" s="14" t="s">
        <v>3488</v>
      </c>
      <c r="L625" s="14" t="s">
        <v>2640</v>
      </c>
      <c r="M625" s="14">
        <v>22857061</v>
      </c>
      <c r="N625" s="14">
        <v>22857061</v>
      </c>
    </row>
    <row r="626" spans="1:14" x14ac:dyDescent="0.25">
      <c r="A626" s="16" t="str">
        <f t="shared" si="9"/>
        <v>622411</v>
      </c>
      <c r="B626" s="14" t="s">
        <v>1896</v>
      </c>
      <c r="C626" s="14">
        <v>11</v>
      </c>
      <c r="D626" s="14" t="s">
        <v>801</v>
      </c>
      <c r="F626" s="14" t="s">
        <v>672</v>
      </c>
      <c r="G626" s="14" t="s">
        <v>1471</v>
      </c>
      <c r="H626" s="14" t="s">
        <v>2538</v>
      </c>
      <c r="I626" s="14" t="s">
        <v>86</v>
      </c>
      <c r="J626" s="14" t="s">
        <v>7</v>
      </c>
      <c r="K626" s="14" t="s">
        <v>3488</v>
      </c>
      <c r="L626" s="14" t="s">
        <v>2695</v>
      </c>
      <c r="M626" s="14">
        <v>26886103</v>
      </c>
      <c r="N626" s="14">
        <v>26886103</v>
      </c>
    </row>
    <row r="627" spans="1:14" x14ac:dyDescent="0.25">
      <c r="A627" s="16" t="str">
        <f t="shared" si="9"/>
        <v>623511</v>
      </c>
      <c r="B627" s="14" t="s">
        <v>1895</v>
      </c>
      <c r="C627" s="14">
        <v>11</v>
      </c>
      <c r="D627" s="14" t="s">
        <v>644</v>
      </c>
      <c r="F627" s="14" t="s">
        <v>673</v>
      </c>
      <c r="G627" s="14" t="s">
        <v>1936</v>
      </c>
      <c r="H627" s="14" t="s">
        <v>2539</v>
      </c>
      <c r="I627" s="14" t="s">
        <v>89</v>
      </c>
      <c r="J627" s="14" t="s">
        <v>6</v>
      </c>
      <c r="K627" s="14" t="s">
        <v>3488</v>
      </c>
      <c r="L627" s="14" t="s">
        <v>2681</v>
      </c>
      <c r="M627" s="14">
        <v>25912973</v>
      </c>
      <c r="N627" s="14">
        <v>83698615</v>
      </c>
    </row>
    <row r="628" spans="1:14" x14ac:dyDescent="0.25">
      <c r="A628" s="16" t="str">
        <f t="shared" si="9"/>
        <v>623611</v>
      </c>
      <c r="B628" s="14" t="s">
        <v>1894</v>
      </c>
      <c r="C628" s="14">
        <v>11</v>
      </c>
      <c r="D628" s="14" t="s">
        <v>1009</v>
      </c>
      <c r="F628" s="14" t="s">
        <v>674</v>
      </c>
      <c r="G628" s="14" t="s">
        <v>1937</v>
      </c>
      <c r="H628" s="14" t="s">
        <v>2540</v>
      </c>
      <c r="I628" s="14" t="s">
        <v>47</v>
      </c>
      <c r="J628" s="14" t="s">
        <v>7</v>
      </c>
      <c r="K628" s="14" t="s">
        <v>3488</v>
      </c>
      <c r="L628" s="14" t="s">
        <v>3284</v>
      </c>
      <c r="M628" s="14">
        <v>24510404</v>
      </c>
      <c r="N628" s="14">
        <v>24510404</v>
      </c>
    </row>
    <row r="629" spans="1:14" x14ac:dyDescent="0.25">
      <c r="A629" s="16" t="str">
        <f t="shared" si="9"/>
        <v>624411</v>
      </c>
      <c r="B629" s="14" t="s">
        <v>1897</v>
      </c>
      <c r="C629" s="14">
        <v>11</v>
      </c>
      <c r="D629" s="14" t="s">
        <v>168</v>
      </c>
      <c r="F629" s="14" t="s">
        <v>821</v>
      </c>
      <c r="G629" s="14" t="s">
        <v>1465</v>
      </c>
      <c r="H629" s="14" t="s">
        <v>2541</v>
      </c>
      <c r="I629" s="14" t="s">
        <v>86</v>
      </c>
      <c r="J629" s="14" t="s">
        <v>10</v>
      </c>
      <c r="K629" s="14" t="s">
        <v>3488</v>
      </c>
      <c r="L629" s="14" t="s">
        <v>2697</v>
      </c>
      <c r="M629" s="14">
        <v>26800315</v>
      </c>
      <c r="N629" s="14">
        <v>0</v>
      </c>
    </row>
    <row r="630" spans="1:14" x14ac:dyDescent="0.25">
      <c r="A630" s="16" t="str">
        <f t="shared" si="9"/>
        <v>626711</v>
      </c>
      <c r="B630" s="14" t="s">
        <v>1901</v>
      </c>
      <c r="C630" s="14">
        <v>11</v>
      </c>
      <c r="D630" s="14" t="s">
        <v>921</v>
      </c>
      <c r="F630" s="14" t="s">
        <v>675</v>
      </c>
      <c r="G630" s="14" t="s">
        <v>1460</v>
      </c>
      <c r="H630" s="14" t="s">
        <v>2542</v>
      </c>
      <c r="I630" s="14" t="s">
        <v>744</v>
      </c>
      <c r="J630" s="14" t="s">
        <v>3</v>
      </c>
      <c r="K630" s="14" t="s">
        <v>3488</v>
      </c>
      <c r="L630" s="14" t="s">
        <v>2694</v>
      </c>
      <c r="M630" s="14">
        <v>26854152</v>
      </c>
      <c r="N630" s="14">
        <v>26855292</v>
      </c>
    </row>
    <row r="631" spans="1:14" x14ac:dyDescent="0.25">
      <c r="A631" s="16" t="str">
        <f t="shared" si="9"/>
        <v>626911</v>
      </c>
      <c r="B631" s="14" t="s">
        <v>1900</v>
      </c>
      <c r="C631" s="14">
        <v>11</v>
      </c>
      <c r="D631" s="14" t="s">
        <v>1120</v>
      </c>
      <c r="F631" s="14" t="s">
        <v>812</v>
      </c>
      <c r="G631" s="14" t="s">
        <v>1456</v>
      </c>
      <c r="H631" s="14" t="s">
        <v>2543</v>
      </c>
      <c r="I631" s="14" t="s">
        <v>2963</v>
      </c>
      <c r="J631" s="14" t="s">
        <v>5</v>
      </c>
      <c r="K631" s="14" t="s">
        <v>3488</v>
      </c>
      <c r="L631" s="14" t="s">
        <v>2692</v>
      </c>
      <c r="M631" s="14">
        <v>27667246</v>
      </c>
      <c r="N631" s="14">
        <v>27667246</v>
      </c>
    </row>
    <row r="632" spans="1:14" x14ac:dyDescent="0.25">
      <c r="A632" s="16" t="str">
        <f t="shared" si="9"/>
        <v>627311</v>
      </c>
      <c r="B632" s="14" t="s">
        <v>1898</v>
      </c>
      <c r="C632" s="14">
        <v>11</v>
      </c>
      <c r="D632" s="14" t="s">
        <v>860</v>
      </c>
      <c r="F632" s="14" t="s">
        <v>813</v>
      </c>
      <c r="G632" s="14" t="s">
        <v>1877</v>
      </c>
      <c r="H632" s="14" t="s">
        <v>2544</v>
      </c>
      <c r="I632" s="14" t="s">
        <v>33</v>
      </c>
      <c r="J632" s="14" t="s">
        <v>4</v>
      </c>
      <c r="K632" s="14" t="s">
        <v>3488</v>
      </c>
      <c r="L632" s="14" t="s">
        <v>2885</v>
      </c>
      <c r="M632" s="14">
        <v>22702273</v>
      </c>
      <c r="N632" s="14">
        <v>22701419</v>
      </c>
    </row>
    <row r="633" spans="1:14" x14ac:dyDescent="0.25">
      <c r="A633" s="16" t="str">
        <f t="shared" si="9"/>
        <v>635011</v>
      </c>
      <c r="B633" s="14" t="s">
        <v>1904</v>
      </c>
      <c r="C633" s="14">
        <v>11</v>
      </c>
      <c r="D633" s="14" t="s">
        <v>806</v>
      </c>
      <c r="F633" s="14" t="s">
        <v>676</v>
      </c>
      <c r="G633" s="14" t="s">
        <v>1905</v>
      </c>
      <c r="H633" s="14" t="s">
        <v>2545</v>
      </c>
      <c r="I633" s="14" t="s">
        <v>2951</v>
      </c>
      <c r="J633" s="14" t="s">
        <v>9</v>
      </c>
      <c r="K633" s="14" t="s">
        <v>3488</v>
      </c>
      <c r="L633" s="14" t="s">
        <v>2896</v>
      </c>
      <c r="M633" s="14">
        <v>22293801</v>
      </c>
      <c r="N633" s="14">
        <v>22293801</v>
      </c>
    </row>
    <row r="634" spans="1:14" x14ac:dyDescent="0.25">
      <c r="A634" s="16" t="str">
        <f t="shared" si="9"/>
        <v>635711</v>
      </c>
      <c r="B634" s="14" t="s">
        <v>3028</v>
      </c>
      <c r="C634" s="14">
        <v>11</v>
      </c>
      <c r="D634" s="14" t="s">
        <v>3027</v>
      </c>
      <c r="F634" s="14" t="s">
        <v>46</v>
      </c>
      <c r="G634" s="14" t="s">
        <v>1938</v>
      </c>
      <c r="H634" s="14" t="s">
        <v>3658</v>
      </c>
      <c r="I634" s="14" t="s">
        <v>78</v>
      </c>
      <c r="J634" s="14" t="s">
        <v>9</v>
      </c>
      <c r="K634" s="14" t="s">
        <v>3488</v>
      </c>
      <c r="L634" s="14" t="s">
        <v>3285</v>
      </c>
      <c r="M634" s="14">
        <v>22685475</v>
      </c>
      <c r="N634" s="14">
        <v>22685475</v>
      </c>
    </row>
    <row r="635" spans="1:14" x14ac:dyDescent="0.25">
      <c r="A635" s="16" t="str">
        <f t="shared" si="9"/>
        <v>635821</v>
      </c>
      <c r="B635" s="14" t="s">
        <v>1905</v>
      </c>
      <c r="C635" s="14">
        <v>21</v>
      </c>
      <c r="D635" s="14" t="s">
        <v>624</v>
      </c>
      <c r="F635" s="14" t="s">
        <v>678</v>
      </c>
      <c r="G635" s="14" t="s">
        <v>1939</v>
      </c>
      <c r="H635" s="14" t="s">
        <v>2546</v>
      </c>
      <c r="I635" s="14" t="s">
        <v>78</v>
      </c>
      <c r="J635" s="14" t="s">
        <v>7</v>
      </c>
      <c r="K635" s="14" t="s">
        <v>3488</v>
      </c>
      <c r="L635" s="14" t="s">
        <v>2914</v>
      </c>
      <c r="M635" s="14">
        <v>22443190</v>
      </c>
      <c r="N635" s="14">
        <v>22443190</v>
      </c>
    </row>
    <row r="636" spans="1:14" x14ac:dyDescent="0.25">
      <c r="A636" s="16" t="str">
        <f t="shared" si="9"/>
        <v>635822</v>
      </c>
      <c r="B636" s="14" t="s">
        <v>1905</v>
      </c>
      <c r="C636" s="14">
        <v>22</v>
      </c>
      <c r="D636" s="14" t="s">
        <v>676</v>
      </c>
      <c r="F636" s="14" t="s">
        <v>105</v>
      </c>
      <c r="G636" s="14" t="s">
        <v>1940</v>
      </c>
      <c r="H636" s="14" t="s">
        <v>2547</v>
      </c>
      <c r="I636" s="14" t="s">
        <v>78</v>
      </c>
      <c r="J636" s="14" t="s">
        <v>4</v>
      </c>
      <c r="K636" s="14" t="s">
        <v>3488</v>
      </c>
      <c r="L636" s="14" t="s">
        <v>2915</v>
      </c>
      <c r="M636" s="14">
        <v>22605090</v>
      </c>
      <c r="N636" s="14">
        <v>22617445</v>
      </c>
    </row>
    <row r="637" spans="1:14" x14ac:dyDescent="0.25">
      <c r="A637" s="16" t="str">
        <f t="shared" si="9"/>
        <v>637211</v>
      </c>
      <c r="B637" s="14" t="s">
        <v>1906</v>
      </c>
      <c r="C637" s="14">
        <v>11</v>
      </c>
      <c r="D637" s="14" t="s">
        <v>646</v>
      </c>
      <c r="F637" s="14" t="s">
        <v>194</v>
      </c>
      <c r="G637" s="14" t="s">
        <v>1941</v>
      </c>
      <c r="H637" s="14" t="s">
        <v>2548</v>
      </c>
      <c r="I637" s="14" t="s">
        <v>2949</v>
      </c>
      <c r="J637" s="14" t="s">
        <v>4</v>
      </c>
      <c r="K637" s="14" t="s">
        <v>3488</v>
      </c>
      <c r="L637" s="14" t="s">
        <v>3140</v>
      </c>
      <c r="M637" s="14">
        <v>22962805</v>
      </c>
      <c r="N637" s="14">
        <v>22962807</v>
      </c>
    </row>
    <row r="638" spans="1:14" x14ac:dyDescent="0.25">
      <c r="A638" s="16" t="str">
        <f t="shared" si="9"/>
        <v>637511</v>
      </c>
      <c r="B638" s="14" t="s">
        <v>1902</v>
      </c>
      <c r="C638" s="14">
        <v>11</v>
      </c>
      <c r="D638" s="14" t="s">
        <v>803</v>
      </c>
      <c r="F638" s="14" t="s">
        <v>679</v>
      </c>
      <c r="G638" s="14" t="s">
        <v>1942</v>
      </c>
      <c r="H638" s="14" t="s">
        <v>2549</v>
      </c>
      <c r="I638" s="14" t="s">
        <v>47</v>
      </c>
      <c r="J638" s="14" t="s">
        <v>3</v>
      </c>
      <c r="K638" s="14" t="s">
        <v>3488</v>
      </c>
      <c r="L638" s="14" t="s">
        <v>2916</v>
      </c>
      <c r="M638" s="14">
        <v>24450793</v>
      </c>
      <c r="N638" s="14">
        <v>24450793</v>
      </c>
    </row>
    <row r="639" spans="1:14" x14ac:dyDescent="0.25">
      <c r="A639" s="16" t="str">
        <f t="shared" si="9"/>
        <v>637611</v>
      </c>
      <c r="B639" s="14" t="s">
        <v>1908</v>
      </c>
      <c r="C639" s="14">
        <v>11</v>
      </c>
      <c r="D639" s="14" t="s">
        <v>807</v>
      </c>
      <c r="F639" s="14" t="s">
        <v>197</v>
      </c>
      <c r="G639" s="14" t="s">
        <v>1488</v>
      </c>
      <c r="H639" s="14" t="s">
        <v>2550</v>
      </c>
      <c r="I639" s="14" t="s">
        <v>2964</v>
      </c>
      <c r="J639" s="14" t="s">
        <v>10</v>
      </c>
      <c r="K639" s="14" t="s">
        <v>3488</v>
      </c>
      <c r="L639" s="14" t="s">
        <v>2855</v>
      </c>
      <c r="M639" s="14">
        <v>27866156</v>
      </c>
      <c r="N639" s="14">
        <v>27866156</v>
      </c>
    </row>
    <row r="640" spans="1:14" x14ac:dyDescent="0.25">
      <c r="A640" s="16" t="str">
        <f t="shared" si="9"/>
        <v>638411</v>
      </c>
      <c r="B640" s="14" t="s">
        <v>1907</v>
      </c>
      <c r="C640" s="14">
        <v>11</v>
      </c>
      <c r="D640" s="14" t="s">
        <v>1119</v>
      </c>
      <c r="F640" s="14" t="s">
        <v>680</v>
      </c>
      <c r="G640" s="14" t="s">
        <v>1388</v>
      </c>
      <c r="H640" s="14" t="s">
        <v>2551</v>
      </c>
      <c r="I640" s="14" t="s">
        <v>2957</v>
      </c>
      <c r="J640" s="14" t="s">
        <v>10</v>
      </c>
      <c r="K640" s="14" t="s">
        <v>3488</v>
      </c>
      <c r="L640" s="14" t="s">
        <v>2917</v>
      </c>
      <c r="M640" s="14">
        <v>27370025</v>
      </c>
      <c r="N640" s="14">
        <v>27370168</v>
      </c>
    </row>
    <row r="641" spans="1:14" x14ac:dyDescent="0.25">
      <c r="A641" s="16" t="str">
        <f t="shared" si="9"/>
        <v>638511</v>
      </c>
      <c r="B641" s="14" t="s">
        <v>1903</v>
      </c>
      <c r="C641" s="14">
        <v>11</v>
      </c>
      <c r="D641" s="14" t="s">
        <v>864</v>
      </c>
      <c r="F641" s="14" t="s">
        <v>681</v>
      </c>
      <c r="G641" s="14" t="s">
        <v>1389</v>
      </c>
      <c r="H641" s="14" t="s">
        <v>2552</v>
      </c>
      <c r="I641" s="14" t="s">
        <v>2957</v>
      </c>
      <c r="J641" s="14" t="s">
        <v>12</v>
      </c>
      <c r="K641" s="14" t="s">
        <v>3488</v>
      </c>
      <c r="L641" s="14" t="s">
        <v>2662</v>
      </c>
      <c r="M641" s="14">
        <v>27360104</v>
      </c>
      <c r="N641" s="14">
        <v>27360104</v>
      </c>
    </row>
    <row r="642" spans="1:14" x14ac:dyDescent="0.25">
      <c r="A642" s="16" t="str">
        <f t="shared" si="9"/>
        <v>640611</v>
      </c>
      <c r="B642" s="14" t="s">
        <v>1910</v>
      </c>
      <c r="C642" s="14">
        <v>11</v>
      </c>
      <c r="D642" s="14" t="s">
        <v>1010</v>
      </c>
      <c r="F642" s="14" t="s">
        <v>683</v>
      </c>
      <c r="G642" s="14" t="s">
        <v>1498</v>
      </c>
      <c r="H642" s="14" t="s">
        <v>3020</v>
      </c>
      <c r="I642" s="14" t="s">
        <v>58</v>
      </c>
      <c r="J642" s="14" t="s">
        <v>14</v>
      </c>
      <c r="K642" s="14" t="s">
        <v>3488</v>
      </c>
      <c r="L642" s="14" t="s">
        <v>3076</v>
      </c>
      <c r="M642" s="14">
        <v>27321139</v>
      </c>
      <c r="N642" s="14">
        <v>27322032</v>
      </c>
    </row>
    <row r="643" spans="1:14" x14ac:dyDescent="0.25">
      <c r="A643" s="16" t="str">
        <f t="shared" ref="A643:A706" si="10">CONCATENATE(B643,C643)</f>
        <v>640711</v>
      </c>
      <c r="B643" s="14" t="s">
        <v>1911</v>
      </c>
      <c r="C643" s="14">
        <v>11</v>
      </c>
      <c r="D643" s="14" t="s">
        <v>808</v>
      </c>
      <c r="F643" s="14" t="s">
        <v>587</v>
      </c>
      <c r="G643" s="14" t="s">
        <v>1924</v>
      </c>
      <c r="H643" s="14" t="s">
        <v>2553</v>
      </c>
      <c r="I643" s="14" t="s">
        <v>47</v>
      </c>
      <c r="J643" s="14" t="s">
        <v>9</v>
      </c>
      <c r="K643" s="14" t="s">
        <v>3488</v>
      </c>
      <c r="L643" s="14" t="s">
        <v>2907</v>
      </c>
      <c r="M643" s="14">
        <v>24533107</v>
      </c>
      <c r="N643" s="14">
        <v>24533107</v>
      </c>
    </row>
    <row r="644" spans="1:14" x14ac:dyDescent="0.25">
      <c r="A644" s="16" t="str">
        <f t="shared" si="10"/>
        <v>640811</v>
      </c>
      <c r="B644" s="14" t="s">
        <v>1912</v>
      </c>
      <c r="C644" s="14">
        <v>11</v>
      </c>
      <c r="D644" s="14" t="s">
        <v>301</v>
      </c>
      <c r="F644" s="14" t="s">
        <v>597</v>
      </c>
      <c r="G644" s="14" t="s">
        <v>1413</v>
      </c>
      <c r="H644" s="14" t="s">
        <v>2554</v>
      </c>
      <c r="I644" s="14" t="s">
        <v>80</v>
      </c>
      <c r="J644" s="14" t="s">
        <v>5</v>
      </c>
      <c r="K644" s="14" t="s">
        <v>3488</v>
      </c>
      <c r="L644" s="14" t="s">
        <v>3068</v>
      </c>
      <c r="M644" s="14">
        <v>24600958</v>
      </c>
      <c r="N644" s="14">
        <v>24600958</v>
      </c>
    </row>
    <row r="645" spans="1:14" x14ac:dyDescent="0.25">
      <c r="A645" s="16" t="str">
        <f t="shared" si="10"/>
        <v>640911</v>
      </c>
      <c r="B645" s="14" t="s">
        <v>1909</v>
      </c>
      <c r="C645" s="14">
        <v>11</v>
      </c>
      <c r="D645" s="14" t="s">
        <v>647</v>
      </c>
      <c r="F645" s="14" t="s">
        <v>671</v>
      </c>
      <c r="G645" s="14" t="s">
        <v>1418</v>
      </c>
      <c r="H645" s="14" t="s">
        <v>2555</v>
      </c>
      <c r="I645" s="14" t="s">
        <v>80</v>
      </c>
      <c r="J645" s="14" t="s">
        <v>9</v>
      </c>
      <c r="K645" s="14" t="s">
        <v>3488</v>
      </c>
      <c r="L645" s="14" t="s">
        <v>2728</v>
      </c>
      <c r="M645" s="14">
        <v>24799037</v>
      </c>
      <c r="N645" s="14">
        <v>24799037</v>
      </c>
    </row>
    <row r="646" spans="1:14" x14ac:dyDescent="0.25">
      <c r="A646" s="16" t="str">
        <f t="shared" si="10"/>
        <v>642911</v>
      </c>
      <c r="B646" s="14" t="s">
        <v>1915</v>
      </c>
      <c r="C646" s="14">
        <v>11</v>
      </c>
      <c r="D646" s="14" t="s">
        <v>655</v>
      </c>
      <c r="F646" s="14" t="s">
        <v>634</v>
      </c>
      <c r="G646" s="14" t="s">
        <v>1506</v>
      </c>
      <c r="H646" s="14" t="s">
        <v>2556</v>
      </c>
      <c r="I646" s="14" t="s">
        <v>2958</v>
      </c>
      <c r="J646" s="14" t="s">
        <v>13</v>
      </c>
      <c r="K646" s="14" t="s">
        <v>3488</v>
      </c>
      <c r="L646" s="14" t="s">
        <v>3380</v>
      </c>
      <c r="M646" s="14">
        <v>27186105</v>
      </c>
      <c r="N646" s="14">
        <v>27184011</v>
      </c>
    </row>
    <row r="647" spans="1:14" x14ac:dyDescent="0.25">
      <c r="A647" s="16" t="str">
        <f t="shared" si="10"/>
        <v>645611</v>
      </c>
      <c r="B647" s="14" t="s">
        <v>1914</v>
      </c>
      <c r="C647" s="14">
        <v>11</v>
      </c>
      <c r="D647" s="14" t="s">
        <v>857</v>
      </c>
      <c r="F647" s="14" t="s">
        <v>840</v>
      </c>
      <c r="G647" s="14" t="s">
        <v>1504</v>
      </c>
      <c r="H647" s="14" t="s">
        <v>2557</v>
      </c>
      <c r="I647" s="14" t="s">
        <v>2958</v>
      </c>
      <c r="J647" s="14" t="s">
        <v>6</v>
      </c>
      <c r="K647" s="14" t="s">
        <v>3488</v>
      </c>
      <c r="L647" s="14" t="s">
        <v>2712</v>
      </c>
      <c r="M647" s="14">
        <v>27688093</v>
      </c>
      <c r="N647" s="14">
        <v>27686070</v>
      </c>
    </row>
    <row r="648" spans="1:14" x14ac:dyDescent="0.25">
      <c r="A648" s="16" t="str">
        <f t="shared" si="10"/>
        <v>646511</v>
      </c>
      <c r="B648" s="14" t="s">
        <v>1916</v>
      </c>
      <c r="C648" s="14">
        <v>11</v>
      </c>
      <c r="D648" s="14" t="s">
        <v>858</v>
      </c>
      <c r="F648" s="14" t="s">
        <v>622</v>
      </c>
      <c r="G648" s="14" t="s">
        <v>1406</v>
      </c>
      <c r="H648" s="14" t="s">
        <v>2558</v>
      </c>
      <c r="I648" s="14" t="s">
        <v>48</v>
      </c>
      <c r="J648" s="14" t="s">
        <v>13</v>
      </c>
      <c r="K648" s="14" t="s">
        <v>3488</v>
      </c>
      <c r="L648" s="14" t="s">
        <v>2673</v>
      </c>
      <c r="M648" s="14">
        <v>24279428</v>
      </c>
      <c r="N648" s="14">
        <v>24279428</v>
      </c>
    </row>
    <row r="649" spans="1:14" x14ac:dyDescent="0.25">
      <c r="A649" s="16" t="str">
        <f t="shared" si="10"/>
        <v>647512</v>
      </c>
      <c r="B649" s="14" t="s">
        <v>1613</v>
      </c>
      <c r="C649" s="14">
        <v>12</v>
      </c>
      <c r="D649" s="14" t="s">
        <v>387</v>
      </c>
      <c r="F649" s="14" t="s">
        <v>410</v>
      </c>
      <c r="G649" s="14" t="s">
        <v>1463</v>
      </c>
      <c r="H649" s="14" t="s">
        <v>2559</v>
      </c>
      <c r="I649" s="14" t="s">
        <v>744</v>
      </c>
      <c r="J649" s="14" t="s">
        <v>6</v>
      </c>
      <c r="K649" s="14" t="s">
        <v>3488</v>
      </c>
      <c r="L649" s="14" t="s">
        <v>2769</v>
      </c>
      <c r="M649" s="14">
        <v>26878014</v>
      </c>
      <c r="N649" s="14">
        <v>26878014</v>
      </c>
    </row>
    <row r="650" spans="1:14" x14ac:dyDescent="0.25">
      <c r="A650" s="16" t="str">
        <f t="shared" si="10"/>
        <v>647911</v>
      </c>
      <c r="B650" s="14" t="s">
        <v>1918</v>
      </c>
      <c r="C650" s="14">
        <v>11</v>
      </c>
      <c r="D650" s="14" t="s">
        <v>262</v>
      </c>
      <c r="F650" s="14" t="s">
        <v>637</v>
      </c>
      <c r="G650" s="14" t="s">
        <v>1475</v>
      </c>
      <c r="H650" s="14" t="s">
        <v>2560</v>
      </c>
      <c r="I650" s="14" t="s">
        <v>744</v>
      </c>
      <c r="J650" s="14" t="s">
        <v>10</v>
      </c>
      <c r="K650" s="14" t="s">
        <v>3488</v>
      </c>
      <c r="L650" s="14" t="s">
        <v>3430</v>
      </c>
      <c r="M650" s="14">
        <v>26577010</v>
      </c>
      <c r="N650" s="14">
        <v>26577010</v>
      </c>
    </row>
    <row r="651" spans="1:14" x14ac:dyDescent="0.25">
      <c r="A651" s="16" t="str">
        <f t="shared" si="10"/>
        <v>648011</v>
      </c>
      <c r="B651" s="14" t="s">
        <v>1917</v>
      </c>
      <c r="C651" s="14">
        <v>11</v>
      </c>
      <c r="D651" s="14" t="s">
        <v>657</v>
      </c>
      <c r="F651" s="14" t="s">
        <v>615</v>
      </c>
      <c r="G651" s="14" t="s">
        <v>1928</v>
      </c>
      <c r="H651" s="14" t="s">
        <v>3659</v>
      </c>
      <c r="I651" s="14" t="s">
        <v>89</v>
      </c>
      <c r="J651" s="14" t="s">
        <v>4</v>
      </c>
      <c r="K651" s="14" t="s">
        <v>3488</v>
      </c>
      <c r="L651" s="14" t="s">
        <v>2918</v>
      </c>
      <c r="M651" s="14">
        <v>25522328</v>
      </c>
      <c r="N651" s="14">
        <v>25532328</v>
      </c>
    </row>
    <row r="652" spans="1:14" x14ac:dyDescent="0.25">
      <c r="A652" s="16" t="str">
        <f t="shared" si="10"/>
        <v>649811</v>
      </c>
      <c r="B652" s="14" t="s">
        <v>1921</v>
      </c>
      <c r="C652" s="14">
        <v>11</v>
      </c>
      <c r="D652" s="14" t="s">
        <v>662</v>
      </c>
      <c r="F652" s="14" t="s">
        <v>685</v>
      </c>
      <c r="G652" s="14" t="s">
        <v>1496</v>
      </c>
      <c r="H652" s="14" t="s">
        <v>2561</v>
      </c>
      <c r="I652" s="14" t="s">
        <v>430</v>
      </c>
      <c r="J652" s="14" t="s">
        <v>6</v>
      </c>
      <c r="K652" s="14" t="s">
        <v>3488</v>
      </c>
      <c r="L652" s="14" t="s">
        <v>2834</v>
      </c>
      <c r="M652" s="14">
        <v>27794037</v>
      </c>
      <c r="N652" s="14">
        <v>27799197</v>
      </c>
    </row>
    <row r="653" spans="1:14" x14ac:dyDescent="0.25">
      <c r="A653" s="16" t="str">
        <f t="shared" si="10"/>
        <v>650011</v>
      </c>
      <c r="B653" s="14" t="s">
        <v>1920</v>
      </c>
      <c r="C653" s="14">
        <v>11</v>
      </c>
      <c r="D653" s="14" t="s">
        <v>831</v>
      </c>
      <c r="F653" s="14" t="s">
        <v>686</v>
      </c>
      <c r="G653" s="14" t="s">
        <v>1424</v>
      </c>
      <c r="H653" s="14" t="s">
        <v>2562</v>
      </c>
      <c r="I653" s="14" t="s">
        <v>76</v>
      </c>
      <c r="J653" s="14" t="s">
        <v>7</v>
      </c>
      <c r="K653" s="14" t="s">
        <v>3488</v>
      </c>
      <c r="L653" s="14" t="s">
        <v>2680</v>
      </c>
      <c r="M653" s="14">
        <v>24640181</v>
      </c>
      <c r="N653" s="14">
        <v>24641152</v>
      </c>
    </row>
    <row r="654" spans="1:14" x14ac:dyDescent="0.25">
      <c r="A654" s="16" t="str">
        <f t="shared" si="10"/>
        <v>650111</v>
      </c>
      <c r="B654" s="14" t="s">
        <v>1919</v>
      </c>
      <c r="C654" s="14">
        <v>11</v>
      </c>
      <c r="D654" s="14" t="s">
        <v>809</v>
      </c>
      <c r="F654" s="14" t="s">
        <v>687</v>
      </c>
      <c r="G654" s="14" t="s">
        <v>1472</v>
      </c>
      <c r="H654" s="14" t="s">
        <v>2563</v>
      </c>
      <c r="I654" s="14" t="s">
        <v>86</v>
      </c>
      <c r="J654" s="14" t="s">
        <v>9</v>
      </c>
      <c r="K654" s="14" t="s">
        <v>3488</v>
      </c>
      <c r="L654" s="14" t="s">
        <v>2841</v>
      </c>
      <c r="M654" s="14">
        <v>26974095</v>
      </c>
      <c r="N654" s="14">
        <v>26974094</v>
      </c>
    </row>
    <row r="655" spans="1:14" x14ac:dyDescent="0.25">
      <c r="A655" s="16" t="str">
        <f t="shared" si="10"/>
        <v>650221</v>
      </c>
      <c r="B655" s="14" t="s">
        <v>1924</v>
      </c>
      <c r="C655" s="14">
        <v>21</v>
      </c>
      <c r="D655" s="14" t="s">
        <v>546</v>
      </c>
      <c r="F655" s="14" t="s">
        <v>689</v>
      </c>
      <c r="G655" s="14" t="s">
        <v>1943</v>
      </c>
      <c r="H655" s="14" t="s">
        <v>2564</v>
      </c>
      <c r="I655" s="14" t="s">
        <v>535</v>
      </c>
      <c r="J655" s="14" t="s">
        <v>3</v>
      </c>
      <c r="K655" s="14" t="s">
        <v>3488</v>
      </c>
      <c r="L655" s="14" t="s">
        <v>2919</v>
      </c>
      <c r="M655" s="14">
        <v>26689015</v>
      </c>
      <c r="N655" s="14">
        <v>26687232</v>
      </c>
    </row>
    <row r="656" spans="1:14" x14ac:dyDescent="0.25">
      <c r="A656" s="16" t="str">
        <f t="shared" si="10"/>
        <v>650222</v>
      </c>
      <c r="B656" s="14" t="s">
        <v>1924</v>
      </c>
      <c r="C656" s="14">
        <v>22</v>
      </c>
      <c r="D656" s="14" t="s">
        <v>587</v>
      </c>
      <c r="F656" s="14" t="s">
        <v>826</v>
      </c>
      <c r="G656" s="14" t="s">
        <v>1944</v>
      </c>
      <c r="H656" s="14" t="s">
        <v>2565</v>
      </c>
      <c r="I656" s="14" t="s">
        <v>33</v>
      </c>
      <c r="J656" s="14" t="s">
        <v>5</v>
      </c>
      <c r="K656" s="14" t="s">
        <v>3488</v>
      </c>
      <c r="L656" s="14" t="s">
        <v>3231</v>
      </c>
      <c r="M656" s="14">
        <v>22305222</v>
      </c>
      <c r="N656" s="14">
        <v>22305222</v>
      </c>
    </row>
    <row r="657" spans="1:14" x14ac:dyDescent="0.25">
      <c r="A657" s="16" t="str">
        <f t="shared" si="10"/>
        <v>650321</v>
      </c>
      <c r="B657" s="14" t="s">
        <v>1928</v>
      </c>
      <c r="C657" s="14">
        <v>21</v>
      </c>
      <c r="D657" s="14" t="s">
        <v>562</v>
      </c>
      <c r="F657" s="14" t="s">
        <v>698</v>
      </c>
      <c r="G657" s="14" t="s">
        <v>1945</v>
      </c>
      <c r="H657" s="14" t="s">
        <v>2566</v>
      </c>
      <c r="I657" s="14" t="s">
        <v>171</v>
      </c>
      <c r="J657" s="14" t="s">
        <v>4</v>
      </c>
      <c r="K657" s="14" t="s">
        <v>3488</v>
      </c>
      <c r="L657" s="14" t="s">
        <v>3286</v>
      </c>
      <c r="M657" s="14">
        <v>25411633</v>
      </c>
      <c r="N657" s="14">
        <v>0</v>
      </c>
    </row>
    <row r="658" spans="1:14" x14ac:dyDescent="0.25">
      <c r="A658" s="16" t="str">
        <f t="shared" si="10"/>
        <v>650322</v>
      </c>
      <c r="B658" s="14" t="s">
        <v>1928</v>
      </c>
      <c r="C658" s="14">
        <v>22</v>
      </c>
      <c r="D658" s="14" t="s">
        <v>615</v>
      </c>
      <c r="F658" s="14" t="s">
        <v>699</v>
      </c>
      <c r="G658" s="14" t="s">
        <v>1946</v>
      </c>
      <c r="H658" s="14" t="s">
        <v>2567</v>
      </c>
      <c r="I658" s="14" t="s">
        <v>2959</v>
      </c>
      <c r="J658" s="14" t="s">
        <v>6</v>
      </c>
      <c r="K658" s="14" t="s">
        <v>3488</v>
      </c>
      <c r="L658" s="14" t="s">
        <v>3141</v>
      </c>
      <c r="M658" s="14">
        <v>0</v>
      </c>
      <c r="N658" s="14">
        <v>0</v>
      </c>
    </row>
    <row r="659" spans="1:14" x14ac:dyDescent="0.25">
      <c r="A659" s="16" t="str">
        <f t="shared" si="10"/>
        <v>650421</v>
      </c>
      <c r="B659" s="14" t="s">
        <v>1922</v>
      </c>
      <c r="C659" s="14">
        <v>21</v>
      </c>
      <c r="D659" s="14" t="s">
        <v>663</v>
      </c>
      <c r="F659" s="14" t="s">
        <v>700</v>
      </c>
      <c r="G659" s="14" t="s">
        <v>1947</v>
      </c>
      <c r="H659" s="14" t="s">
        <v>2568</v>
      </c>
      <c r="I659" s="14" t="s">
        <v>59</v>
      </c>
      <c r="J659" s="14" t="s">
        <v>4</v>
      </c>
      <c r="K659" s="14" t="s">
        <v>3488</v>
      </c>
      <c r="L659" s="14" t="s">
        <v>3660</v>
      </c>
      <c r="M659" s="14">
        <v>26611116</v>
      </c>
      <c r="N659" s="14">
        <v>26611116</v>
      </c>
    </row>
    <row r="660" spans="1:14" x14ac:dyDescent="0.25">
      <c r="A660" s="16" t="str">
        <f t="shared" si="10"/>
        <v>650422</v>
      </c>
      <c r="B660" s="14" t="s">
        <v>1922</v>
      </c>
      <c r="C660" s="14">
        <v>22</v>
      </c>
      <c r="D660" s="14" t="s">
        <v>264</v>
      </c>
      <c r="F660" s="14" t="s">
        <v>701</v>
      </c>
      <c r="G660" s="14" t="s">
        <v>1948</v>
      </c>
      <c r="H660" s="14" t="s">
        <v>3021</v>
      </c>
      <c r="I660" s="14" t="s">
        <v>745</v>
      </c>
      <c r="J660" s="14" t="s">
        <v>3</v>
      </c>
      <c r="K660" s="14" t="s">
        <v>3488</v>
      </c>
      <c r="L660" s="14" t="s">
        <v>3142</v>
      </c>
      <c r="M660" s="14">
        <v>26500128</v>
      </c>
      <c r="N660" s="14">
        <v>26500128</v>
      </c>
    </row>
    <row r="661" spans="1:14" x14ac:dyDescent="0.25">
      <c r="A661" s="16" t="str">
        <f t="shared" si="10"/>
        <v>650521</v>
      </c>
      <c r="B661" s="14" t="s">
        <v>1923</v>
      </c>
      <c r="C661" s="14">
        <v>21</v>
      </c>
      <c r="D661" s="14" t="s">
        <v>538</v>
      </c>
      <c r="F661" s="14" t="s">
        <v>702</v>
      </c>
      <c r="G661" s="14" t="s">
        <v>1949</v>
      </c>
      <c r="H661" s="14" t="s">
        <v>2569</v>
      </c>
      <c r="I661" s="14" t="s">
        <v>58</v>
      </c>
      <c r="J661" s="14" t="s">
        <v>81</v>
      </c>
      <c r="K661" s="14" t="s">
        <v>3488</v>
      </c>
      <c r="L661" s="14" t="s">
        <v>2920</v>
      </c>
      <c r="M661" s="14">
        <v>22766129</v>
      </c>
      <c r="N661" s="14">
        <v>22766129</v>
      </c>
    </row>
    <row r="662" spans="1:14" x14ac:dyDescent="0.25">
      <c r="A662" s="16" t="str">
        <f t="shared" si="10"/>
        <v>650522</v>
      </c>
      <c r="B662" s="14" t="s">
        <v>1923</v>
      </c>
      <c r="C662" s="14">
        <v>22</v>
      </c>
      <c r="D662" s="14" t="s">
        <v>846</v>
      </c>
      <c r="F662" s="14" t="s">
        <v>814</v>
      </c>
      <c r="G662" s="14" t="s">
        <v>1950</v>
      </c>
      <c r="H662" s="14" t="s">
        <v>2570</v>
      </c>
      <c r="I662" s="14" t="s">
        <v>2960</v>
      </c>
      <c r="J662" s="14" t="s">
        <v>3</v>
      </c>
      <c r="K662" s="14" t="s">
        <v>3488</v>
      </c>
      <c r="L662" s="14" t="s">
        <v>3661</v>
      </c>
      <c r="M662" s="14">
        <v>27103944</v>
      </c>
      <c r="N662" s="14">
        <v>0</v>
      </c>
    </row>
    <row r="663" spans="1:14" x14ac:dyDescent="0.25">
      <c r="A663" s="16" t="str">
        <f t="shared" si="10"/>
        <v>650621</v>
      </c>
      <c r="B663" s="14" t="s">
        <v>1927</v>
      </c>
      <c r="C663" s="14">
        <v>21</v>
      </c>
      <c r="D663" s="14" t="s">
        <v>810</v>
      </c>
      <c r="F663" s="14" t="s">
        <v>703</v>
      </c>
      <c r="G663" s="14" t="s">
        <v>1951</v>
      </c>
      <c r="H663" s="14" t="s">
        <v>3662</v>
      </c>
      <c r="I663" s="14" t="s">
        <v>80</v>
      </c>
      <c r="J663" s="14" t="s">
        <v>14</v>
      </c>
      <c r="K663" s="14" t="s">
        <v>3488</v>
      </c>
      <c r="L663" s="14" t="s">
        <v>2921</v>
      </c>
      <c r="M663" s="14">
        <v>24717127</v>
      </c>
      <c r="N663" s="14">
        <v>24717127</v>
      </c>
    </row>
    <row r="664" spans="1:14" x14ac:dyDescent="0.25">
      <c r="A664" s="16" t="str">
        <f t="shared" si="10"/>
        <v>650721</v>
      </c>
      <c r="B664" s="14" t="s">
        <v>1925</v>
      </c>
      <c r="C664" s="14">
        <v>21</v>
      </c>
      <c r="D664" s="14" t="s">
        <v>1121</v>
      </c>
      <c r="F664" s="14" t="s">
        <v>704</v>
      </c>
      <c r="G664" s="14" t="s">
        <v>1952</v>
      </c>
      <c r="H664" s="14" t="s">
        <v>2571</v>
      </c>
      <c r="I664" s="14" t="s">
        <v>125</v>
      </c>
      <c r="J664" s="14" t="s">
        <v>7</v>
      </c>
      <c r="K664" s="14" t="s">
        <v>3488</v>
      </c>
      <c r="L664" s="14" t="s">
        <v>2922</v>
      </c>
      <c r="M664" s="14">
        <v>22490215</v>
      </c>
      <c r="N664" s="14">
        <v>0</v>
      </c>
    </row>
    <row r="665" spans="1:14" x14ac:dyDescent="0.25">
      <c r="A665" s="16" t="str">
        <f t="shared" si="10"/>
        <v>650821</v>
      </c>
      <c r="B665" s="14" t="s">
        <v>1926</v>
      </c>
      <c r="C665" s="14">
        <v>21</v>
      </c>
      <c r="D665" s="14" t="s">
        <v>1122</v>
      </c>
      <c r="F665" s="14" t="s">
        <v>705</v>
      </c>
      <c r="G665" s="14" t="s">
        <v>1953</v>
      </c>
      <c r="H665" s="14" t="s">
        <v>2572</v>
      </c>
      <c r="I665" s="14" t="s">
        <v>59</v>
      </c>
      <c r="J665" s="14" t="s">
        <v>10</v>
      </c>
      <c r="K665" s="14" t="s">
        <v>3488</v>
      </c>
      <c r="L665" s="14" t="s">
        <v>2923</v>
      </c>
      <c r="M665" s="14">
        <v>26355524</v>
      </c>
      <c r="N665" s="14">
        <v>26355524</v>
      </c>
    </row>
    <row r="666" spans="1:14" x14ac:dyDescent="0.25">
      <c r="A666" s="16" t="str">
        <f t="shared" si="10"/>
        <v>651211</v>
      </c>
      <c r="B666" s="14" t="s">
        <v>1929</v>
      </c>
      <c r="C666" s="14">
        <v>11</v>
      </c>
      <c r="D666" s="14" t="s">
        <v>1016</v>
      </c>
      <c r="F666" s="14" t="s">
        <v>706</v>
      </c>
      <c r="G666" s="14" t="s">
        <v>1954</v>
      </c>
      <c r="H666" s="14" t="s">
        <v>2573</v>
      </c>
      <c r="I666" s="14" t="s">
        <v>47</v>
      </c>
      <c r="J666" s="14" t="s">
        <v>10</v>
      </c>
      <c r="K666" s="14" t="s">
        <v>3488</v>
      </c>
      <c r="L666" s="14" t="s">
        <v>2924</v>
      </c>
      <c r="M666" s="14">
        <v>24631213</v>
      </c>
      <c r="N666" s="14">
        <v>24631213</v>
      </c>
    </row>
    <row r="667" spans="1:14" x14ac:dyDescent="0.25">
      <c r="A667" s="16" t="str">
        <f t="shared" si="10"/>
        <v>652312</v>
      </c>
      <c r="B667" s="14" t="s">
        <v>1956</v>
      </c>
      <c r="C667" s="14">
        <v>12</v>
      </c>
      <c r="D667" s="14" t="s">
        <v>694</v>
      </c>
      <c r="F667" s="14" t="s">
        <v>707</v>
      </c>
      <c r="G667" s="14" t="s">
        <v>1955</v>
      </c>
      <c r="H667" s="14" t="s">
        <v>2574</v>
      </c>
      <c r="I667" s="14" t="s">
        <v>48</v>
      </c>
      <c r="J667" s="14" t="s">
        <v>12</v>
      </c>
      <c r="K667" s="14" t="s">
        <v>3488</v>
      </c>
      <c r="L667" s="14" t="s">
        <v>2925</v>
      </c>
      <c r="M667" s="14">
        <v>24461271</v>
      </c>
      <c r="N667" s="14">
        <v>24461255</v>
      </c>
    </row>
    <row r="668" spans="1:14" x14ac:dyDescent="0.25">
      <c r="A668" s="16" t="str">
        <f t="shared" si="10"/>
        <v>652421</v>
      </c>
      <c r="B668" s="14" t="s">
        <v>1938</v>
      </c>
      <c r="C668" s="14">
        <v>21</v>
      </c>
      <c r="D668" s="14" t="s">
        <v>46</v>
      </c>
      <c r="F668" s="14" t="s">
        <v>162</v>
      </c>
      <c r="G668" s="14" t="s">
        <v>1422</v>
      </c>
      <c r="H668" s="14" t="s">
        <v>2575</v>
      </c>
      <c r="I668" s="14" t="s">
        <v>76</v>
      </c>
      <c r="J668" s="14" t="s">
        <v>3</v>
      </c>
      <c r="K668" s="14" t="s">
        <v>3488</v>
      </c>
      <c r="L668" s="14" t="s">
        <v>2724</v>
      </c>
      <c r="M668" s="14">
        <v>24700617</v>
      </c>
      <c r="N668" s="14">
        <v>24700617</v>
      </c>
    </row>
    <row r="669" spans="1:14" x14ac:dyDescent="0.25">
      <c r="A669" s="16" t="str">
        <f t="shared" si="10"/>
        <v>652422</v>
      </c>
      <c r="B669" s="14" t="s">
        <v>1938</v>
      </c>
      <c r="C669" s="14">
        <v>22</v>
      </c>
      <c r="D669" s="14" t="s">
        <v>363</v>
      </c>
      <c r="F669" s="14" t="s">
        <v>156</v>
      </c>
      <c r="G669" s="14" t="s">
        <v>1436</v>
      </c>
      <c r="H669" s="14" t="s">
        <v>2576</v>
      </c>
      <c r="I669" s="14" t="s">
        <v>743</v>
      </c>
      <c r="J669" s="14" t="s">
        <v>5</v>
      </c>
      <c r="K669" s="14" t="s">
        <v>3488</v>
      </c>
      <c r="L669" s="14" t="s">
        <v>2683</v>
      </c>
      <c r="M669" s="14">
        <v>25311001</v>
      </c>
      <c r="N669" s="14">
        <v>25311001</v>
      </c>
    </row>
    <row r="670" spans="1:14" x14ac:dyDescent="0.25">
      <c r="A670" s="16" t="str">
        <f t="shared" si="10"/>
        <v>652521</v>
      </c>
      <c r="B670" s="14" t="s">
        <v>1939</v>
      </c>
      <c r="C670" s="14">
        <v>21</v>
      </c>
      <c r="D670" s="14" t="s">
        <v>678</v>
      </c>
      <c r="F670" s="14" t="s">
        <v>836</v>
      </c>
      <c r="G670" s="14" t="s">
        <v>1466</v>
      </c>
      <c r="H670" s="14" t="s">
        <v>2577</v>
      </c>
      <c r="I670" s="14" t="s">
        <v>86</v>
      </c>
      <c r="J670" s="14" t="s">
        <v>4</v>
      </c>
      <c r="K670" s="14" t="s">
        <v>3488</v>
      </c>
      <c r="L670" s="14" t="s">
        <v>2863</v>
      </c>
      <c r="M670" s="14">
        <v>26580054</v>
      </c>
      <c r="N670" s="14">
        <v>26580054</v>
      </c>
    </row>
    <row r="671" spans="1:14" x14ac:dyDescent="0.25">
      <c r="A671" s="16" t="str">
        <f t="shared" si="10"/>
        <v>652522</v>
      </c>
      <c r="B671" s="14" t="s">
        <v>1939</v>
      </c>
      <c r="C671" s="14">
        <v>22</v>
      </c>
      <c r="D671" s="14" t="s">
        <v>830</v>
      </c>
      <c r="F671" s="14" t="s">
        <v>708</v>
      </c>
      <c r="G671" s="14" t="s">
        <v>1467</v>
      </c>
      <c r="H671" s="14" t="s">
        <v>2578</v>
      </c>
      <c r="I671" s="14" t="s">
        <v>86</v>
      </c>
      <c r="J671" s="14" t="s">
        <v>5</v>
      </c>
      <c r="K671" s="14" t="s">
        <v>3488</v>
      </c>
      <c r="L671" s="14" t="s">
        <v>2698</v>
      </c>
      <c r="M671" s="14">
        <v>26750194</v>
      </c>
      <c r="N671" s="14">
        <v>0</v>
      </c>
    </row>
    <row r="672" spans="1:14" x14ac:dyDescent="0.25">
      <c r="A672" s="16" t="str">
        <f t="shared" si="10"/>
        <v>652621</v>
      </c>
      <c r="B672" s="14" t="s">
        <v>1940</v>
      </c>
      <c r="C672" s="14">
        <v>21</v>
      </c>
      <c r="D672" s="14" t="s">
        <v>105</v>
      </c>
      <c r="F672" s="14" t="s">
        <v>709</v>
      </c>
      <c r="G672" s="14" t="s">
        <v>1935</v>
      </c>
      <c r="H672" s="14" t="s">
        <v>2579</v>
      </c>
      <c r="I672" s="14" t="s">
        <v>2951</v>
      </c>
      <c r="J672" s="14" t="s">
        <v>4</v>
      </c>
      <c r="K672" s="14" t="s">
        <v>3488</v>
      </c>
      <c r="L672" s="14" t="s">
        <v>2640</v>
      </c>
      <c r="M672" s="14">
        <v>22857061</v>
      </c>
      <c r="N672" s="14">
        <v>22857061</v>
      </c>
    </row>
    <row r="673" spans="1:14" x14ac:dyDescent="0.25">
      <c r="A673" s="16" t="str">
        <f t="shared" si="10"/>
        <v>652721</v>
      </c>
      <c r="B673" s="14" t="s">
        <v>1934</v>
      </c>
      <c r="C673" s="14">
        <v>21</v>
      </c>
      <c r="D673" s="14" t="s">
        <v>811</v>
      </c>
      <c r="F673" s="14" t="s">
        <v>1022</v>
      </c>
      <c r="G673" s="14" t="s">
        <v>1933</v>
      </c>
      <c r="H673" s="14" t="s">
        <v>2580</v>
      </c>
      <c r="I673" s="14" t="s">
        <v>2951</v>
      </c>
      <c r="J673" s="14" t="s">
        <v>7</v>
      </c>
      <c r="K673" s="14" t="s">
        <v>3488</v>
      </c>
      <c r="L673" s="14" t="s">
        <v>2913</v>
      </c>
      <c r="M673" s="14">
        <v>22947119</v>
      </c>
      <c r="N673" s="14">
        <v>22947119</v>
      </c>
    </row>
    <row r="674" spans="1:14" x14ac:dyDescent="0.25">
      <c r="A674" s="16" t="str">
        <f t="shared" si="10"/>
        <v>652821</v>
      </c>
      <c r="B674" s="14" t="s">
        <v>1935</v>
      </c>
      <c r="C674" s="14">
        <v>21</v>
      </c>
      <c r="D674" s="14" t="s">
        <v>1019</v>
      </c>
      <c r="F674" s="14" t="s">
        <v>250</v>
      </c>
      <c r="G674" s="14" t="s">
        <v>1423</v>
      </c>
      <c r="H674" s="14" t="s">
        <v>2581</v>
      </c>
      <c r="I674" s="14" t="s">
        <v>80</v>
      </c>
      <c r="J674" s="14" t="s">
        <v>13</v>
      </c>
      <c r="K674" s="14" t="s">
        <v>3488</v>
      </c>
      <c r="L674" s="14" t="s">
        <v>2808</v>
      </c>
      <c r="M674" s="14">
        <v>24711110</v>
      </c>
      <c r="N674" s="14">
        <v>24711110</v>
      </c>
    </row>
    <row r="675" spans="1:14" x14ac:dyDescent="0.25">
      <c r="A675" s="16" t="str">
        <f t="shared" si="10"/>
        <v>652822</v>
      </c>
      <c r="B675" s="14" t="s">
        <v>1935</v>
      </c>
      <c r="C675" s="14">
        <v>22</v>
      </c>
      <c r="D675" s="14" t="s">
        <v>709</v>
      </c>
      <c r="F675" s="14" t="s">
        <v>252</v>
      </c>
      <c r="G675" s="14" t="s">
        <v>1419</v>
      </c>
      <c r="H675" s="14" t="s">
        <v>2582</v>
      </c>
      <c r="I675" s="14" t="s">
        <v>80</v>
      </c>
      <c r="J675" s="14" t="s">
        <v>12</v>
      </c>
      <c r="K675" s="14" t="s">
        <v>3488</v>
      </c>
      <c r="L675" s="14" t="s">
        <v>2678</v>
      </c>
      <c r="M675" s="14">
        <v>24777012</v>
      </c>
      <c r="N675" s="14">
        <v>24777012</v>
      </c>
    </row>
    <row r="676" spans="1:14" x14ac:dyDescent="0.25">
      <c r="A676" s="16" t="str">
        <f t="shared" si="10"/>
        <v>652921</v>
      </c>
      <c r="B676" s="14" t="s">
        <v>1933</v>
      </c>
      <c r="C676" s="14">
        <v>21</v>
      </c>
      <c r="D676" s="14" t="s">
        <v>861</v>
      </c>
      <c r="F676" s="14" t="s">
        <v>260</v>
      </c>
      <c r="G676" s="14" t="s">
        <v>1417</v>
      </c>
      <c r="H676" s="14" t="s">
        <v>2583</v>
      </c>
      <c r="I676" s="14" t="s">
        <v>80</v>
      </c>
      <c r="J676" s="14" t="s">
        <v>7</v>
      </c>
      <c r="K676" s="14" t="s">
        <v>3488</v>
      </c>
      <c r="L676" s="14" t="s">
        <v>3143</v>
      </c>
      <c r="M676" s="14">
        <v>24731689</v>
      </c>
      <c r="N676" s="14">
        <v>24731689</v>
      </c>
    </row>
    <row r="677" spans="1:14" x14ac:dyDescent="0.25">
      <c r="A677" s="16" t="str">
        <f t="shared" si="10"/>
        <v>652922</v>
      </c>
      <c r="B677" s="14" t="s">
        <v>1933</v>
      </c>
      <c r="C677" s="14">
        <v>22</v>
      </c>
      <c r="D677" s="14" t="s">
        <v>1022</v>
      </c>
      <c r="F677" s="14" t="s">
        <v>349</v>
      </c>
      <c r="G677" s="14" t="s">
        <v>1484</v>
      </c>
      <c r="H677" s="14" t="s">
        <v>3022</v>
      </c>
      <c r="I677" s="14" t="s">
        <v>745</v>
      </c>
      <c r="J677" s="14" t="s">
        <v>4</v>
      </c>
      <c r="K677" s="14" t="s">
        <v>3488</v>
      </c>
      <c r="L677" s="14" t="s">
        <v>3431</v>
      </c>
      <c r="M677" s="14">
        <v>26420280</v>
      </c>
      <c r="N677" s="14">
        <v>26420179</v>
      </c>
    </row>
    <row r="678" spans="1:14" x14ac:dyDescent="0.25">
      <c r="A678" s="16" t="str">
        <f t="shared" si="10"/>
        <v>653021</v>
      </c>
      <c r="B678" s="14" t="s">
        <v>1941</v>
      </c>
      <c r="C678" s="14">
        <v>21</v>
      </c>
      <c r="D678" s="14" t="s">
        <v>194</v>
      </c>
      <c r="F678" s="14" t="s">
        <v>259</v>
      </c>
      <c r="G678" s="14" t="s">
        <v>1942</v>
      </c>
      <c r="H678" s="14" t="s">
        <v>2584</v>
      </c>
      <c r="I678" s="14" t="s">
        <v>47</v>
      </c>
      <c r="J678" s="14" t="s">
        <v>3</v>
      </c>
      <c r="K678" s="14" t="s">
        <v>3488</v>
      </c>
      <c r="L678" s="14" t="s">
        <v>2916</v>
      </c>
      <c r="M678" s="14">
        <v>24450793</v>
      </c>
      <c r="N678" s="14">
        <v>24450793</v>
      </c>
    </row>
    <row r="679" spans="1:14" x14ac:dyDescent="0.25">
      <c r="A679" s="16" t="str">
        <f t="shared" si="10"/>
        <v>653022</v>
      </c>
      <c r="B679" s="14" t="s">
        <v>1941</v>
      </c>
      <c r="C679" s="14">
        <v>22</v>
      </c>
      <c r="D679" s="14" t="s">
        <v>817</v>
      </c>
      <c r="F679" s="14" t="s">
        <v>371</v>
      </c>
      <c r="G679" s="14" t="s">
        <v>1390</v>
      </c>
      <c r="H679" s="14" t="s">
        <v>2585</v>
      </c>
      <c r="I679" s="14" t="s">
        <v>171</v>
      </c>
      <c r="J679" s="14" t="s">
        <v>5</v>
      </c>
      <c r="K679" s="14" t="s">
        <v>3488</v>
      </c>
      <c r="L679" s="14" t="s">
        <v>2663</v>
      </c>
      <c r="M679" s="14">
        <v>25466432</v>
      </c>
      <c r="N679" s="14">
        <v>25466432</v>
      </c>
    </row>
    <row r="680" spans="1:14" x14ac:dyDescent="0.25">
      <c r="A680" s="16" t="str">
        <f t="shared" si="10"/>
        <v>653121</v>
      </c>
      <c r="B680" s="14" t="s">
        <v>1944</v>
      </c>
      <c r="C680" s="14">
        <v>21</v>
      </c>
      <c r="D680" s="14" t="s">
        <v>826</v>
      </c>
      <c r="F680" s="14" t="s">
        <v>652</v>
      </c>
      <c r="G680" s="14" t="s">
        <v>1503</v>
      </c>
      <c r="H680" s="14" t="s">
        <v>2586</v>
      </c>
      <c r="I680" s="14" t="s">
        <v>2960</v>
      </c>
      <c r="J680" s="14" t="s">
        <v>3</v>
      </c>
      <c r="K680" s="14" t="s">
        <v>3488</v>
      </c>
      <c r="L680" s="14" t="s">
        <v>2751</v>
      </c>
      <c r="M680" s="14">
        <v>27107878</v>
      </c>
      <c r="N680" s="14">
        <v>27103963</v>
      </c>
    </row>
    <row r="681" spans="1:14" x14ac:dyDescent="0.25">
      <c r="A681" s="16" t="str">
        <f t="shared" si="10"/>
        <v>653122</v>
      </c>
      <c r="B681" s="14" t="s">
        <v>1944</v>
      </c>
      <c r="C681" s="14">
        <v>22</v>
      </c>
      <c r="D681" s="14" t="s">
        <v>684</v>
      </c>
      <c r="F681" s="14" t="s">
        <v>829</v>
      </c>
      <c r="G681" s="14" t="s">
        <v>1373</v>
      </c>
      <c r="H681" s="14" t="s">
        <v>2587</v>
      </c>
      <c r="I681" s="14" t="s">
        <v>33</v>
      </c>
      <c r="J681" s="14" t="s">
        <v>7</v>
      </c>
      <c r="K681" s="14" t="s">
        <v>3488</v>
      </c>
      <c r="L681" s="14" t="s">
        <v>3371</v>
      </c>
      <c r="M681" s="14">
        <v>24100821</v>
      </c>
      <c r="N681" s="14">
        <v>24103243</v>
      </c>
    </row>
    <row r="682" spans="1:14" x14ac:dyDescent="0.25">
      <c r="A682" s="16" t="str">
        <f t="shared" si="10"/>
        <v>653221</v>
      </c>
      <c r="B682" s="14" t="s">
        <v>1931</v>
      </c>
      <c r="C682" s="14">
        <v>21</v>
      </c>
      <c r="D682" s="14" t="s">
        <v>856</v>
      </c>
      <c r="F682" s="14" t="s">
        <v>684</v>
      </c>
      <c r="G682" s="14" t="s">
        <v>1944</v>
      </c>
      <c r="H682" s="14" t="s">
        <v>2588</v>
      </c>
      <c r="I682" s="14" t="s">
        <v>33</v>
      </c>
      <c r="J682" s="14" t="s">
        <v>5</v>
      </c>
      <c r="K682" s="14" t="s">
        <v>3488</v>
      </c>
      <c r="L682" s="14" t="s">
        <v>3663</v>
      </c>
      <c r="M682" s="14">
        <v>22305222</v>
      </c>
      <c r="N682" s="14">
        <v>22305222</v>
      </c>
    </row>
    <row r="683" spans="1:14" x14ac:dyDescent="0.25">
      <c r="A683" s="16" t="str">
        <f t="shared" si="10"/>
        <v>653222</v>
      </c>
      <c r="B683" s="14" t="s">
        <v>1931</v>
      </c>
      <c r="C683" s="14">
        <v>22</v>
      </c>
      <c r="D683" s="14" t="s">
        <v>3436</v>
      </c>
      <c r="F683" s="14" t="s">
        <v>692</v>
      </c>
      <c r="G683" s="14" t="s">
        <v>1431</v>
      </c>
      <c r="H683" s="14" t="s">
        <v>2589</v>
      </c>
      <c r="I683" s="14" t="s">
        <v>33</v>
      </c>
      <c r="J683" s="14" t="s">
        <v>6</v>
      </c>
      <c r="K683" s="14" t="s">
        <v>3488</v>
      </c>
      <c r="L683" s="14" t="s">
        <v>2852</v>
      </c>
      <c r="M683" s="14">
        <v>25480733</v>
      </c>
      <c r="N683" s="14">
        <v>25489813</v>
      </c>
    </row>
    <row r="684" spans="1:14" x14ac:dyDescent="0.25">
      <c r="A684" s="16" t="str">
        <f t="shared" si="10"/>
        <v>653321</v>
      </c>
      <c r="B684" s="14" t="s">
        <v>1936</v>
      </c>
      <c r="C684" s="14">
        <v>21</v>
      </c>
      <c r="D684" s="14" t="s">
        <v>673</v>
      </c>
      <c r="F684" s="14" t="s">
        <v>460</v>
      </c>
      <c r="G684" s="14" t="s">
        <v>1357</v>
      </c>
      <c r="H684" s="14" t="s">
        <v>2590</v>
      </c>
      <c r="I684" s="14" t="s">
        <v>33</v>
      </c>
      <c r="J684" s="14" t="s">
        <v>6</v>
      </c>
      <c r="K684" s="14" t="s">
        <v>3488</v>
      </c>
      <c r="L684" s="14" t="s">
        <v>2648</v>
      </c>
      <c r="M684" s="14">
        <v>25441394</v>
      </c>
      <c r="N684" s="14">
        <v>25441394</v>
      </c>
    </row>
    <row r="685" spans="1:14" x14ac:dyDescent="0.25">
      <c r="A685" s="16" t="str">
        <f t="shared" si="10"/>
        <v>653421</v>
      </c>
      <c r="B685" s="14" t="s">
        <v>1932</v>
      </c>
      <c r="C685" s="14">
        <v>21</v>
      </c>
      <c r="D685" s="14" t="s">
        <v>670</v>
      </c>
      <c r="F685" s="14" t="s">
        <v>1075</v>
      </c>
      <c r="G685" s="14" t="s">
        <v>1437</v>
      </c>
      <c r="H685" s="14" t="s">
        <v>2591</v>
      </c>
      <c r="I685" s="14" t="s">
        <v>89</v>
      </c>
      <c r="J685" s="14" t="s">
        <v>6</v>
      </c>
      <c r="K685" s="14" t="s">
        <v>3488</v>
      </c>
      <c r="L685" s="14" t="s">
        <v>3144</v>
      </c>
      <c r="M685" s="14">
        <v>25344420</v>
      </c>
      <c r="N685" s="14">
        <v>88801449</v>
      </c>
    </row>
    <row r="686" spans="1:14" x14ac:dyDescent="0.25">
      <c r="A686" s="16" t="str">
        <f t="shared" si="10"/>
        <v>653422</v>
      </c>
      <c r="B686" s="14" t="s">
        <v>1932</v>
      </c>
      <c r="C686" s="14">
        <v>22</v>
      </c>
      <c r="D686" s="14" t="s">
        <v>710</v>
      </c>
      <c r="F686" s="14" t="s">
        <v>710</v>
      </c>
      <c r="G686" s="14" t="s">
        <v>1932</v>
      </c>
      <c r="H686" s="14" t="s">
        <v>2592</v>
      </c>
      <c r="I686" s="14" t="s">
        <v>89</v>
      </c>
      <c r="J686" s="14" t="s">
        <v>7</v>
      </c>
      <c r="K686" s="14" t="s">
        <v>3488</v>
      </c>
      <c r="L686" s="14" t="s">
        <v>2912</v>
      </c>
      <c r="M686" s="14">
        <v>25745990</v>
      </c>
      <c r="N686" s="14">
        <v>25745990</v>
      </c>
    </row>
    <row r="687" spans="1:14" x14ac:dyDescent="0.25">
      <c r="A687" s="16" t="str">
        <f t="shared" si="10"/>
        <v>653521</v>
      </c>
      <c r="B687" s="14" t="s">
        <v>1942</v>
      </c>
      <c r="C687" s="14">
        <v>21</v>
      </c>
      <c r="D687" s="14" t="s">
        <v>679</v>
      </c>
      <c r="F687" s="14" t="s">
        <v>90</v>
      </c>
      <c r="G687" s="14" t="s">
        <v>1838</v>
      </c>
      <c r="H687" s="14" t="s">
        <v>2593</v>
      </c>
      <c r="I687" s="14" t="s">
        <v>535</v>
      </c>
      <c r="J687" s="14" t="s">
        <v>5</v>
      </c>
      <c r="K687" s="14" t="s">
        <v>3488</v>
      </c>
      <c r="L687" s="14" t="s">
        <v>2679</v>
      </c>
      <c r="M687" s="14">
        <v>26931066</v>
      </c>
      <c r="N687" s="14">
        <v>26931066</v>
      </c>
    </row>
    <row r="688" spans="1:14" x14ac:dyDescent="0.25">
      <c r="A688" s="16" t="str">
        <f t="shared" si="10"/>
        <v>653522</v>
      </c>
      <c r="B688" s="14" t="s">
        <v>1942</v>
      </c>
      <c r="C688" s="14">
        <v>22</v>
      </c>
      <c r="D688" s="14" t="s">
        <v>259</v>
      </c>
      <c r="F688" s="14" t="s">
        <v>690</v>
      </c>
      <c r="G688" s="14" t="s">
        <v>1711</v>
      </c>
      <c r="H688" s="14" t="s">
        <v>2594</v>
      </c>
      <c r="I688" s="14" t="s">
        <v>535</v>
      </c>
      <c r="J688" s="14" t="s">
        <v>4</v>
      </c>
      <c r="K688" s="14" t="s">
        <v>3488</v>
      </c>
      <c r="L688" s="14" t="s">
        <v>2818</v>
      </c>
      <c r="M688" s="14">
        <v>26620246</v>
      </c>
      <c r="N688" s="14">
        <v>26621796</v>
      </c>
    </row>
    <row r="689" spans="1:14" x14ac:dyDescent="0.25">
      <c r="A689" s="16" t="str">
        <f t="shared" si="10"/>
        <v>653621</v>
      </c>
      <c r="B689" s="14" t="s">
        <v>1937</v>
      </c>
      <c r="C689" s="14">
        <v>21</v>
      </c>
      <c r="D689" s="14" t="s">
        <v>674</v>
      </c>
      <c r="F689" s="14" t="s">
        <v>696</v>
      </c>
      <c r="G689" s="14" t="s">
        <v>1489</v>
      </c>
      <c r="H689" s="14" t="s">
        <v>2595</v>
      </c>
      <c r="I689" s="14" t="s">
        <v>430</v>
      </c>
      <c r="J689" s="14" t="s">
        <v>3</v>
      </c>
      <c r="K689" s="14" t="s">
        <v>3488</v>
      </c>
      <c r="L689" s="14" t="s">
        <v>3432</v>
      </c>
      <c r="M689" s="14">
        <v>27771569</v>
      </c>
      <c r="N689" s="14">
        <v>27770322</v>
      </c>
    </row>
    <row r="690" spans="1:14" x14ac:dyDescent="0.25">
      <c r="A690" s="16" t="str">
        <f t="shared" si="10"/>
        <v>653622</v>
      </c>
      <c r="B690" s="14" t="s">
        <v>1937</v>
      </c>
      <c r="C690" s="14">
        <v>22</v>
      </c>
      <c r="D690" s="14" t="s">
        <v>554</v>
      </c>
      <c r="F690" s="14" t="s">
        <v>694</v>
      </c>
      <c r="G690" s="14" t="s">
        <v>1956</v>
      </c>
      <c r="H690" s="14" t="s">
        <v>2596</v>
      </c>
      <c r="I690" s="14" t="s">
        <v>430</v>
      </c>
      <c r="J690" s="14" t="s">
        <v>7</v>
      </c>
      <c r="K690" s="14" t="s">
        <v>3488</v>
      </c>
      <c r="L690" s="14" t="s">
        <v>3149</v>
      </c>
      <c r="M690" s="14">
        <v>26430077</v>
      </c>
      <c r="N690" s="14">
        <v>0</v>
      </c>
    </row>
    <row r="691" spans="1:14" x14ac:dyDescent="0.25">
      <c r="A691" s="16" t="str">
        <f t="shared" si="10"/>
        <v>653721</v>
      </c>
      <c r="B691" s="14" t="s">
        <v>1930</v>
      </c>
      <c r="C691" s="14">
        <v>21</v>
      </c>
      <c r="D691" s="14" t="s">
        <v>119</v>
      </c>
      <c r="F691" s="14" t="s">
        <v>688</v>
      </c>
      <c r="G691" s="14" t="s">
        <v>1957</v>
      </c>
      <c r="H691" s="14" t="s">
        <v>2597</v>
      </c>
      <c r="I691" s="14" t="s">
        <v>2959</v>
      </c>
      <c r="J691" s="14" t="s">
        <v>4</v>
      </c>
      <c r="K691" s="14" t="s">
        <v>3488</v>
      </c>
      <c r="L691" s="14" t="s">
        <v>2926</v>
      </c>
      <c r="M691" s="14">
        <v>0</v>
      </c>
      <c r="N691" s="14">
        <v>0</v>
      </c>
    </row>
    <row r="692" spans="1:14" x14ac:dyDescent="0.25">
      <c r="A692" s="16" t="str">
        <f t="shared" si="10"/>
        <v>653821</v>
      </c>
      <c r="B692" s="14" t="s">
        <v>1943</v>
      </c>
      <c r="C692" s="14">
        <v>21</v>
      </c>
      <c r="D692" s="14" t="s">
        <v>689</v>
      </c>
      <c r="F692" s="14" t="s">
        <v>711</v>
      </c>
      <c r="G692" s="14" t="s">
        <v>1958</v>
      </c>
      <c r="H692" s="14" t="s">
        <v>2598</v>
      </c>
      <c r="I692" s="14" t="s">
        <v>257</v>
      </c>
      <c r="J692" s="14" t="s">
        <v>3</v>
      </c>
      <c r="K692" s="14" t="s">
        <v>3488</v>
      </c>
      <c r="L692" s="14" t="s">
        <v>2927</v>
      </c>
      <c r="M692" s="14">
        <v>26799561</v>
      </c>
      <c r="N692" s="14">
        <v>26799174</v>
      </c>
    </row>
    <row r="693" spans="1:14" x14ac:dyDescent="0.25">
      <c r="A693" s="16" t="str">
        <f t="shared" si="10"/>
        <v>653822</v>
      </c>
      <c r="B693" s="14" t="s">
        <v>1943</v>
      </c>
      <c r="C693" s="14">
        <v>22</v>
      </c>
      <c r="D693" s="14" t="s">
        <v>1124</v>
      </c>
      <c r="F693" s="14" t="s">
        <v>677</v>
      </c>
      <c r="G693" s="14" t="s">
        <v>1959</v>
      </c>
      <c r="H693" s="14" t="s">
        <v>2599</v>
      </c>
      <c r="I693" s="14" t="s">
        <v>2958</v>
      </c>
      <c r="J693" s="14" t="s">
        <v>10</v>
      </c>
      <c r="K693" s="14" t="s">
        <v>3488</v>
      </c>
      <c r="L693" s="14" t="s">
        <v>3145</v>
      </c>
      <c r="M693" s="14">
        <v>27971909</v>
      </c>
      <c r="N693" s="14">
        <v>27971909</v>
      </c>
    </row>
    <row r="694" spans="1:14" x14ac:dyDescent="0.25">
      <c r="A694" s="16" t="str">
        <f t="shared" si="10"/>
        <v>654721</v>
      </c>
      <c r="B694" s="14" t="s">
        <v>1955</v>
      </c>
      <c r="C694" s="14">
        <v>21</v>
      </c>
      <c r="D694" s="14" t="s">
        <v>707</v>
      </c>
      <c r="F694" s="14" t="s">
        <v>2004</v>
      </c>
      <c r="G694" s="14" t="s">
        <v>1960</v>
      </c>
      <c r="H694" s="14" t="s">
        <v>2600</v>
      </c>
      <c r="I694" s="14" t="s">
        <v>89</v>
      </c>
      <c r="J694" s="14" t="s">
        <v>12</v>
      </c>
      <c r="K694" s="14" t="s">
        <v>3488</v>
      </c>
      <c r="L694" s="14" t="s">
        <v>2928</v>
      </c>
      <c r="M694" s="14">
        <v>25332504</v>
      </c>
      <c r="N694" s="14">
        <v>84054901</v>
      </c>
    </row>
    <row r="695" spans="1:14" x14ac:dyDescent="0.25">
      <c r="A695" s="16" t="str">
        <f t="shared" si="10"/>
        <v>654722</v>
      </c>
      <c r="B695" s="14" t="s">
        <v>1955</v>
      </c>
      <c r="C695" s="14">
        <v>22</v>
      </c>
      <c r="D695" s="14" t="s">
        <v>319</v>
      </c>
      <c r="F695" s="14" t="s">
        <v>712</v>
      </c>
      <c r="G695" s="14" t="s">
        <v>1961</v>
      </c>
      <c r="H695" s="14" t="s">
        <v>3287</v>
      </c>
      <c r="I695" s="14" t="s">
        <v>58</v>
      </c>
      <c r="J695" s="14" t="s">
        <v>18</v>
      </c>
      <c r="K695" s="14" t="s">
        <v>3488</v>
      </c>
      <c r="L695" s="14" t="s">
        <v>3664</v>
      </c>
      <c r="M695" s="14">
        <v>27848114</v>
      </c>
      <c r="N695" s="14">
        <v>27848114</v>
      </c>
    </row>
    <row r="696" spans="1:14" x14ac:dyDescent="0.25">
      <c r="A696" s="16" t="str">
        <f t="shared" si="10"/>
        <v>654821</v>
      </c>
      <c r="B696" s="14" t="s">
        <v>1952</v>
      </c>
      <c r="C696" s="14">
        <v>21</v>
      </c>
      <c r="D696" s="14" t="s">
        <v>704</v>
      </c>
      <c r="F696" s="14" t="s">
        <v>713</v>
      </c>
      <c r="G696" s="14" t="s">
        <v>1962</v>
      </c>
      <c r="H696" s="14" t="s">
        <v>2601</v>
      </c>
      <c r="I696" s="14" t="s">
        <v>33</v>
      </c>
      <c r="J696" s="14" t="s">
        <v>10</v>
      </c>
      <c r="K696" s="14" t="s">
        <v>3488</v>
      </c>
      <c r="L696" s="14" t="s">
        <v>3147</v>
      </c>
      <c r="M696" s="14">
        <v>22752317</v>
      </c>
      <c r="N696" s="14">
        <v>22752317</v>
      </c>
    </row>
    <row r="697" spans="1:14" x14ac:dyDescent="0.25">
      <c r="A697" s="16" t="str">
        <f t="shared" si="10"/>
        <v>654921</v>
      </c>
      <c r="B697" s="14" t="s">
        <v>1954</v>
      </c>
      <c r="C697" s="14">
        <v>21</v>
      </c>
      <c r="D697" s="14" t="s">
        <v>706</v>
      </c>
      <c r="F697" s="14" t="s">
        <v>714</v>
      </c>
      <c r="G697" s="14" t="s">
        <v>1963</v>
      </c>
      <c r="H697" s="14" t="s">
        <v>2602</v>
      </c>
      <c r="I697" s="14" t="s">
        <v>33</v>
      </c>
      <c r="J697" s="14" t="s">
        <v>5</v>
      </c>
      <c r="K697" s="14" t="s">
        <v>3488</v>
      </c>
      <c r="L697" s="14" t="s">
        <v>3665</v>
      </c>
      <c r="M697" s="14">
        <v>25401629</v>
      </c>
      <c r="N697" s="14">
        <v>25402450</v>
      </c>
    </row>
    <row r="698" spans="1:14" x14ac:dyDescent="0.25">
      <c r="A698" s="16" t="str">
        <f t="shared" si="10"/>
        <v>655021</v>
      </c>
      <c r="B698" s="14" t="s">
        <v>1953</v>
      </c>
      <c r="C698" s="14">
        <v>21</v>
      </c>
      <c r="D698" s="14" t="s">
        <v>705</v>
      </c>
      <c r="F698" s="14" t="s">
        <v>715</v>
      </c>
      <c r="G698" s="14" t="s">
        <v>1964</v>
      </c>
      <c r="H698" s="14" t="s">
        <v>2603</v>
      </c>
      <c r="I698" s="14" t="s">
        <v>33</v>
      </c>
      <c r="J698" s="14" t="s">
        <v>4</v>
      </c>
      <c r="K698" s="14" t="s">
        <v>3488</v>
      </c>
      <c r="L698" s="14" t="s">
        <v>3148</v>
      </c>
      <c r="M698" s="14">
        <v>22702308</v>
      </c>
      <c r="N698" s="14">
        <v>22702308</v>
      </c>
    </row>
    <row r="699" spans="1:14" x14ac:dyDescent="0.25">
      <c r="A699" s="16" t="str">
        <f t="shared" si="10"/>
        <v>655112</v>
      </c>
      <c r="B699" s="14" t="s">
        <v>1957</v>
      </c>
      <c r="C699" s="14">
        <v>12</v>
      </c>
      <c r="D699" s="14" t="s">
        <v>688</v>
      </c>
      <c r="F699" s="14" t="s">
        <v>716</v>
      </c>
      <c r="G699" s="14" t="s">
        <v>1965</v>
      </c>
      <c r="H699" s="14" t="s">
        <v>2604</v>
      </c>
      <c r="I699" s="14" t="s">
        <v>2960</v>
      </c>
      <c r="J699" s="14" t="s">
        <v>12</v>
      </c>
      <c r="K699" s="14" t="s">
        <v>3488</v>
      </c>
      <c r="L699" s="14" t="s">
        <v>2929</v>
      </c>
      <c r="M699" s="14">
        <v>88043675</v>
      </c>
      <c r="N699" s="14">
        <v>27673031</v>
      </c>
    </row>
    <row r="700" spans="1:14" x14ac:dyDescent="0.25">
      <c r="A700" s="16" t="str">
        <f t="shared" si="10"/>
        <v>656411</v>
      </c>
      <c r="B700" s="14" t="s">
        <v>1945</v>
      </c>
      <c r="C700" s="14">
        <v>11</v>
      </c>
      <c r="D700" s="14" t="s">
        <v>698</v>
      </c>
      <c r="F700" s="14" t="s">
        <v>717</v>
      </c>
      <c r="G700" s="14" t="s">
        <v>1966</v>
      </c>
      <c r="H700" s="14" t="s">
        <v>2605</v>
      </c>
      <c r="I700" s="14" t="s">
        <v>2960</v>
      </c>
      <c r="J700" s="14" t="s">
        <v>9</v>
      </c>
      <c r="K700" s="14" t="s">
        <v>3488</v>
      </c>
      <c r="L700" s="14" t="s">
        <v>2930</v>
      </c>
      <c r="M700" s="14">
        <v>27098328</v>
      </c>
      <c r="N700" s="14">
        <v>27098328</v>
      </c>
    </row>
    <row r="701" spans="1:14" x14ac:dyDescent="0.25">
      <c r="A701" s="16" t="str">
        <f t="shared" si="10"/>
        <v>656511</v>
      </c>
      <c r="B701" s="14" t="s">
        <v>1951</v>
      </c>
      <c r="C701" s="14">
        <v>11</v>
      </c>
      <c r="D701" s="14" t="s">
        <v>703</v>
      </c>
      <c r="F701" s="14" t="s">
        <v>718</v>
      </c>
      <c r="G701" s="14" t="s">
        <v>1967</v>
      </c>
      <c r="H701" s="14" t="s">
        <v>2606</v>
      </c>
      <c r="I701" s="14" t="s">
        <v>80</v>
      </c>
      <c r="J701" s="14" t="s">
        <v>4</v>
      </c>
      <c r="K701" s="14" t="s">
        <v>3488</v>
      </c>
      <c r="L701" s="14" t="s">
        <v>2931</v>
      </c>
      <c r="M701" s="14">
        <v>24757122</v>
      </c>
      <c r="N701" s="14">
        <v>24757122</v>
      </c>
    </row>
    <row r="702" spans="1:14" x14ac:dyDescent="0.25">
      <c r="A702" s="16" t="str">
        <f t="shared" si="10"/>
        <v>656711</v>
      </c>
      <c r="B702" s="14" t="s">
        <v>1950</v>
      </c>
      <c r="C702" s="14">
        <v>11</v>
      </c>
      <c r="D702" s="14" t="s">
        <v>814</v>
      </c>
      <c r="F702" s="14" t="s">
        <v>725</v>
      </c>
      <c r="G702" s="14" t="s">
        <v>1968</v>
      </c>
      <c r="H702" s="14" t="s">
        <v>2607</v>
      </c>
      <c r="I702" s="14" t="s">
        <v>2947</v>
      </c>
      <c r="J702" s="14" t="s">
        <v>9</v>
      </c>
      <c r="K702" s="14" t="s">
        <v>3488</v>
      </c>
      <c r="L702" s="14" t="s">
        <v>2932</v>
      </c>
      <c r="M702" s="14">
        <v>22222872</v>
      </c>
      <c r="N702" s="14">
        <v>0</v>
      </c>
    </row>
    <row r="703" spans="1:14" x14ac:dyDescent="0.25">
      <c r="A703" s="16" t="str">
        <f t="shared" si="10"/>
        <v>656811</v>
      </c>
      <c r="B703" s="14" t="s">
        <v>1948</v>
      </c>
      <c r="C703" s="14">
        <v>11</v>
      </c>
      <c r="D703" s="14" t="s">
        <v>701</v>
      </c>
      <c r="F703" s="14" t="s">
        <v>726</v>
      </c>
      <c r="G703" s="14" t="s">
        <v>1969</v>
      </c>
      <c r="H703" s="14" t="s">
        <v>2608</v>
      </c>
      <c r="I703" s="14" t="s">
        <v>78</v>
      </c>
      <c r="J703" s="14" t="s">
        <v>10</v>
      </c>
      <c r="K703" s="14" t="s">
        <v>3488</v>
      </c>
      <c r="L703" s="14" t="s">
        <v>2933</v>
      </c>
      <c r="M703" s="14">
        <v>25890332</v>
      </c>
      <c r="N703" s="14">
        <v>0</v>
      </c>
    </row>
    <row r="704" spans="1:14" x14ac:dyDescent="0.25">
      <c r="A704" s="16" t="str">
        <f t="shared" si="10"/>
        <v>656911</v>
      </c>
      <c r="B704" s="14" t="s">
        <v>1947</v>
      </c>
      <c r="C704" s="14">
        <v>11</v>
      </c>
      <c r="D704" s="14" t="s">
        <v>700</v>
      </c>
      <c r="F704" s="14" t="s">
        <v>727</v>
      </c>
      <c r="G704" s="14" t="s">
        <v>1970</v>
      </c>
      <c r="H704" s="14" t="s">
        <v>2609</v>
      </c>
      <c r="I704" s="14" t="s">
        <v>48</v>
      </c>
      <c r="J704" s="14" t="s">
        <v>6</v>
      </c>
      <c r="K704" s="14" t="s">
        <v>3488</v>
      </c>
      <c r="L704" s="14" t="s">
        <v>2934</v>
      </c>
      <c r="M704" s="14">
        <v>21027983</v>
      </c>
      <c r="N704" s="14">
        <v>0</v>
      </c>
    </row>
    <row r="705" spans="1:14" x14ac:dyDescent="0.25">
      <c r="A705" s="16" t="str">
        <f t="shared" si="10"/>
        <v>657011</v>
      </c>
      <c r="B705" s="14" t="s">
        <v>1946</v>
      </c>
      <c r="C705" s="14">
        <v>11</v>
      </c>
      <c r="D705" s="14" t="s">
        <v>699</v>
      </c>
      <c r="F705" s="14" t="s">
        <v>728</v>
      </c>
      <c r="G705" s="14" t="s">
        <v>1971</v>
      </c>
      <c r="H705" s="14" t="s">
        <v>2610</v>
      </c>
      <c r="I705" s="14" t="s">
        <v>743</v>
      </c>
      <c r="J705" s="14" t="s">
        <v>10</v>
      </c>
      <c r="K705" s="14" t="s">
        <v>3488</v>
      </c>
      <c r="L705" s="14" t="s">
        <v>2935</v>
      </c>
      <c r="M705" s="14">
        <v>22064630</v>
      </c>
      <c r="N705" s="14">
        <v>0</v>
      </c>
    </row>
    <row r="706" spans="1:14" x14ac:dyDescent="0.25">
      <c r="A706" s="16" t="str">
        <f t="shared" si="10"/>
        <v>657111</v>
      </c>
      <c r="B706" s="14" t="s">
        <v>1949</v>
      </c>
      <c r="C706" s="14">
        <v>11</v>
      </c>
      <c r="D706" s="14" t="s">
        <v>702</v>
      </c>
      <c r="F706" s="14" t="s">
        <v>682</v>
      </c>
      <c r="G706" s="14" t="s">
        <v>1972</v>
      </c>
      <c r="H706" s="14" t="s">
        <v>2611</v>
      </c>
      <c r="I706" s="14" t="s">
        <v>743</v>
      </c>
      <c r="J706" s="14" t="s">
        <v>10</v>
      </c>
      <c r="K706" s="14" t="s">
        <v>3488</v>
      </c>
      <c r="L706" s="14" t="s">
        <v>2936</v>
      </c>
      <c r="M706" s="14">
        <v>22064594</v>
      </c>
      <c r="N706" s="14">
        <v>22064594</v>
      </c>
    </row>
    <row r="707" spans="1:14" x14ac:dyDescent="0.25">
      <c r="A707" s="16" t="str">
        <f t="shared" ref="A707:A747" si="11">CONCATENATE(B707,C707)</f>
        <v>657421</v>
      </c>
      <c r="B707" s="14" t="s">
        <v>1964</v>
      </c>
      <c r="C707" s="14">
        <v>21</v>
      </c>
      <c r="D707" s="14" t="s">
        <v>715</v>
      </c>
      <c r="F707" s="14" t="s">
        <v>729</v>
      </c>
      <c r="G707" s="14" t="s">
        <v>1973</v>
      </c>
      <c r="H707" s="14" t="s">
        <v>3023</v>
      </c>
      <c r="I707" s="14" t="s">
        <v>2949</v>
      </c>
      <c r="J707" s="14" t="s">
        <v>4</v>
      </c>
      <c r="K707" s="14" t="s">
        <v>3488</v>
      </c>
      <c r="L707" s="14" t="s">
        <v>3666</v>
      </c>
      <c r="M707" s="14">
        <v>22900500</v>
      </c>
      <c r="N707" s="14">
        <v>22900500</v>
      </c>
    </row>
    <row r="708" spans="1:14" x14ac:dyDescent="0.25">
      <c r="A708" s="16" t="str">
        <f t="shared" si="11"/>
        <v>657621</v>
      </c>
      <c r="B708" s="14" t="s">
        <v>1961</v>
      </c>
      <c r="C708" s="14">
        <v>21</v>
      </c>
      <c r="D708" s="14" t="s">
        <v>712</v>
      </c>
      <c r="F708" s="14" t="s">
        <v>730</v>
      </c>
      <c r="G708" s="14" t="s">
        <v>1974</v>
      </c>
      <c r="H708" s="14" t="s">
        <v>2612</v>
      </c>
      <c r="I708" s="14" t="s">
        <v>59</v>
      </c>
      <c r="J708" s="14" t="s">
        <v>7</v>
      </c>
      <c r="K708" s="14" t="s">
        <v>3488</v>
      </c>
      <c r="L708" s="14" t="s">
        <v>3288</v>
      </c>
      <c r="M708" s="14">
        <v>87797291</v>
      </c>
      <c r="N708" s="14">
        <v>0</v>
      </c>
    </row>
    <row r="709" spans="1:14" x14ac:dyDescent="0.25">
      <c r="A709" s="16" t="str">
        <f t="shared" si="11"/>
        <v>657721</v>
      </c>
      <c r="B709" s="14" t="s">
        <v>1967</v>
      </c>
      <c r="C709" s="14">
        <v>21</v>
      </c>
      <c r="D709" s="14" t="s">
        <v>718</v>
      </c>
      <c r="F709" s="14" t="s">
        <v>382</v>
      </c>
      <c r="G709" s="14" t="s">
        <v>1975</v>
      </c>
      <c r="H709" s="14" t="s">
        <v>2613</v>
      </c>
      <c r="I709" s="14" t="s">
        <v>2964</v>
      </c>
      <c r="J709" s="14" t="s">
        <v>18</v>
      </c>
      <c r="K709" s="14" t="s">
        <v>3488</v>
      </c>
      <c r="L709" s="14" t="s">
        <v>3150</v>
      </c>
      <c r="M709" s="14">
        <v>87824481</v>
      </c>
      <c r="N709" s="14">
        <v>22065110</v>
      </c>
    </row>
    <row r="710" spans="1:14" x14ac:dyDescent="0.25">
      <c r="A710" s="16" t="str">
        <f t="shared" si="11"/>
        <v>657722</v>
      </c>
      <c r="B710" s="14" t="s">
        <v>1967</v>
      </c>
      <c r="C710" s="14">
        <v>22</v>
      </c>
      <c r="D710" s="14" t="s">
        <v>815</v>
      </c>
      <c r="F710" s="14" t="s">
        <v>1124</v>
      </c>
      <c r="G710" s="14" t="s">
        <v>1943</v>
      </c>
      <c r="H710" s="14" t="s">
        <v>2614</v>
      </c>
      <c r="I710" s="14" t="s">
        <v>535</v>
      </c>
      <c r="J710" s="14" t="s">
        <v>3</v>
      </c>
      <c r="K710" s="14" t="s">
        <v>3488</v>
      </c>
      <c r="L710" s="14" t="s">
        <v>2919</v>
      </c>
      <c r="M710" s="14">
        <v>26689015</v>
      </c>
      <c r="N710" s="14">
        <v>0</v>
      </c>
    </row>
    <row r="711" spans="1:14" x14ac:dyDescent="0.25">
      <c r="A711" s="16" t="str">
        <f t="shared" si="11"/>
        <v>657821</v>
      </c>
      <c r="B711" s="14" t="s">
        <v>1958</v>
      </c>
      <c r="C711" s="14">
        <v>21</v>
      </c>
      <c r="D711" s="14" t="s">
        <v>711</v>
      </c>
      <c r="F711" s="14" t="s">
        <v>554</v>
      </c>
      <c r="G711" s="14" t="s">
        <v>1937</v>
      </c>
      <c r="H711" s="14" t="s">
        <v>2615</v>
      </c>
      <c r="I711" s="14" t="s">
        <v>47</v>
      </c>
      <c r="J711" s="14" t="s">
        <v>7</v>
      </c>
      <c r="K711" s="14" t="s">
        <v>3488</v>
      </c>
      <c r="L711" s="14" t="s">
        <v>3284</v>
      </c>
      <c r="M711" s="14">
        <v>24510404</v>
      </c>
      <c r="N711" s="14">
        <v>0</v>
      </c>
    </row>
    <row r="712" spans="1:14" x14ac:dyDescent="0.25">
      <c r="A712" s="16" t="str">
        <f t="shared" si="11"/>
        <v>657921</v>
      </c>
      <c r="B712" s="14" t="s">
        <v>1959</v>
      </c>
      <c r="C712" s="14">
        <v>21</v>
      </c>
      <c r="D712" s="14" t="s">
        <v>677</v>
      </c>
      <c r="F712" s="14" t="s">
        <v>592</v>
      </c>
      <c r="G712" s="14" t="s">
        <v>1442</v>
      </c>
      <c r="H712" s="14" t="s">
        <v>2616</v>
      </c>
      <c r="I712" s="14" t="s">
        <v>78</v>
      </c>
      <c r="J712" s="14" t="s">
        <v>3</v>
      </c>
      <c r="K712" s="14" t="s">
        <v>3488</v>
      </c>
      <c r="L712" s="14" t="s">
        <v>2689</v>
      </c>
      <c r="M712" s="14">
        <v>22615289</v>
      </c>
      <c r="N712" s="14">
        <v>22615290</v>
      </c>
    </row>
    <row r="713" spans="1:14" x14ac:dyDescent="0.25">
      <c r="A713" s="16" t="str">
        <f t="shared" si="11"/>
        <v>657922</v>
      </c>
      <c r="B713" s="14" t="s">
        <v>1959</v>
      </c>
      <c r="C713" s="14">
        <v>22</v>
      </c>
      <c r="D713" s="14" t="s">
        <v>269</v>
      </c>
      <c r="F713" s="14" t="s">
        <v>264</v>
      </c>
      <c r="G713" s="14" t="s">
        <v>1922</v>
      </c>
      <c r="H713" s="14" t="s">
        <v>2617</v>
      </c>
      <c r="I713" s="14" t="s">
        <v>78</v>
      </c>
      <c r="J713" s="14" t="s">
        <v>6</v>
      </c>
      <c r="K713" s="14" t="s">
        <v>3488</v>
      </c>
      <c r="L713" s="14" t="s">
        <v>2903</v>
      </c>
      <c r="M713" s="14">
        <v>22385053</v>
      </c>
      <c r="N713" s="14">
        <v>0</v>
      </c>
    </row>
    <row r="714" spans="1:14" x14ac:dyDescent="0.25">
      <c r="A714" s="16" t="str">
        <f t="shared" si="11"/>
        <v>658021</v>
      </c>
      <c r="B714" s="14" t="s">
        <v>1965</v>
      </c>
      <c r="C714" s="14">
        <v>21</v>
      </c>
      <c r="D714" s="14" t="s">
        <v>716</v>
      </c>
      <c r="F714" s="14" t="s">
        <v>319</v>
      </c>
      <c r="G714" s="14" t="s">
        <v>1955</v>
      </c>
      <c r="H714" s="14" t="s">
        <v>2618</v>
      </c>
      <c r="I714" s="14" t="s">
        <v>48</v>
      </c>
      <c r="J714" s="14" t="s">
        <v>12</v>
      </c>
      <c r="K714" s="14" t="s">
        <v>3488</v>
      </c>
      <c r="L714" s="14" t="s">
        <v>2937</v>
      </c>
      <c r="M714" s="14">
        <v>24461271</v>
      </c>
      <c r="N714" s="14">
        <v>24461255</v>
      </c>
    </row>
    <row r="715" spans="1:14" x14ac:dyDescent="0.25">
      <c r="A715" s="16" t="str">
        <f t="shared" si="11"/>
        <v>658121</v>
      </c>
      <c r="B715" s="14" t="s">
        <v>1960</v>
      </c>
      <c r="C715" s="14">
        <v>21</v>
      </c>
      <c r="D715" s="14" t="s">
        <v>2004</v>
      </c>
      <c r="F715" s="14" t="s">
        <v>815</v>
      </c>
      <c r="G715" s="14" t="s">
        <v>1967</v>
      </c>
      <c r="H715" s="14" t="s">
        <v>2619</v>
      </c>
      <c r="I715" s="14" t="s">
        <v>80</v>
      </c>
      <c r="J715" s="14" t="s">
        <v>4</v>
      </c>
      <c r="K715" s="14" t="s">
        <v>3488</v>
      </c>
      <c r="L715" s="14" t="s">
        <v>2931</v>
      </c>
      <c r="M715" s="14">
        <v>24757122</v>
      </c>
      <c r="N715" s="14">
        <v>24755184</v>
      </c>
    </row>
    <row r="716" spans="1:14" x14ac:dyDescent="0.25">
      <c r="A716" s="16" t="str">
        <f t="shared" si="11"/>
        <v>658221</v>
      </c>
      <c r="B716" s="14" t="s">
        <v>1962</v>
      </c>
      <c r="C716" s="14">
        <v>21</v>
      </c>
      <c r="D716" s="14" t="s">
        <v>713</v>
      </c>
      <c r="F716" s="14" t="s">
        <v>626</v>
      </c>
      <c r="G716" s="14" t="s">
        <v>1811</v>
      </c>
      <c r="H716" s="14" t="s">
        <v>3024</v>
      </c>
      <c r="I716" s="14" t="s">
        <v>2949</v>
      </c>
      <c r="J716" s="14" t="s">
        <v>5</v>
      </c>
      <c r="K716" s="14" t="s">
        <v>3488</v>
      </c>
      <c r="L716" s="14" t="s">
        <v>2866</v>
      </c>
      <c r="M716" s="14">
        <v>40805054</v>
      </c>
      <c r="N716" s="14">
        <v>0</v>
      </c>
    </row>
    <row r="717" spans="1:14" x14ac:dyDescent="0.25">
      <c r="A717" s="16" t="str">
        <f t="shared" si="11"/>
        <v>658321</v>
      </c>
      <c r="B717" s="14" t="s">
        <v>1963</v>
      </c>
      <c r="C717" s="14">
        <v>21</v>
      </c>
      <c r="D717" s="14" t="s">
        <v>714</v>
      </c>
      <c r="F717" s="14" t="s">
        <v>362</v>
      </c>
      <c r="G717" s="14" t="s">
        <v>1963</v>
      </c>
      <c r="H717" s="14" t="s">
        <v>2620</v>
      </c>
      <c r="I717" s="14" t="s">
        <v>33</v>
      </c>
      <c r="J717" s="14" t="s">
        <v>5</v>
      </c>
      <c r="K717" s="14" t="s">
        <v>3488</v>
      </c>
      <c r="L717" s="14" t="s">
        <v>3667</v>
      </c>
      <c r="M717" s="14">
        <v>25402540</v>
      </c>
      <c r="N717" s="14">
        <v>0</v>
      </c>
    </row>
    <row r="718" spans="1:14" x14ac:dyDescent="0.25">
      <c r="A718" s="16" t="str">
        <f t="shared" si="11"/>
        <v>658322</v>
      </c>
      <c r="B718" s="14" t="s">
        <v>1963</v>
      </c>
      <c r="C718" s="14">
        <v>22</v>
      </c>
      <c r="D718" s="14" t="s">
        <v>362</v>
      </c>
      <c r="F718" s="14" t="s">
        <v>817</v>
      </c>
      <c r="G718" s="14" t="s">
        <v>1941</v>
      </c>
      <c r="H718" s="14" t="s">
        <v>3025</v>
      </c>
      <c r="I718" s="14" t="s">
        <v>2949</v>
      </c>
      <c r="J718" s="14" t="s">
        <v>4</v>
      </c>
      <c r="K718" s="14" t="s">
        <v>3488</v>
      </c>
      <c r="L718" s="14" t="s">
        <v>3140</v>
      </c>
      <c r="M718" s="14">
        <v>22962805</v>
      </c>
      <c r="N718" s="14">
        <v>22962807</v>
      </c>
    </row>
    <row r="719" spans="1:14" x14ac:dyDescent="0.25">
      <c r="A719" s="16" t="str">
        <f t="shared" si="11"/>
        <v>658421</v>
      </c>
      <c r="B719" s="14" t="s">
        <v>1966</v>
      </c>
      <c r="C719" s="14">
        <v>21</v>
      </c>
      <c r="D719" s="14" t="s">
        <v>717</v>
      </c>
      <c r="F719" s="14" t="s">
        <v>830</v>
      </c>
      <c r="G719" s="14" t="s">
        <v>1939</v>
      </c>
      <c r="H719" s="14" t="s">
        <v>2621</v>
      </c>
      <c r="I719" s="14" t="s">
        <v>78</v>
      </c>
      <c r="J719" s="14" t="s">
        <v>7</v>
      </c>
      <c r="K719" s="14" t="s">
        <v>3488</v>
      </c>
      <c r="L719" s="14" t="s">
        <v>2914</v>
      </c>
      <c r="M719" s="14">
        <v>22443190</v>
      </c>
      <c r="N719" s="14">
        <v>22443727</v>
      </c>
    </row>
    <row r="720" spans="1:14" x14ac:dyDescent="0.25">
      <c r="A720" s="16" t="str">
        <f t="shared" si="11"/>
        <v>658422</v>
      </c>
      <c r="B720" s="14" t="s">
        <v>1966</v>
      </c>
      <c r="C720" s="14">
        <v>22</v>
      </c>
      <c r="D720" s="14" t="s">
        <v>272</v>
      </c>
      <c r="F720" s="14" t="s">
        <v>272</v>
      </c>
      <c r="G720" s="14" t="s">
        <v>1966</v>
      </c>
      <c r="H720" s="14" t="s">
        <v>2622</v>
      </c>
      <c r="I720" s="14" t="s">
        <v>2960</v>
      </c>
      <c r="J720" s="14" t="s">
        <v>9</v>
      </c>
      <c r="K720" s="14" t="s">
        <v>3488</v>
      </c>
      <c r="L720" s="14" t="s">
        <v>2930</v>
      </c>
      <c r="M720" s="14">
        <v>27098328</v>
      </c>
      <c r="N720" s="14">
        <v>0</v>
      </c>
    </row>
    <row r="721" spans="1:14" x14ac:dyDescent="0.25">
      <c r="A721" s="16" t="str">
        <f t="shared" si="11"/>
        <v>662411</v>
      </c>
      <c r="B721" s="14" t="s">
        <v>1975</v>
      </c>
      <c r="C721" s="14">
        <v>11</v>
      </c>
      <c r="D721" s="14" t="s">
        <v>382</v>
      </c>
      <c r="F721" s="14" t="s">
        <v>271</v>
      </c>
      <c r="G721" s="14" t="s">
        <v>1492</v>
      </c>
      <c r="H721" s="14" t="s">
        <v>3026</v>
      </c>
      <c r="I721" s="14" t="s">
        <v>58</v>
      </c>
      <c r="J721" s="14" t="s">
        <v>5</v>
      </c>
      <c r="K721" s="14" t="s">
        <v>3488</v>
      </c>
      <c r="L721" s="14" t="s">
        <v>3088</v>
      </c>
      <c r="M721" s="14">
        <v>27355201</v>
      </c>
      <c r="N721" s="14">
        <v>27355201</v>
      </c>
    </row>
    <row r="722" spans="1:14" x14ac:dyDescent="0.25">
      <c r="A722" s="16" t="str">
        <f t="shared" si="11"/>
        <v>662511</v>
      </c>
      <c r="B722" s="14" t="s">
        <v>1972</v>
      </c>
      <c r="C722" s="14">
        <v>11</v>
      </c>
      <c r="D722" s="14" t="s">
        <v>682</v>
      </c>
      <c r="F722" s="14" t="s">
        <v>269</v>
      </c>
      <c r="G722" s="14" t="s">
        <v>1959</v>
      </c>
      <c r="H722" s="14" t="s">
        <v>2623</v>
      </c>
      <c r="I722" s="14" t="s">
        <v>2958</v>
      </c>
      <c r="J722" s="14" t="s">
        <v>10</v>
      </c>
      <c r="K722" s="14" t="s">
        <v>3488</v>
      </c>
      <c r="L722" s="14" t="s">
        <v>3145</v>
      </c>
      <c r="M722" s="14">
        <v>27971909</v>
      </c>
      <c r="N722" s="14">
        <v>27971909</v>
      </c>
    </row>
    <row r="723" spans="1:14" x14ac:dyDescent="0.25">
      <c r="A723" s="16" t="str">
        <f t="shared" si="11"/>
        <v>663111</v>
      </c>
      <c r="B723" s="14" t="s">
        <v>1973</v>
      </c>
      <c r="C723" s="14">
        <v>11</v>
      </c>
      <c r="D723" s="14" t="s">
        <v>729</v>
      </c>
      <c r="F723" s="14" t="s">
        <v>731</v>
      </c>
      <c r="G723" s="14" t="s">
        <v>1976</v>
      </c>
      <c r="H723" s="14" t="s">
        <v>2624</v>
      </c>
      <c r="I723" s="14" t="s">
        <v>80</v>
      </c>
      <c r="J723" s="14" t="s">
        <v>4</v>
      </c>
      <c r="K723" s="14" t="s">
        <v>3488</v>
      </c>
      <c r="L723" s="14" t="s">
        <v>3084</v>
      </c>
      <c r="M723" s="14">
        <v>24689930</v>
      </c>
      <c r="N723" s="14">
        <v>24689930</v>
      </c>
    </row>
    <row r="724" spans="1:14" x14ac:dyDescent="0.25">
      <c r="A724" s="16" t="str">
        <f t="shared" si="11"/>
        <v>663211</v>
      </c>
      <c r="B724" s="14" t="s">
        <v>1974</v>
      </c>
      <c r="C724" s="14">
        <v>11</v>
      </c>
      <c r="D724" s="14" t="s">
        <v>730</v>
      </c>
      <c r="F724" s="14" t="s">
        <v>276</v>
      </c>
      <c r="G724" s="14" t="s">
        <v>1977</v>
      </c>
      <c r="H724" s="14" t="s">
        <v>2625</v>
      </c>
      <c r="I724" s="14" t="s">
        <v>744</v>
      </c>
      <c r="J724" s="14" t="s">
        <v>5</v>
      </c>
      <c r="K724" s="14" t="s">
        <v>3488</v>
      </c>
      <c r="L724" s="14" t="s">
        <v>2939</v>
      </c>
      <c r="M724" s="14">
        <v>26870258</v>
      </c>
      <c r="N724" s="14">
        <v>0</v>
      </c>
    </row>
    <row r="725" spans="1:14" x14ac:dyDescent="0.25">
      <c r="A725" s="16" t="str">
        <f t="shared" si="11"/>
        <v>663321</v>
      </c>
      <c r="B725" s="14" t="s">
        <v>1969</v>
      </c>
      <c r="C725" s="14">
        <v>21</v>
      </c>
      <c r="D725" s="14" t="s">
        <v>726</v>
      </c>
      <c r="F725" s="14" t="s">
        <v>278</v>
      </c>
      <c r="G725" s="14" t="s">
        <v>1978</v>
      </c>
      <c r="H725" s="14" t="s">
        <v>2626</v>
      </c>
      <c r="I725" s="14" t="s">
        <v>78</v>
      </c>
      <c r="J725" s="14" t="s">
        <v>7</v>
      </c>
      <c r="K725" s="14" t="s">
        <v>3488</v>
      </c>
      <c r="L725" s="14" t="s">
        <v>2940</v>
      </c>
      <c r="M725" s="14">
        <v>22411295</v>
      </c>
      <c r="N725" s="14">
        <v>22411295</v>
      </c>
    </row>
    <row r="726" spans="1:14" x14ac:dyDescent="0.25">
      <c r="A726" s="16" t="str">
        <f t="shared" si="11"/>
        <v>663421</v>
      </c>
      <c r="B726" s="14" t="s">
        <v>1968</v>
      </c>
      <c r="C726" s="14">
        <v>21</v>
      </c>
      <c r="D726" s="14" t="s">
        <v>725</v>
      </c>
      <c r="F726" s="14" t="s">
        <v>360</v>
      </c>
      <c r="G726" s="14" t="s">
        <v>1979</v>
      </c>
      <c r="H726" s="14" t="s">
        <v>2627</v>
      </c>
      <c r="I726" s="14" t="s">
        <v>80</v>
      </c>
      <c r="J726" s="14" t="s">
        <v>6</v>
      </c>
      <c r="K726" s="14" t="s">
        <v>3488</v>
      </c>
      <c r="L726" s="14" t="s">
        <v>2941</v>
      </c>
      <c r="M726" s="14">
        <v>24748029</v>
      </c>
      <c r="N726" s="14">
        <v>24748029</v>
      </c>
    </row>
    <row r="727" spans="1:14" x14ac:dyDescent="0.25">
      <c r="A727" s="16" t="str">
        <f t="shared" si="11"/>
        <v>663521</v>
      </c>
      <c r="B727" s="14" t="s">
        <v>1970</v>
      </c>
      <c r="C727" s="14">
        <v>21</v>
      </c>
      <c r="D727" s="14" t="s">
        <v>727</v>
      </c>
      <c r="F727" s="14" t="s">
        <v>735</v>
      </c>
      <c r="G727" s="14" t="s">
        <v>1980</v>
      </c>
      <c r="H727" s="14" t="s">
        <v>2628</v>
      </c>
      <c r="I727" s="14" t="s">
        <v>745</v>
      </c>
      <c r="J727" s="14" t="s">
        <v>5</v>
      </c>
      <c r="K727" s="14" t="s">
        <v>3488</v>
      </c>
      <c r="L727" s="14" t="s">
        <v>3433</v>
      </c>
      <c r="M727" s="14">
        <v>26500300</v>
      </c>
      <c r="N727" s="14">
        <v>0</v>
      </c>
    </row>
    <row r="728" spans="1:14" x14ac:dyDescent="0.25">
      <c r="A728" s="16" t="str">
        <f t="shared" si="11"/>
        <v>663522</v>
      </c>
      <c r="B728" s="14" t="s">
        <v>1970</v>
      </c>
      <c r="C728" s="14">
        <v>22</v>
      </c>
      <c r="D728" s="14" t="s">
        <v>3290</v>
      </c>
      <c r="F728" s="14" t="s">
        <v>376</v>
      </c>
      <c r="G728" s="14" t="s">
        <v>1981</v>
      </c>
      <c r="H728" s="14" t="s">
        <v>2629</v>
      </c>
      <c r="I728" s="14" t="s">
        <v>2960</v>
      </c>
      <c r="J728" s="14" t="s">
        <v>9</v>
      </c>
      <c r="K728" s="14" t="s">
        <v>3488</v>
      </c>
      <c r="L728" s="14" t="s">
        <v>2857</v>
      </c>
      <c r="M728" s="14">
        <v>44092707</v>
      </c>
      <c r="N728" s="14">
        <v>0</v>
      </c>
    </row>
    <row r="729" spans="1:14" x14ac:dyDescent="0.25">
      <c r="A729" s="16" t="str">
        <f t="shared" si="11"/>
        <v>663611</v>
      </c>
      <c r="B729" s="14" t="s">
        <v>1971</v>
      </c>
      <c r="C729" s="14">
        <v>11</v>
      </c>
      <c r="D729" s="14" t="s">
        <v>728</v>
      </c>
      <c r="F729" s="14" t="s">
        <v>363</v>
      </c>
      <c r="G729" s="14" t="s">
        <v>1938</v>
      </c>
      <c r="H729" s="14" t="s">
        <v>2630</v>
      </c>
      <c r="I729" s="14" t="s">
        <v>78</v>
      </c>
      <c r="J729" s="14" t="s">
        <v>9</v>
      </c>
      <c r="K729" s="14" t="s">
        <v>3488</v>
      </c>
      <c r="L729" s="14" t="s">
        <v>3285</v>
      </c>
      <c r="M729" s="14">
        <v>22685475</v>
      </c>
      <c r="N729" s="14">
        <v>22685475</v>
      </c>
    </row>
    <row r="730" spans="1:14" x14ac:dyDescent="0.25">
      <c r="A730" s="16" t="str">
        <f t="shared" si="11"/>
        <v>663921</v>
      </c>
      <c r="B730" s="14" t="s">
        <v>1978</v>
      </c>
      <c r="C730" s="14">
        <v>21</v>
      </c>
      <c r="D730" s="14" t="s">
        <v>278</v>
      </c>
      <c r="F730" s="14" t="s">
        <v>367</v>
      </c>
      <c r="G730" s="14" t="s">
        <v>1976</v>
      </c>
      <c r="H730" s="14" t="s">
        <v>2631</v>
      </c>
      <c r="I730" s="14" t="s">
        <v>80</v>
      </c>
      <c r="J730" s="14" t="s">
        <v>4</v>
      </c>
      <c r="K730" s="14" t="s">
        <v>3488</v>
      </c>
      <c r="L730" s="14" t="s">
        <v>3084</v>
      </c>
      <c r="M730" s="14">
        <v>24689930</v>
      </c>
      <c r="N730" s="14">
        <v>24689930</v>
      </c>
    </row>
    <row r="731" spans="1:14" x14ac:dyDescent="0.25">
      <c r="A731" s="16" t="str">
        <f t="shared" si="11"/>
        <v>664021</v>
      </c>
      <c r="B731" s="14" t="s">
        <v>1977</v>
      </c>
      <c r="C731" s="14">
        <v>21</v>
      </c>
      <c r="D731" s="14" t="s">
        <v>276</v>
      </c>
      <c r="F731" s="14" t="s">
        <v>846</v>
      </c>
      <c r="G731" s="14" t="s">
        <v>1923</v>
      </c>
      <c r="H731" s="14" t="s">
        <v>2632</v>
      </c>
      <c r="I731" s="14" t="s">
        <v>125</v>
      </c>
      <c r="J731" s="14" t="s">
        <v>7</v>
      </c>
      <c r="K731" s="14" t="s">
        <v>3488</v>
      </c>
      <c r="L731" s="14" t="s">
        <v>2906</v>
      </c>
      <c r="M731" s="14">
        <v>24184409</v>
      </c>
      <c r="N731" s="14">
        <v>0</v>
      </c>
    </row>
    <row r="732" spans="1:14" x14ac:dyDescent="0.25">
      <c r="A732" s="16" t="str">
        <f t="shared" si="11"/>
        <v>664121</v>
      </c>
      <c r="B732" s="14" t="s">
        <v>1976</v>
      </c>
      <c r="C732" s="14">
        <v>21</v>
      </c>
      <c r="D732" s="14" t="s">
        <v>731</v>
      </c>
      <c r="F732" s="14" t="s">
        <v>350</v>
      </c>
      <c r="G732" s="14" t="s">
        <v>1982</v>
      </c>
      <c r="H732" s="14" t="s">
        <v>2633</v>
      </c>
      <c r="I732" s="14" t="s">
        <v>89</v>
      </c>
      <c r="J732" s="14" t="s">
        <v>7</v>
      </c>
      <c r="K732" s="14" t="s">
        <v>3488</v>
      </c>
      <c r="L732" s="14" t="s">
        <v>3434</v>
      </c>
      <c r="M732" s="14">
        <v>25347402</v>
      </c>
      <c r="N732" s="14">
        <v>0</v>
      </c>
    </row>
    <row r="733" spans="1:14" x14ac:dyDescent="0.25">
      <c r="A733" s="16" t="str">
        <f t="shared" si="11"/>
        <v>664122</v>
      </c>
      <c r="B733" s="14" t="s">
        <v>1976</v>
      </c>
      <c r="C733" s="14">
        <v>22</v>
      </c>
      <c r="D733" s="14" t="s">
        <v>367</v>
      </c>
      <c r="F733" s="14" t="s">
        <v>736</v>
      </c>
      <c r="G733" s="14" t="s">
        <v>1983</v>
      </c>
      <c r="H733" s="14" t="s">
        <v>2634</v>
      </c>
      <c r="I733" s="14" t="s">
        <v>125</v>
      </c>
      <c r="J733" s="14" t="s">
        <v>3</v>
      </c>
      <c r="K733" s="14" t="s">
        <v>3488</v>
      </c>
      <c r="L733" s="14" t="s">
        <v>2650</v>
      </c>
      <c r="M733" s="14">
        <v>24164041</v>
      </c>
      <c r="N733" s="14">
        <v>0</v>
      </c>
    </row>
    <row r="734" spans="1:14" x14ac:dyDescent="0.25">
      <c r="A734" s="16" t="str">
        <f t="shared" si="11"/>
        <v>666611</v>
      </c>
      <c r="B734" s="14" t="s">
        <v>1979</v>
      </c>
      <c r="C734" s="14">
        <v>11</v>
      </c>
      <c r="D734" s="14" t="s">
        <v>360</v>
      </c>
      <c r="F734" s="14" t="s">
        <v>737</v>
      </c>
      <c r="G734" s="14" t="s">
        <v>1984</v>
      </c>
      <c r="H734" s="14" t="s">
        <v>2635</v>
      </c>
      <c r="I734" s="14" t="s">
        <v>2958</v>
      </c>
      <c r="J734" s="14" t="s">
        <v>7</v>
      </c>
      <c r="K734" s="14" t="s">
        <v>3488</v>
      </c>
      <c r="L734" s="14" t="s">
        <v>2820</v>
      </c>
      <c r="M734" s="14">
        <v>27682361</v>
      </c>
      <c r="N734" s="14">
        <v>0</v>
      </c>
    </row>
    <row r="735" spans="1:14" x14ac:dyDescent="0.25">
      <c r="A735" s="16" t="str">
        <f t="shared" si="11"/>
        <v>666711</v>
      </c>
      <c r="B735" s="14" t="s">
        <v>1981</v>
      </c>
      <c r="C735" s="14">
        <v>11</v>
      </c>
      <c r="D735" s="14" t="s">
        <v>376</v>
      </c>
      <c r="F735" s="14" t="s">
        <v>738</v>
      </c>
      <c r="G735" s="14" t="s">
        <v>1985</v>
      </c>
      <c r="H735" s="14" t="s">
        <v>2636</v>
      </c>
      <c r="I735" s="14" t="s">
        <v>2949</v>
      </c>
      <c r="J735" s="14" t="s">
        <v>7</v>
      </c>
      <c r="K735" s="14" t="s">
        <v>3488</v>
      </c>
      <c r="L735" s="14" t="s">
        <v>3151</v>
      </c>
      <c r="M735" s="14">
        <v>22201457</v>
      </c>
      <c r="N735" s="14">
        <v>22313085</v>
      </c>
    </row>
    <row r="736" spans="1:14" x14ac:dyDescent="0.25">
      <c r="A736" s="16" t="str">
        <f t="shared" si="11"/>
        <v>667611</v>
      </c>
      <c r="B736" s="14" t="s">
        <v>1980</v>
      </c>
      <c r="C736" s="14">
        <v>11</v>
      </c>
      <c r="D736" s="14" t="s">
        <v>735</v>
      </c>
      <c r="F736" s="14" t="s">
        <v>739</v>
      </c>
      <c r="G736" s="14" t="s">
        <v>1986</v>
      </c>
      <c r="H736" s="14" t="s">
        <v>2637</v>
      </c>
      <c r="I736" s="14" t="s">
        <v>78</v>
      </c>
      <c r="J736" s="14" t="s">
        <v>3</v>
      </c>
      <c r="K736" s="14" t="s">
        <v>3488</v>
      </c>
      <c r="L736" s="14" t="s">
        <v>3152</v>
      </c>
      <c r="M736" s="14">
        <v>24820073</v>
      </c>
      <c r="N736" s="14">
        <v>0</v>
      </c>
    </row>
    <row r="737" spans="1:14" x14ac:dyDescent="0.25">
      <c r="A737" s="16" t="str">
        <f t="shared" si="11"/>
        <v>671411</v>
      </c>
      <c r="B737" s="14" t="s">
        <v>1983</v>
      </c>
      <c r="C737" s="14">
        <v>11</v>
      </c>
      <c r="D737" s="14" t="s">
        <v>736</v>
      </c>
      <c r="F737" s="14" t="s">
        <v>740</v>
      </c>
      <c r="G737" s="14" t="s">
        <v>1987</v>
      </c>
      <c r="H737" s="14" t="s">
        <v>2638</v>
      </c>
      <c r="I737" s="14" t="s">
        <v>78</v>
      </c>
      <c r="J737" s="14" t="s">
        <v>4</v>
      </c>
      <c r="K737" s="14" t="s">
        <v>3488</v>
      </c>
      <c r="L737" s="14" t="s">
        <v>2944</v>
      </c>
      <c r="M737" s="14">
        <v>22374033</v>
      </c>
      <c r="N737" s="14">
        <v>0</v>
      </c>
    </row>
    <row r="738" spans="1:14" x14ac:dyDescent="0.25">
      <c r="A738" s="16" t="str">
        <f t="shared" si="11"/>
        <v>671611</v>
      </c>
      <c r="B738" s="14" t="s">
        <v>1987</v>
      </c>
      <c r="C738" s="14">
        <v>11</v>
      </c>
      <c r="D738" s="14" t="s">
        <v>740</v>
      </c>
      <c r="F738" s="14" t="s">
        <v>668</v>
      </c>
      <c r="G738" s="14" t="s">
        <v>1988</v>
      </c>
      <c r="H738" s="14" t="s">
        <v>2639</v>
      </c>
      <c r="I738" s="14" t="s">
        <v>2947</v>
      </c>
      <c r="J738" s="14" t="s">
        <v>7</v>
      </c>
      <c r="K738" s="14" t="s">
        <v>3488</v>
      </c>
      <c r="L738" s="14" t="s">
        <v>2945</v>
      </c>
      <c r="M738" s="14">
        <v>22540111</v>
      </c>
      <c r="N738" s="14">
        <v>0</v>
      </c>
    </row>
    <row r="739" spans="1:14" x14ac:dyDescent="0.25">
      <c r="A739" s="16" t="str">
        <f t="shared" si="11"/>
        <v>671711</v>
      </c>
      <c r="B739" s="14" t="s">
        <v>1984</v>
      </c>
      <c r="C739" s="14">
        <v>11</v>
      </c>
      <c r="D739" s="14" t="s">
        <v>737</v>
      </c>
      <c r="F739" s="14" t="s">
        <v>3027</v>
      </c>
      <c r="G739" s="14" t="s">
        <v>3028</v>
      </c>
      <c r="H739" s="14" t="s">
        <v>3029</v>
      </c>
      <c r="I739" s="14" t="s">
        <v>78</v>
      </c>
      <c r="J739" s="14" t="s">
        <v>3</v>
      </c>
      <c r="K739" s="14" t="s">
        <v>3501</v>
      </c>
      <c r="L739" s="14" t="s">
        <v>3153</v>
      </c>
      <c r="M739" s="14">
        <v>22633661</v>
      </c>
      <c r="N739" s="14">
        <v>0</v>
      </c>
    </row>
    <row r="740" spans="1:14" x14ac:dyDescent="0.25">
      <c r="A740" s="16" t="str">
        <f t="shared" si="11"/>
        <v>671821</v>
      </c>
      <c r="B740" s="14" t="s">
        <v>1985</v>
      </c>
      <c r="C740" s="14">
        <v>21</v>
      </c>
      <c r="D740" s="14" t="s">
        <v>738</v>
      </c>
      <c r="F740" s="14" t="s">
        <v>3030</v>
      </c>
      <c r="G740" s="14" t="s">
        <v>3031</v>
      </c>
      <c r="H740" s="14" t="s">
        <v>3289</v>
      </c>
      <c r="I740" s="14" t="s">
        <v>257</v>
      </c>
      <c r="J740" s="14" t="s">
        <v>3</v>
      </c>
      <c r="K740" s="14" t="s">
        <v>3488</v>
      </c>
      <c r="L740" s="14" t="s">
        <v>3668</v>
      </c>
      <c r="M740" s="14">
        <v>26798400</v>
      </c>
      <c r="N740" s="14">
        <v>0</v>
      </c>
    </row>
    <row r="741" spans="1:14" x14ac:dyDescent="0.25">
      <c r="A741" s="16" t="str">
        <f t="shared" si="11"/>
        <v>671921</v>
      </c>
      <c r="B741" s="14" t="s">
        <v>1988</v>
      </c>
      <c r="C741" s="14">
        <v>21</v>
      </c>
      <c r="D741" s="14" t="s">
        <v>668</v>
      </c>
      <c r="F741" s="14" t="s">
        <v>3290</v>
      </c>
      <c r="G741" s="14" t="s">
        <v>1970</v>
      </c>
      <c r="H741" s="14" t="s">
        <v>3291</v>
      </c>
      <c r="I741" s="14" t="s">
        <v>48</v>
      </c>
      <c r="J741" s="14" t="s">
        <v>6</v>
      </c>
      <c r="K741" s="14" t="s">
        <v>3488</v>
      </c>
      <c r="L741" s="14" t="s">
        <v>2934</v>
      </c>
      <c r="M741" s="14">
        <v>21027983</v>
      </c>
      <c r="N741" s="14">
        <v>0</v>
      </c>
    </row>
    <row r="742" spans="1:14" x14ac:dyDescent="0.25">
      <c r="A742" s="16" t="str">
        <f t="shared" si="11"/>
        <v>674211</v>
      </c>
      <c r="B742" s="14" t="s">
        <v>1982</v>
      </c>
      <c r="C742" s="14">
        <v>11</v>
      </c>
      <c r="D742" s="14" t="s">
        <v>350</v>
      </c>
      <c r="F742" s="14" t="s">
        <v>3292</v>
      </c>
      <c r="G742" s="14" t="s">
        <v>1865</v>
      </c>
      <c r="H742" s="14" t="s">
        <v>3293</v>
      </c>
      <c r="I742" s="14" t="s">
        <v>48</v>
      </c>
      <c r="J742" s="14" t="s">
        <v>3</v>
      </c>
      <c r="K742" s="14" t="s">
        <v>3488</v>
      </c>
      <c r="L742" s="14" t="s">
        <v>2883</v>
      </c>
      <c r="M742" s="14">
        <v>24830391</v>
      </c>
      <c r="N742" s="14">
        <v>24830055</v>
      </c>
    </row>
    <row r="743" spans="1:14" x14ac:dyDescent="0.25">
      <c r="A743" s="16" t="str">
        <f t="shared" si="11"/>
        <v>675211</v>
      </c>
      <c r="B743" s="14" t="s">
        <v>1986</v>
      </c>
      <c r="C743" s="14">
        <v>11</v>
      </c>
      <c r="D743" s="14" t="s">
        <v>739</v>
      </c>
      <c r="F743" s="14" t="s">
        <v>3294</v>
      </c>
      <c r="G743" s="14" t="s">
        <v>3295</v>
      </c>
      <c r="H743" s="14" t="s">
        <v>3296</v>
      </c>
      <c r="I743" s="14" t="s">
        <v>743</v>
      </c>
      <c r="J743" s="14" t="s">
        <v>13</v>
      </c>
      <c r="K743" s="14" t="s">
        <v>3488</v>
      </c>
      <c r="L743" s="14" t="s">
        <v>3435</v>
      </c>
      <c r="M743" s="14">
        <v>0</v>
      </c>
      <c r="N743" s="14">
        <v>0</v>
      </c>
    </row>
    <row r="744" spans="1:14" x14ac:dyDescent="0.25">
      <c r="A744" s="16" t="str">
        <f t="shared" si="11"/>
        <v>679611</v>
      </c>
      <c r="B744" s="14" t="s">
        <v>3031</v>
      </c>
      <c r="C744" s="14">
        <v>11</v>
      </c>
      <c r="D744" s="14" t="s">
        <v>3030</v>
      </c>
      <c r="F744" s="14" t="s">
        <v>3436</v>
      </c>
      <c r="G744" s="14" t="s">
        <v>1931</v>
      </c>
      <c r="H744" s="14" t="s">
        <v>3437</v>
      </c>
      <c r="I744" s="14" t="s">
        <v>2957</v>
      </c>
      <c r="J744" s="14" t="s">
        <v>4</v>
      </c>
      <c r="K744" s="14" t="s">
        <v>3488</v>
      </c>
      <c r="L744" s="14" t="s">
        <v>2911</v>
      </c>
      <c r="M744" s="14">
        <v>27714243</v>
      </c>
      <c r="N744" s="14">
        <v>27714243</v>
      </c>
    </row>
    <row r="745" spans="1:14" x14ac:dyDescent="0.25">
      <c r="A745" s="16" t="str">
        <f t="shared" si="11"/>
        <v>684211</v>
      </c>
      <c r="B745" s="14" t="s">
        <v>3295</v>
      </c>
      <c r="C745" s="14">
        <v>11</v>
      </c>
      <c r="D745" s="14" t="s">
        <v>3294</v>
      </c>
      <c r="F745" s="14" t="s">
        <v>3438</v>
      </c>
      <c r="G745" s="14" t="s">
        <v>1386</v>
      </c>
      <c r="H745" s="14" t="s">
        <v>3439</v>
      </c>
      <c r="I745" s="14" t="s">
        <v>2957</v>
      </c>
      <c r="J745" s="14" t="s">
        <v>7</v>
      </c>
      <c r="K745" s="14" t="s">
        <v>3488</v>
      </c>
      <c r="L745" s="14" t="s">
        <v>3229</v>
      </c>
      <c r="M745" s="14">
        <v>27382457</v>
      </c>
      <c r="N745" s="14">
        <v>0</v>
      </c>
    </row>
    <row r="746" spans="1:14" x14ac:dyDescent="0.25">
      <c r="A746" s="16" t="str">
        <f t="shared" si="11"/>
        <v>695911</v>
      </c>
      <c r="B746" s="14" t="s">
        <v>3670</v>
      </c>
      <c r="C746" s="14">
        <v>11</v>
      </c>
      <c r="D746" s="14" t="s">
        <v>3669</v>
      </c>
      <c r="F746" s="14" t="s">
        <v>3669</v>
      </c>
      <c r="G746" s="14" t="s">
        <v>3670</v>
      </c>
      <c r="H746" s="14" t="s">
        <v>3671</v>
      </c>
      <c r="I746" s="14" t="s">
        <v>745</v>
      </c>
      <c r="J746" s="14" t="s">
        <v>4</v>
      </c>
      <c r="K746" s="14" t="s">
        <v>3488</v>
      </c>
      <c r="L746" s="14" t="s">
        <v>3672</v>
      </c>
      <c r="M746" s="14">
        <v>22636363</v>
      </c>
      <c r="N746" s="14">
        <v>0</v>
      </c>
    </row>
    <row r="747" spans="1:14" x14ac:dyDescent="0.25">
      <c r="A747" s="16" t="str">
        <f t="shared" si="11"/>
        <v>698711</v>
      </c>
      <c r="B747" s="14" t="s">
        <v>3674</v>
      </c>
      <c r="C747" s="14">
        <v>11</v>
      </c>
      <c r="D747" s="14" t="s">
        <v>3673</v>
      </c>
      <c r="F747" s="14" t="s">
        <v>3673</v>
      </c>
      <c r="G747" s="14" t="s">
        <v>3674</v>
      </c>
      <c r="H747" s="14" t="s">
        <v>3675</v>
      </c>
      <c r="I747" s="14" t="s">
        <v>2959</v>
      </c>
      <c r="J747" s="14" t="s">
        <v>9</v>
      </c>
      <c r="K747" s="14" t="s">
        <v>3488</v>
      </c>
      <c r="L747" s="14" t="s">
        <v>3676</v>
      </c>
      <c r="M747" s="14">
        <v>86715325</v>
      </c>
      <c r="N747" s="14">
        <v>0</v>
      </c>
    </row>
  </sheetData>
  <sheetProtection password="C70F" sheet="1" objects="1" scenarios="1"/>
  <autoFilter ref="A2:N747"/>
  <sortState ref="A3:D747">
    <sortCondition ref="B3:B747"/>
    <sortCondition ref="C3:C74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M40"/>
  <sheetViews>
    <sheetView showGridLines="0" tabSelected="1" showRuler="0" zoomScale="90" zoomScaleNormal="90" workbookViewId="0">
      <selection activeCell="B2" sqref="B2:B3"/>
    </sheetView>
  </sheetViews>
  <sheetFormatPr baseColWidth="10" defaultRowHeight="14.25" x14ac:dyDescent="0.2"/>
  <cols>
    <col min="1" max="1" width="2.85546875" style="18" customWidth="1"/>
    <col min="2" max="2" width="24" style="18" customWidth="1"/>
    <col min="3" max="3" width="25.7109375" style="18" bestFit="1" customWidth="1"/>
    <col min="4" max="4" width="6" style="18" customWidth="1"/>
    <col min="5" max="5" width="11.85546875" style="18" customWidth="1"/>
    <col min="6" max="6" width="2" style="18" customWidth="1"/>
    <col min="7" max="7" width="22.140625" style="18" customWidth="1"/>
    <col min="8" max="8" width="13.42578125" style="18" customWidth="1"/>
    <col min="9" max="9" width="2" style="18" customWidth="1"/>
    <col min="10" max="10" width="12.5703125" style="18" customWidth="1"/>
    <col min="11" max="11" width="11.5703125" style="18" customWidth="1"/>
    <col min="12" max="12" width="0.5703125" style="18" customWidth="1"/>
    <col min="13" max="13" width="16.42578125" style="18" customWidth="1"/>
    <col min="14" max="16384" width="11.42578125" style="18"/>
  </cols>
  <sheetData>
    <row r="2" spans="2:13" ht="15.75" x14ac:dyDescent="0.25">
      <c r="B2" s="17" t="s">
        <v>923</v>
      </c>
      <c r="H2" s="220" t="s">
        <v>1</v>
      </c>
      <c r="I2" s="220"/>
      <c r="J2" s="220"/>
      <c r="K2" s="221" t="str">
        <f>IFERROR(VLOOKUP(M10,codigos,4,0),"")</f>
        <v/>
      </c>
      <c r="L2" s="222"/>
      <c r="M2" s="223"/>
    </row>
    <row r="3" spans="2:13" ht="15.75" x14ac:dyDescent="0.25">
      <c r="B3" s="19" t="s">
        <v>924</v>
      </c>
      <c r="H3" s="220"/>
      <c r="I3" s="220"/>
      <c r="J3" s="220"/>
      <c r="K3" s="224"/>
      <c r="L3" s="225"/>
      <c r="M3" s="226"/>
    </row>
    <row r="4" spans="2:13" ht="15.75" x14ac:dyDescent="0.25">
      <c r="B4" s="19" t="s">
        <v>925</v>
      </c>
      <c r="H4" s="20"/>
      <c r="I4" s="20"/>
      <c r="J4" s="20"/>
      <c r="K4" s="21" t="s">
        <v>2</v>
      </c>
      <c r="L4" s="22"/>
      <c r="M4" s="22"/>
    </row>
    <row r="5" spans="2:13" ht="15.75" x14ac:dyDescent="0.25">
      <c r="B5" s="19" t="s">
        <v>3479</v>
      </c>
      <c r="L5" s="23"/>
      <c r="M5" s="23"/>
    </row>
    <row r="6" spans="2:13" s="24" customFormat="1" ht="34.5" x14ac:dyDescent="0.2">
      <c r="B6" s="198" t="s">
        <v>3440</v>
      </c>
      <c r="C6" s="198"/>
      <c r="D6" s="198"/>
      <c r="E6" s="198"/>
      <c r="F6" s="198"/>
      <c r="G6" s="198"/>
      <c r="H6" s="198"/>
      <c r="I6" s="198"/>
      <c r="J6" s="198"/>
      <c r="K6" s="198"/>
      <c r="L6" s="198"/>
      <c r="M6" s="198"/>
    </row>
    <row r="7" spans="2:13" ht="19.5" customHeight="1" x14ac:dyDescent="0.2">
      <c r="B7" s="227" t="s">
        <v>1181</v>
      </c>
      <c r="C7" s="227"/>
      <c r="D7" s="227"/>
      <c r="E7" s="227"/>
      <c r="F7" s="227"/>
      <c r="G7" s="227"/>
      <c r="H7" s="227"/>
      <c r="I7" s="227"/>
      <c r="J7" s="227"/>
      <c r="K7" s="227"/>
      <c r="L7" s="227"/>
      <c r="M7" s="227"/>
    </row>
    <row r="8" spans="2:13" ht="19.5" customHeight="1" x14ac:dyDescent="0.2">
      <c r="B8" s="227"/>
      <c r="C8" s="227"/>
      <c r="D8" s="227"/>
      <c r="E8" s="227"/>
      <c r="F8" s="227"/>
      <c r="G8" s="227"/>
      <c r="H8" s="227"/>
      <c r="I8" s="227"/>
      <c r="J8" s="227"/>
      <c r="K8" s="227"/>
      <c r="L8" s="227"/>
      <c r="M8" s="227"/>
    </row>
    <row r="9" spans="2:13" s="20" customFormat="1" ht="12.75" x14ac:dyDescent="0.2">
      <c r="B9" s="25"/>
      <c r="C9" s="25"/>
      <c r="M9" s="22"/>
    </row>
    <row r="10" spans="2:13" s="20" customFormat="1" ht="22.5" x14ac:dyDescent="0.2">
      <c r="B10" s="26" t="s">
        <v>752</v>
      </c>
      <c r="C10" s="185"/>
      <c r="D10" s="27"/>
      <c r="E10" s="26" t="s">
        <v>3221</v>
      </c>
      <c r="F10" s="217"/>
      <c r="G10" s="218"/>
      <c r="H10" s="218"/>
      <c r="I10" s="218"/>
      <c r="J10" s="219"/>
      <c r="K10" s="28">
        <f>IF(F10="ACADÉMICA DIURNA",11,IF(F10="ACADÉMICA NOCTURNA",12,IF(F10="TÉCNICA DIURNA",21,IF(F10="TÉCNICA NOCTURNA",22,31))))</f>
        <v>31</v>
      </c>
      <c r="M10" s="28" t="str">
        <f>CONCATENATE(C10,K10)</f>
        <v>31</v>
      </c>
    </row>
    <row r="11" spans="2:13" s="33" customFormat="1" ht="12" customHeight="1" x14ac:dyDescent="0.2">
      <c r="B11" s="29"/>
      <c r="C11" s="30"/>
      <c r="D11" s="31"/>
      <c r="E11" s="29"/>
      <c r="F11" s="32"/>
      <c r="G11" s="32"/>
      <c r="H11" s="32"/>
      <c r="I11" s="32"/>
      <c r="J11" s="32"/>
      <c r="K11" s="32"/>
      <c r="L11" s="32"/>
      <c r="M11" s="32"/>
    </row>
    <row r="12" spans="2:13" s="20" customFormat="1" ht="22.5" x14ac:dyDescent="0.2">
      <c r="B12" s="26" t="s">
        <v>16</v>
      </c>
      <c r="C12" s="199" t="str">
        <f>IFERROR(VLOOKUP(K2,datos,3,0),"")</f>
        <v/>
      </c>
      <c r="D12" s="200"/>
      <c r="E12" s="200"/>
      <c r="F12" s="200"/>
      <c r="G12" s="200"/>
      <c r="H12" s="200"/>
      <c r="I12" s="200"/>
      <c r="J12" s="201"/>
    </row>
    <row r="13" spans="2:13" s="33" customFormat="1" ht="12" customHeight="1" x14ac:dyDescent="0.2">
      <c r="B13" s="29"/>
      <c r="C13" s="30"/>
      <c r="D13" s="31"/>
      <c r="E13" s="29"/>
      <c r="F13" s="32"/>
      <c r="G13" s="32"/>
      <c r="H13" s="32"/>
      <c r="I13" s="32"/>
      <c r="J13" s="32"/>
      <c r="K13" s="32"/>
      <c r="L13" s="32"/>
      <c r="M13" s="32"/>
    </row>
    <row r="14" spans="2:13" s="20" customFormat="1" ht="20.25" customHeight="1" x14ac:dyDescent="0.2">
      <c r="B14" s="34" t="s">
        <v>1154</v>
      </c>
      <c r="C14" s="35" t="str">
        <f>IFERROR(VLOOKUP(K2,datos,8,0),"")</f>
        <v/>
      </c>
      <c r="D14" s="18"/>
      <c r="E14" s="34" t="s">
        <v>8</v>
      </c>
      <c r="F14" s="202" t="str">
        <f>IFERROR(VLOOKUP(K2,datos,9,0),"")</f>
        <v/>
      </c>
      <c r="G14" s="203"/>
      <c r="H14" s="18"/>
      <c r="I14" s="18"/>
      <c r="J14" s="26" t="s">
        <v>11</v>
      </c>
      <c r="K14" s="204" t="str">
        <f>IFERROR(VLOOKUP(K2,datos,6,0),"")</f>
        <v/>
      </c>
      <c r="L14" s="205"/>
      <c r="M14" s="206"/>
    </row>
    <row r="15" spans="2:13" s="20" customFormat="1" ht="12" customHeight="1" x14ac:dyDescent="0.2">
      <c r="B15" s="26"/>
      <c r="C15" s="27"/>
      <c r="D15" s="27"/>
      <c r="E15" s="27"/>
      <c r="F15" s="27"/>
      <c r="G15" s="27"/>
      <c r="H15" s="27"/>
      <c r="I15" s="27"/>
      <c r="J15" s="27"/>
      <c r="K15" s="27"/>
      <c r="L15" s="27"/>
      <c r="M15" s="27"/>
    </row>
    <row r="16" spans="2:13" s="33" customFormat="1" ht="20.25" customHeight="1" x14ac:dyDescent="0.2">
      <c r="B16" s="26" t="s">
        <v>751</v>
      </c>
      <c r="C16" s="204" t="str">
        <f>IFERROR(VLOOKUP(K2,datos,4,0),"")</f>
        <v/>
      </c>
      <c r="D16" s="205"/>
      <c r="E16" s="206"/>
      <c r="F16" s="27"/>
      <c r="G16" s="34" t="s">
        <v>1161</v>
      </c>
      <c r="H16" s="204" t="str">
        <f>IFERROR(VLOOKUP(K2,datos,5,0),"")</f>
        <v/>
      </c>
      <c r="I16" s="206"/>
      <c r="J16" s="36"/>
      <c r="K16" s="37"/>
      <c r="L16" s="37"/>
      <c r="M16" s="37"/>
    </row>
    <row r="17" spans="2:13" s="33" customFormat="1" ht="12" customHeight="1" x14ac:dyDescent="0.2">
      <c r="B17" s="38"/>
      <c r="C17" s="38"/>
      <c r="D17" s="38"/>
      <c r="E17" s="38"/>
      <c r="F17" s="38"/>
      <c r="G17" s="38"/>
      <c r="H17" s="38"/>
      <c r="I17" s="38"/>
      <c r="J17" s="39"/>
      <c r="K17" s="40"/>
      <c r="L17" s="40"/>
      <c r="M17" s="40"/>
    </row>
    <row r="18" spans="2:13" ht="12" customHeight="1" x14ac:dyDescent="0.2">
      <c r="B18" s="41"/>
      <c r="C18" s="42"/>
      <c r="D18" s="42"/>
      <c r="E18" s="42"/>
      <c r="F18" s="42"/>
      <c r="G18" s="43"/>
      <c r="H18" s="42"/>
      <c r="I18" s="42"/>
      <c r="J18" s="42"/>
      <c r="K18" s="42"/>
      <c r="L18" s="42"/>
      <c r="M18" s="42"/>
    </row>
    <row r="19" spans="2:13" ht="20.25" customHeight="1" x14ac:dyDescent="0.2">
      <c r="B19" s="34" t="s">
        <v>1155</v>
      </c>
      <c r="C19" s="204" t="str">
        <f>IFERROR(VLOOKUP(K2,datos,7,0),"")</f>
        <v/>
      </c>
      <c r="D19" s="205"/>
      <c r="E19" s="206"/>
      <c r="F19" s="44"/>
      <c r="G19" s="34" t="s">
        <v>1156</v>
      </c>
      <c r="H19" s="208"/>
      <c r="I19" s="209"/>
      <c r="J19" s="209"/>
      <c r="K19" s="209"/>
      <c r="L19" s="209"/>
      <c r="M19" s="210"/>
    </row>
    <row r="20" spans="2:13" ht="12" customHeight="1" x14ac:dyDescent="0.2">
      <c r="B20" s="34"/>
      <c r="C20" s="27"/>
      <c r="D20" s="27"/>
      <c r="E20" s="27"/>
      <c r="F20" s="27"/>
      <c r="G20" s="27"/>
      <c r="H20" s="27"/>
      <c r="I20" s="27"/>
      <c r="J20" s="27"/>
      <c r="K20" s="27"/>
      <c r="L20" s="27"/>
      <c r="M20" s="27"/>
    </row>
    <row r="21" spans="2:13" ht="20.25" customHeight="1" x14ac:dyDescent="0.2">
      <c r="B21" s="34" t="s">
        <v>15</v>
      </c>
      <c r="C21" s="211"/>
      <c r="D21" s="212"/>
      <c r="E21" s="213"/>
      <c r="G21" s="34" t="s">
        <v>15</v>
      </c>
      <c r="H21" s="211"/>
      <c r="I21" s="212"/>
      <c r="J21" s="212"/>
      <c r="K21" s="212"/>
      <c r="L21" s="212"/>
      <c r="M21" s="213"/>
    </row>
    <row r="22" spans="2:13" s="45" customFormat="1" ht="12" customHeight="1" x14ac:dyDescent="0.2">
      <c r="B22" s="36"/>
      <c r="D22" s="46"/>
      <c r="E22" s="46"/>
      <c r="F22" s="46"/>
      <c r="G22" s="31"/>
      <c r="H22" s="31"/>
      <c r="I22" s="31"/>
      <c r="J22" s="31"/>
      <c r="K22" s="31"/>
      <c r="L22" s="46"/>
      <c r="M22" s="46"/>
    </row>
    <row r="23" spans="2:13" ht="20.25" customHeight="1" x14ac:dyDescent="0.2">
      <c r="B23" s="34" t="s">
        <v>1157</v>
      </c>
      <c r="C23" s="47"/>
      <c r="E23" s="48"/>
      <c r="G23" s="34" t="s">
        <v>1068</v>
      </c>
      <c r="H23" s="214"/>
      <c r="I23" s="215"/>
      <c r="J23" s="216"/>
    </row>
    <row r="24" spans="2:13" ht="15.75" customHeight="1" x14ac:dyDescent="0.2">
      <c r="B24" s="20"/>
      <c r="C24" s="27"/>
      <c r="D24" s="27"/>
      <c r="E24" s="27"/>
      <c r="F24" s="27"/>
      <c r="G24" s="27"/>
      <c r="H24" s="27"/>
      <c r="I24" s="27"/>
      <c r="J24" s="27"/>
      <c r="K24" s="27"/>
      <c r="L24" s="27"/>
      <c r="M24" s="27"/>
    </row>
    <row r="25" spans="2:13" ht="15.75" customHeight="1" x14ac:dyDescent="0.2">
      <c r="B25" s="49"/>
      <c r="C25" s="197"/>
      <c r="D25" s="197"/>
      <c r="E25" s="27"/>
    </row>
    <row r="26" spans="2:13" ht="15.75" customHeight="1" x14ac:dyDescent="0.2">
      <c r="B26" s="20"/>
      <c r="C26" s="25"/>
      <c r="D26" s="25"/>
      <c r="E26" s="25"/>
      <c r="F26" s="25"/>
    </row>
    <row r="27" spans="2:13" ht="15.75" customHeight="1" x14ac:dyDescent="0.2">
      <c r="B27" s="20"/>
      <c r="E27" s="25"/>
      <c r="F27" s="25"/>
    </row>
    <row r="28" spans="2:13" ht="15.75" customHeight="1" x14ac:dyDescent="0.2">
      <c r="C28" s="207" t="s">
        <v>1158</v>
      </c>
      <c r="D28" s="207"/>
      <c r="E28" s="27"/>
    </row>
    <row r="29" spans="2:13" ht="15.75" customHeight="1" x14ac:dyDescent="0.2">
      <c r="E29" s="27"/>
    </row>
    <row r="30" spans="2:13" ht="15.75" customHeight="1" x14ac:dyDescent="0.2">
      <c r="B30" s="50" t="s">
        <v>1077</v>
      </c>
      <c r="C30" s="51"/>
      <c r="D30" s="51"/>
      <c r="E30" s="51"/>
      <c r="F30" s="52"/>
      <c r="G30" s="53"/>
      <c r="H30" s="50" t="s">
        <v>1103</v>
      </c>
      <c r="I30" s="54"/>
      <c r="J30" s="54"/>
      <c r="K30" s="54"/>
      <c r="L30" s="54"/>
      <c r="M30" s="55"/>
    </row>
    <row r="31" spans="2:13" ht="15.75" customHeight="1" x14ac:dyDescent="0.2">
      <c r="B31" s="191" t="s">
        <v>1159</v>
      </c>
      <c r="C31" s="192"/>
      <c r="D31" s="192"/>
      <c r="E31" s="192"/>
      <c r="F31" s="193"/>
      <c r="G31" s="56"/>
      <c r="H31" s="191" t="s">
        <v>1179</v>
      </c>
      <c r="I31" s="192"/>
      <c r="J31" s="192"/>
      <c r="K31" s="192"/>
      <c r="L31" s="192"/>
      <c r="M31" s="193"/>
    </row>
    <row r="32" spans="2:13" ht="15.75" customHeight="1" x14ac:dyDescent="0.2">
      <c r="B32" s="191"/>
      <c r="C32" s="192"/>
      <c r="D32" s="192"/>
      <c r="E32" s="192"/>
      <c r="F32" s="193"/>
      <c r="G32" s="56"/>
      <c r="H32" s="191"/>
      <c r="I32" s="192"/>
      <c r="J32" s="192"/>
      <c r="K32" s="192"/>
      <c r="L32" s="192"/>
      <c r="M32" s="193"/>
    </row>
    <row r="33" spans="2:13" ht="15.75" customHeight="1" x14ac:dyDescent="0.2">
      <c r="B33" s="191"/>
      <c r="C33" s="192"/>
      <c r="D33" s="192"/>
      <c r="E33" s="192"/>
      <c r="F33" s="193"/>
      <c r="G33" s="56"/>
      <c r="H33" s="191"/>
      <c r="I33" s="192"/>
      <c r="J33" s="192"/>
      <c r="K33" s="192"/>
      <c r="L33" s="192"/>
      <c r="M33" s="193"/>
    </row>
    <row r="34" spans="2:13" s="27" customFormat="1" ht="15.75" customHeight="1" x14ac:dyDescent="0.25">
      <c r="B34" s="191"/>
      <c r="C34" s="192"/>
      <c r="D34" s="192"/>
      <c r="E34" s="192"/>
      <c r="F34" s="193"/>
      <c r="G34" s="56"/>
      <c r="H34" s="191"/>
      <c r="I34" s="192"/>
      <c r="J34" s="192"/>
      <c r="K34" s="192"/>
      <c r="L34" s="192"/>
      <c r="M34" s="193"/>
    </row>
    <row r="35" spans="2:13" s="27" customFormat="1" ht="15.75" customHeight="1" x14ac:dyDescent="0.25">
      <c r="B35" s="191"/>
      <c r="C35" s="192"/>
      <c r="D35" s="192"/>
      <c r="E35" s="192"/>
      <c r="F35" s="193"/>
      <c r="G35" s="56"/>
      <c r="H35" s="194"/>
      <c r="I35" s="195"/>
      <c r="J35" s="195"/>
      <c r="K35" s="195"/>
      <c r="L35" s="195"/>
      <c r="M35" s="196"/>
    </row>
    <row r="36" spans="2:13" s="27" customFormat="1" ht="15.75" customHeight="1" x14ac:dyDescent="0.25">
      <c r="B36" s="194"/>
      <c r="C36" s="195"/>
      <c r="D36" s="195"/>
      <c r="E36" s="195"/>
      <c r="F36" s="196"/>
      <c r="G36" s="56"/>
      <c r="H36" s="57"/>
      <c r="I36" s="57"/>
      <c r="J36" s="57"/>
      <c r="K36" s="57"/>
      <c r="L36" s="57"/>
      <c r="M36" s="57"/>
    </row>
    <row r="37" spans="2:13" ht="15.75" customHeight="1" x14ac:dyDescent="0.2"/>
    <row r="38" spans="2:13" ht="15.75" customHeight="1" x14ac:dyDescent="0.2">
      <c r="B38" s="188" t="s">
        <v>3442</v>
      </c>
      <c r="C38" s="189"/>
      <c r="D38" s="189"/>
      <c r="E38" s="189"/>
      <c r="F38" s="189"/>
      <c r="G38" s="189"/>
      <c r="H38" s="189"/>
      <c r="I38" s="189"/>
      <c r="J38" s="189"/>
      <c r="K38" s="189"/>
      <c r="L38" s="189"/>
      <c r="M38" s="190"/>
    </row>
    <row r="39" spans="2:13" ht="15.75" customHeight="1" x14ac:dyDescent="0.2">
      <c r="B39" s="191"/>
      <c r="C39" s="192"/>
      <c r="D39" s="192"/>
      <c r="E39" s="192"/>
      <c r="F39" s="192"/>
      <c r="G39" s="192"/>
      <c r="H39" s="192"/>
      <c r="I39" s="192"/>
      <c r="J39" s="192"/>
      <c r="K39" s="192"/>
      <c r="L39" s="192"/>
      <c r="M39" s="193"/>
    </row>
    <row r="40" spans="2:13" ht="15.75" customHeight="1" x14ac:dyDescent="0.2">
      <c r="B40" s="194"/>
      <c r="C40" s="195"/>
      <c r="D40" s="195"/>
      <c r="E40" s="195"/>
      <c r="F40" s="195"/>
      <c r="G40" s="195"/>
      <c r="H40" s="195"/>
      <c r="I40" s="195"/>
      <c r="J40" s="195"/>
      <c r="K40" s="195"/>
      <c r="L40" s="195"/>
      <c r="M40" s="196"/>
    </row>
  </sheetData>
  <sheetProtection password="C70F" sheet="1" objects="1" scenarios="1"/>
  <dataConsolidate/>
  <mergeCells count="20">
    <mergeCell ref="H2:J3"/>
    <mergeCell ref="K2:M3"/>
    <mergeCell ref="B7:M8"/>
    <mergeCell ref="C16:E16"/>
    <mergeCell ref="H16:I16"/>
    <mergeCell ref="B38:M40"/>
    <mergeCell ref="C25:D25"/>
    <mergeCell ref="B6:M6"/>
    <mergeCell ref="C12:J12"/>
    <mergeCell ref="F14:G14"/>
    <mergeCell ref="K14:M14"/>
    <mergeCell ref="C28:D28"/>
    <mergeCell ref="C19:E19"/>
    <mergeCell ref="H19:M19"/>
    <mergeCell ref="C21:E21"/>
    <mergeCell ref="H21:M21"/>
    <mergeCell ref="H23:J23"/>
    <mergeCell ref="B31:F36"/>
    <mergeCell ref="H31:M35"/>
    <mergeCell ref="F10:J10"/>
  </mergeCells>
  <conditionalFormatting sqref="H16:I16 C14 C16:E16 F14:G14 F13:M13 K14:L14 F11:M11 C12:J12">
    <cfRule type="cellIs" dxfId="55" priority="41" operator="equal">
      <formula>#N/A</formula>
    </cfRule>
  </conditionalFormatting>
  <dataValidations xWindow="67" yWindow="219" count="3">
    <dataValidation allowBlank="1" showInputMessage="1" showErrorMessage="1" promptTitle="SOLO INSTIT. CON CÓDIGO PRESUP." prompt="Digite unicamente los últimos 4 dígitos del Código Presupuestario." sqref="C13 C11"/>
    <dataValidation type="list" allowBlank="1" showErrorMessage="1" sqref="F10:J10">
      <formula1>HORARIO</formula1>
    </dataValidation>
    <dataValidation allowBlank="1" showInputMessage="1" showErrorMessage="1" promptTitle="SOLO INSTIT. CON CÓDIGO PRESUP." prompt="Digite únicamente los últimos 4 dígitos del Código Presupuestario." sqref="C10"/>
  </dataValidations>
  <printOptions horizontalCentered="1" verticalCentered="1"/>
  <pageMargins left="0" right="0" top="0.31496062992125984" bottom="0" header="0.15748031496062992" footer="0.15748031496062992"/>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M39"/>
  <sheetViews>
    <sheetView showGridLines="0" zoomScale="90" zoomScaleNormal="90" workbookViewId="0">
      <selection activeCell="B1" sqref="B1"/>
    </sheetView>
  </sheetViews>
  <sheetFormatPr baseColWidth="10" defaultRowHeight="14.25" x14ac:dyDescent="0.2"/>
  <cols>
    <col min="1" max="1" width="4.140625" style="18" customWidth="1"/>
    <col min="2" max="2" width="24" style="18" customWidth="1"/>
    <col min="3" max="3" width="25.7109375" style="18" bestFit="1" customWidth="1"/>
    <col min="4" max="4" width="6" style="18" customWidth="1"/>
    <col min="5" max="5" width="11.85546875" style="18" customWidth="1"/>
    <col min="6" max="6" width="2" style="18" customWidth="1"/>
    <col min="7" max="7" width="22.140625" style="18" customWidth="1"/>
    <col min="8" max="8" width="13.42578125" style="18" customWidth="1"/>
    <col min="9" max="9" width="2" style="18" customWidth="1"/>
    <col min="10" max="10" width="12.5703125" style="18" customWidth="1"/>
    <col min="11" max="11" width="11.5703125" style="18" customWidth="1"/>
    <col min="12" max="12" width="0.5703125" style="18" customWidth="1"/>
    <col min="13" max="13" width="16.42578125" style="18" customWidth="1"/>
    <col min="14" max="16384" width="11.42578125" style="18"/>
  </cols>
  <sheetData>
    <row r="2" spans="2:13" ht="15.75" x14ac:dyDescent="0.25">
      <c r="B2" s="17" t="s">
        <v>923</v>
      </c>
      <c r="H2" s="220" t="s">
        <v>1</v>
      </c>
      <c r="I2" s="220"/>
      <c r="J2" s="220"/>
      <c r="K2" s="221" t="str">
        <f>IFERROR(VLOOKUP(C10,secuenc,2,0),"")</f>
        <v/>
      </c>
      <c r="L2" s="222"/>
      <c r="M2" s="223"/>
    </row>
    <row r="3" spans="2:13" ht="15.75" x14ac:dyDescent="0.25">
      <c r="B3" s="19" t="s">
        <v>924</v>
      </c>
      <c r="H3" s="220"/>
      <c r="I3" s="220"/>
      <c r="J3" s="220"/>
      <c r="K3" s="224"/>
      <c r="L3" s="225"/>
      <c r="M3" s="226"/>
    </row>
    <row r="4" spans="2:13" ht="15.75" x14ac:dyDescent="0.25">
      <c r="B4" s="19" t="s">
        <v>925</v>
      </c>
      <c r="H4" s="20"/>
      <c r="I4" s="20"/>
      <c r="J4" s="20"/>
      <c r="K4" s="21" t="s">
        <v>2</v>
      </c>
      <c r="L4" s="22"/>
      <c r="M4" s="22"/>
    </row>
    <row r="5" spans="2:13" ht="15.75" x14ac:dyDescent="0.25">
      <c r="B5" s="19" t="s">
        <v>3479</v>
      </c>
      <c r="L5" s="23"/>
      <c r="M5" s="23"/>
    </row>
    <row r="6" spans="2:13" s="24" customFormat="1" ht="34.5" x14ac:dyDescent="0.2">
      <c r="B6" s="198" t="s">
        <v>3440</v>
      </c>
      <c r="C6" s="198"/>
      <c r="D6" s="198"/>
      <c r="E6" s="198"/>
      <c r="F6" s="198"/>
      <c r="G6" s="198"/>
      <c r="H6" s="198"/>
      <c r="I6" s="198"/>
      <c r="J6" s="198"/>
      <c r="K6" s="198"/>
      <c r="L6" s="198"/>
      <c r="M6" s="198"/>
    </row>
    <row r="7" spans="2:13" ht="18.75" customHeight="1" x14ac:dyDescent="0.2">
      <c r="B7" s="227" t="s">
        <v>1181</v>
      </c>
      <c r="C7" s="227"/>
      <c r="D7" s="227"/>
      <c r="E7" s="227"/>
      <c r="F7" s="227"/>
      <c r="G7" s="227"/>
      <c r="H7" s="227"/>
      <c r="I7" s="227"/>
      <c r="J7" s="227"/>
      <c r="K7" s="227"/>
      <c r="L7" s="227"/>
      <c r="M7" s="227"/>
    </row>
    <row r="8" spans="2:13" ht="18.75" customHeight="1" x14ac:dyDescent="0.2">
      <c r="B8" s="227"/>
      <c r="C8" s="227"/>
      <c r="D8" s="227"/>
      <c r="E8" s="227"/>
      <c r="F8" s="227"/>
      <c r="G8" s="227"/>
      <c r="H8" s="227"/>
      <c r="I8" s="227"/>
      <c r="J8" s="227"/>
      <c r="K8" s="227"/>
      <c r="L8" s="227"/>
      <c r="M8" s="227"/>
    </row>
    <row r="9" spans="2:13" x14ac:dyDescent="0.2">
      <c r="B9" s="27"/>
      <c r="C9" s="27"/>
    </row>
    <row r="10" spans="2:13" ht="22.5" x14ac:dyDescent="0.2">
      <c r="B10" s="26" t="s">
        <v>16</v>
      </c>
      <c r="C10" s="228"/>
      <c r="D10" s="229"/>
      <c r="E10" s="229"/>
      <c r="F10" s="229"/>
      <c r="G10" s="229"/>
      <c r="H10" s="229"/>
      <c r="I10" s="229"/>
      <c r="J10" s="230"/>
    </row>
    <row r="11" spans="2:13" ht="12" customHeight="1" x14ac:dyDescent="0.2">
      <c r="B11" s="26"/>
      <c r="C11" s="183"/>
      <c r="D11" s="31"/>
      <c r="E11" s="29"/>
      <c r="F11" s="46"/>
      <c r="G11" s="46"/>
      <c r="H11" s="46"/>
      <c r="I11" s="46"/>
      <c r="J11" s="46"/>
      <c r="K11" s="46"/>
      <c r="L11" s="46"/>
      <c r="M11" s="46"/>
    </row>
    <row r="12" spans="2:13" ht="19.5" customHeight="1" x14ac:dyDescent="0.2">
      <c r="B12" s="34" t="s">
        <v>1154</v>
      </c>
      <c r="C12" s="35" t="str">
        <f>IFERROR(VLOOKUP(K2,privadas,7,0),"")</f>
        <v/>
      </c>
      <c r="E12" s="34" t="s">
        <v>8</v>
      </c>
      <c r="F12" s="202" t="str">
        <f>IFERROR(VLOOKUP(K2,privadas,8,0),"")</f>
        <v/>
      </c>
      <c r="G12" s="203"/>
      <c r="J12" s="26" t="s">
        <v>11</v>
      </c>
      <c r="K12" s="204" t="str">
        <f>IFERROR(VLOOKUP(K2,privadas,5,0),"")</f>
        <v/>
      </c>
      <c r="L12" s="205"/>
      <c r="M12" s="206"/>
    </row>
    <row r="13" spans="2:13" ht="12" customHeight="1" x14ac:dyDescent="0.2">
      <c r="B13" s="26"/>
      <c r="C13" s="27"/>
      <c r="D13" s="27"/>
      <c r="E13" s="27"/>
      <c r="F13" s="27"/>
      <c r="G13" s="27"/>
      <c r="H13" s="27"/>
      <c r="I13" s="27"/>
      <c r="J13" s="27"/>
      <c r="K13" s="27"/>
      <c r="L13" s="27"/>
      <c r="M13" s="27"/>
    </row>
    <row r="14" spans="2:13" s="45" customFormat="1" ht="19.5" customHeight="1" x14ac:dyDescent="0.2">
      <c r="B14" s="26" t="s">
        <v>751</v>
      </c>
      <c r="C14" s="204" t="str">
        <f>IFERROR(VLOOKUP(K2,privadas,3,0),"")</f>
        <v/>
      </c>
      <c r="D14" s="205"/>
      <c r="E14" s="206"/>
      <c r="F14" s="27"/>
      <c r="G14" s="34" t="s">
        <v>1161</v>
      </c>
      <c r="H14" s="204" t="str">
        <f>IFERROR(VLOOKUP(K2,privadas,4,0),"")</f>
        <v/>
      </c>
      <c r="I14" s="206"/>
      <c r="J14" s="36"/>
      <c r="K14" s="37"/>
      <c r="L14" s="37"/>
      <c r="M14" s="37"/>
    </row>
    <row r="15" spans="2:13" s="45" customFormat="1" ht="12" customHeight="1" x14ac:dyDescent="0.2">
      <c r="B15" s="38"/>
      <c r="C15" s="38"/>
      <c r="D15" s="38"/>
      <c r="E15" s="38"/>
      <c r="F15" s="38"/>
      <c r="G15" s="38"/>
      <c r="H15" s="38"/>
      <c r="I15" s="38"/>
      <c r="J15" s="39"/>
      <c r="K15" s="40"/>
      <c r="L15" s="40"/>
      <c r="M15" s="40"/>
    </row>
    <row r="16" spans="2:13" ht="12" customHeight="1" x14ac:dyDescent="0.2">
      <c r="B16" s="41"/>
      <c r="C16" s="42"/>
      <c r="D16" s="42"/>
      <c r="E16" s="42"/>
      <c r="F16" s="42"/>
      <c r="G16" s="42"/>
      <c r="H16" s="42"/>
      <c r="I16" s="42"/>
      <c r="J16" s="42"/>
      <c r="K16" s="42"/>
      <c r="L16" s="42"/>
      <c r="M16" s="42"/>
    </row>
    <row r="17" spans="2:13" ht="19.5" customHeight="1" x14ac:dyDescent="0.2">
      <c r="B17" s="34" t="s">
        <v>1155</v>
      </c>
      <c r="C17" s="204" t="str">
        <f>IFERROR(VLOOKUP(K2,privadas,6,0),"")</f>
        <v/>
      </c>
      <c r="D17" s="205"/>
      <c r="E17" s="206"/>
      <c r="F17" s="44"/>
      <c r="G17" s="34" t="s">
        <v>1156</v>
      </c>
      <c r="H17" s="208"/>
      <c r="I17" s="209"/>
      <c r="J17" s="209"/>
      <c r="K17" s="209"/>
      <c r="L17" s="209"/>
      <c r="M17" s="210"/>
    </row>
    <row r="18" spans="2:13" ht="12" customHeight="1" x14ac:dyDescent="0.2">
      <c r="B18" s="34"/>
      <c r="C18" s="27"/>
      <c r="D18" s="27"/>
      <c r="E18" s="27"/>
      <c r="F18" s="27"/>
      <c r="G18" s="27"/>
      <c r="H18" s="27"/>
      <c r="I18" s="27"/>
      <c r="J18" s="27"/>
      <c r="K18" s="27"/>
      <c r="L18" s="27"/>
      <c r="M18" s="27"/>
    </row>
    <row r="19" spans="2:13" ht="19.5" customHeight="1" x14ac:dyDescent="0.2">
      <c r="B19" s="34" t="s">
        <v>15</v>
      </c>
      <c r="C19" s="211"/>
      <c r="D19" s="212"/>
      <c r="E19" s="213"/>
      <c r="G19" s="34" t="s">
        <v>15</v>
      </c>
      <c r="H19" s="211"/>
      <c r="I19" s="212"/>
      <c r="J19" s="212"/>
      <c r="K19" s="212"/>
      <c r="L19" s="212"/>
      <c r="M19" s="213"/>
    </row>
    <row r="20" spans="2:13" s="45" customFormat="1" ht="12" customHeight="1" x14ac:dyDescent="0.2">
      <c r="B20" s="36"/>
      <c r="D20" s="46"/>
      <c r="E20" s="46"/>
      <c r="F20" s="46"/>
      <c r="G20" s="31"/>
      <c r="H20" s="31"/>
      <c r="I20" s="31"/>
      <c r="J20" s="31"/>
      <c r="K20" s="31"/>
      <c r="L20" s="46"/>
      <c r="M20" s="46"/>
    </row>
    <row r="21" spans="2:13" ht="19.5" customHeight="1" x14ac:dyDescent="0.2">
      <c r="B21" s="34" t="s">
        <v>1157</v>
      </c>
      <c r="C21" s="47"/>
      <c r="E21" s="48"/>
      <c r="G21" s="34" t="s">
        <v>1068</v>
      </c>
      <c r="H21" s="214"/>
      <c r="I21" s="215"/>
      <c r="J21" s="216"/>
    </row>
    <row r="22" spans="2:13" ht="15.75" customHeight="1" x14ac:dyDescent="0.2">
      <c r="B22" s="20"/>
      <c r="C22" s="27"/>
      <c r="D22" s="27"/>
      <c r="E22" s="27"/>
      <c r="F22" s="27"/>
      <c r="G22" s="27"/>
      <c r="H22" s="27"/>
      <c r="I22" s="27"/>
      <c r="J22" s="27"/>
      <c r="K22" s="27"/>
      <c r="L22" s="27"/>
      <c r="M22" s="27"/>
    </row>
    <row r="23" spans="2:13" ht="15.75" customHeight="1" x14ac:dyDescent="0.2">
      <c r="B23" s="49"/>
      <c r="C23" s="197"/>
      <c r="D23" s="197"/>
      <c r="E23" s="27"/>
    </row>
    <row r="24" spans="2:13" ht="15.75" customHeight="1" x14ac:dyDescent="0.2">
      <c r="B24" s="20"/>
      <c r="C24" s="25"/>
      <c r="D24" s="25"/>
      <c r="E24" s="25"/>
      <c r="F24" s="25"/>
    </row>
    <row r="25" spans="2:13" ht="15.75" customHeight="1" x14ac:dyDescent="0.2">
      <c r="B25" s="20"/>
      <c r="C25" s="25"/>
      <c r="D25" s="25"/>
      <c r="E25" s="25"/>
      <c r="F25" s="25"/>
    </row>
    <row r="26" spans="2:13" ht="15.75" customHeight="1" x14ac:dyDescent="0.2">
      <c r="C26" s="207" t="s">
        <v>1158</v>
      </c>
      <c r="D26" s="207"/>
      <c r="E26" s="27"/>
    </row>
    <row r="27" spans="2:13" ht="15.75" customHeight="1" x14ac:dyDescent="0.2">
      <c r="E27" s="27"/>
    </row>
    <row r="28" spans="2:13" ht="15.75" customHeight="1" x14ac:dyDescent="0.2">
      <c r="B28" s="50" t="s">
        <v>1077</v>
      </c>
      <c r="C28" s="51"/>
      <c r="D28" s="51"/>
      <c r="E28" s="51"/>
      <c r="F28" s="52"/>
      <c r="G28" s="53"/>
      <c r="H28" s="50" t="s">
        <v>1103</v>
      </c>
      <c r="I28" s="54"/>
      <c r="J28" s="54"/>
      <c r="K28" s="54"/>
      <c r="L28" s="54"/>
      <c r="M28" s="55"/>
    </row>
    <row r="29" spans="2:13" ht="15.75" customHeight="1" x14ac:dyDescent="0.2">
      <c r="B29" s="191" t="s">
        <v>1159</v>
      </c>
      <c r="C29" s="192"/>
      <c r="D29" s="192"/>
      <c r="E29" s="192"/>
      <c r="F29" s="193"/>
      <c r="G29" s="56"/>
      <c r="H29" s="191" t="s">
        <v>1179</v>
      </c>
      <c r="I29" s="192"/>
      <c r="J29" s="192"/>
      <c r="K29" s="192"/>
      <c r="L29" s="192"/>
      <c r="M29" s="193"/>
    </row>
    <row r="30" spans="2:13" ht="15.75" customHeight="1" x14ac:dyDescent="0.2">
      <c r="B30" s="191"/>
      <c r="C30" s="192"/>
      <c r="D30" s="192"/>
      <c r="E30" s="192"/>
      <c r="F30" s="193"/>
      <c r="G30" s="56"/>
      <c r="H30" s="191"/>
      <c r="I30" s="192"/>
      <c r="J30" s="192"/>
      <c r="K30" s="192"/>
      <c r="L30" s="192"/>
      <c r="M30" s="193"/>
    </row>
    <row r="31" spans="2:13" ht="15.75" customHeight="1" x14ac:dyDescent="0.2">
      <c r="B31" s="191"/>
      <c r="C31" s="192"/>
      <c r="D31" s="192"/>
      <c r="E31" s="192"/>
      <c r="F31" s="193"/>
      <c r="G31" s="56"/>
      <c r="H31" s="191"/>
      <c r="I31" s="192"/>
      <c r="J31" s="192"/>
      <c r="K31" s="192"/>
      <c r="L31" s="192"/>
      <c r="M31" s="193"/>
    </row>
    <row r="32" spans="2:13" s="27" customFormat="1" ht="15.75" customHeight="1" x14ac:dyDescent="0.25">
      <c r="B32" s="191"/>
      <c r="C32" s="192"/>
      <c r="D32" s="192"/>
      <c r="E32" s="192"/>
      <c r="F32" s="193"/>
      <c r="G32" s="56"/>
      <c r="H32" s="191"/>
      <c r="I32" s="192"/>
      <c r="J32" s="192"/>
      <c r="K32" s="192"/>
      <c r="L32" s="192"/>
      <c r="M32" s="193"/>
    </row>
    <row r="33" spans="2:13" s="27" customFormat="1" ht="15.75" customHeight="1" x14ac:dyDescent="0.25">
      <c r="B33" s="191"/>
      <c r="C33" s="192"/>
      <c r="D33" s="192"/>
      <c r="E33" s="192"/>
      <c r="F33" s="193"/>
      <c r="G33" s="56"/>
      <c r="H33" s="194"/>
      <c r="I33" s="195"/>
      <c r="J33" s="195"/>
      <c r="K33" s="195"/>
      <c r="L33" s="195"/>
      <c r="M33" s="196"/>
    </row>
    <row r="34" spans="2:13" s="27" customFormat="1" ht="15.75" customHeight="1" x14ac:dyDescent="0.25">
      <c r="B34" s="194"/>
      <c r="C34" s="195"/>
      <c r="D34" s="195"/>
      <c r="E34" s="195"/>
      <c r="F34" s="196"/>
      <c r="G34" s="56"/>
      <c r="H34" s="56"/>
      <c r="I34" s="184"/>
    </row>
    <row r="35" spans="2:13" ht="15.75" customHeight="1" x14ac:dyDescent="0.2"/>
    <row r="36" spans="2:13" ht="15.75" customHeight="1" x14ac:dyDescent="0.2">
      <c r="B36" s="231" t="s">
        <v>3478</v>
      </c>
      <c r="C36" s="232"/>
      <c r="D36" s="232"/>
      <c r="E36" s="232"/>
      <c r="F36" s="232"/>
      <c r="G36" s="232"/>
      <c r="H36" s="232"/>
      <c r="I36" s="232"/>
      <c r="J36" s="232"/>
      <c r="K36" s="232"/>
      <c r="L36" s="232"/>
      <c r="M36" s="233"/>
    </row>
    <row r="37" spans="2:13" ht="15.75" customHeight="1" x14ac:dyDescent="0.2">
      <c r="B37" s="234"/>
      <c r="C37" s="235"/>
      <c r="D37" s="235"/>
      <c r="E37" s="235"/>
      <c r="F37" s="235"/>
      <c r="G37" s="235"/>
      <c r="H37" s="235"/>
      <c r="I37" s="235"/>
      <c r="J37" s="235"/>
      <c r="K37" s="235"/>
      <c r="L37" s="235"/>
      <c r="M37" s="236"/>
    </row>
    <row r="38" spans="2:13" ht="15.75" customHeight="1" x14ac:dyDescent="0.2">
      <c r="B38" s="237"/>
      <c r="C38" s="238"/>
      <c r="D38" s="238"/>
      <c r="E38" s="238"/>
      <c r="F38" s="238"/>
      <c r="G38" s="238"/>
      <c r="H38" s="238"/>
      <c r="I38" s="238"/>
      <c r="J38" s="238"/>
      <c r="K38" s="238"/>
      <c r="L38" s="238"/>
      <c r="M38" s="239"/>
    </row>
    <row r="39" spans="2:13" ht="16.5" customHeight="1" x14ac:dyDescent="0.2">
      <c r="B39" s="75"/>
      <c r="C39" s="57"/>
      <c r="D39" s="57"/>
      <c r="E39" s="57"/>
      <c r="F39" s="57"/>
      <c r="G39" s="57"/>
      <c r="H39" s="57"/>
      <c r="I39" s="57"/>
      <c r="J39" s="57"/>
      <c r="K39" s="57"/>
      <c r="L39" s="57"/>
      <c r="M39" s="57"/>
    </row>
  </sheetData>
  <sheetProtection password="C70F" sheet="1" objects="1" scenarios="1"/>
  <dataConsolidate/>
  <mergeCells count="19">
    <mergeCell ref="C26:D26"/>
    <mergeCell ref="B36:M38"/>
    <mergeCell ref="F12:G12"/>
    <mergeCell ref="K12:M12"/>
    <mergeCell ref="C14:E14"/>
    <mergeCell ref="H14:I14"/>
    <mergeCell ref="C17:E17"/>
    <mergeCell ref="C19:E19"/>
    <mergeCell ref="H17:M17"/>
    <mergeCell ref="H19:M19"/>
    <mergeCell ref="H21:J21"/>
    <mergeCell ref="C23:D23"/>
    <mergeCell ref="B29:F34"/>
    <mergeCell ref="H29:M33"/>
    <mergeCell ref="H2:J3"/>
    <mergeCell ref="K2:M3"/>
    <mergeCell ref="B6:M6"/>
    <mergeCell ref="B7:M8"/>
    <mergeCell ref="C10:J10"/>
  </mergeCells>
  <conditionalFormatting sqref="C12 K12:L12 C10:J10 F12:G12">
    <cfRule type="cellIs" dxfId="54" priority="13" operator="equal">
      <formula>#N/A</formula>
    </cfRule>
  </conditionalFormatting>
  <conditionalFormatting sqref="F11:M11">
    <cfRule type="cellIs" dxfId="53" priority="7" operator="equal">
      <formula>#N/A</formula>
    </cfRule>
  </conditionalFormatting>
  <conditionalFormatting sqref="H14:I14 C14:E14">
    <cfRule type="cellIs" dxfId="52" priority="2" operator="equal">
      <formula>#N/A</formula>
    </cfRule>
  </conditionalFormatting>
  <dataValidations count="2">
    <dataValidation allowBlank="1" showInputMessage="1" showErrorMessage="1" promptTitle="SOLO INSTITUCIONES PÚBLICAS" prompt="Digite unicamente los últimos 4 dígitos del Código Presupuestario." sqref="C11"/>
    <dataValidation type="list" allowBlank="1" showInputMessage="1" showErrorMessage="1" sqref="C10:J10">
      <formula1>lista</formula1>
    </dataValidation>
  </dataValidations>
  <printOptions horizontalCentered="1" verticalCentered="1"/>
  <pageMargins left="0" right="0" top="0.31496062992125984" bottom="0" header="0.15748031496062992" footer="0.15748031496062992"/>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Y32"/>
  <sheetViews>
    <sheetView showGridLines="0" zoomScale="90" zoomScaleNormal="90" workbookViewId="0"/>
  </sheetViews>
  <sheetFormatPr baseColWidth="10" defaultRowHeight="14.25" x14ac:dyDescent="0.2"/>
  <cols>
    <col min="1" max="1" width="36.85546875" style="2" customWidth="1"/>
    <col min="2" max="22" width="6.85546875" style="2" customWidth="1"/>
    <col min="23" max="260" width="11.42578125" style="2"/>
    <col min="261" max="262" width="8.85546875" style="2" customWidth="1"/>
    <col min="263" max="263" width="36.85546875" style="2" customWidth="1"/>
    <col min="264" max="266" width="7.28515625" style="2" customWidth="1"/>
    <col min="267" max="278" width="7" style="2" customWidth="1"/>
    <col min="279" max="516" width="11.42578125" style="2"/>
    <col min="517" max="518" width="8.85546875" style="2" customWidth="1"/>
    <col min="519" max="519" width="36.85546875" style="2" customWidth="1"/>
    <col min="520" max="522" width="7.28515625" style="2" customWidth="1"/>
    <col min="523" max="534" width="7" style="2" customWidth="1"/>
    <col min="535" max="772" width="11.42578125" style="2"/>
    <col min="773" max="774" width="8.85546875" style="2" customWidth="1"/>
    <col min="775" max="775" width="36.85546875" style="2" customWidth="1"/>
    <col min="776" max="778" width="7.28515625" style="2" customWidth="1"/>
    <col min="779" max="790" width="7" style="2" customWidth="1"/>
    <col min="791" max="1028" width="11.42578125" style="2"/>
    <col min="1029" max="1030" width="8.85546875" style="2" customWidth="1"/>
    <col min="1031" max="1031" width="36.85546875" style="2" customWidth="1"/>
    <col min="1032" max="1034" width="7.28515625" style="2" customWidth="1"/>
    <col min="1035" max="1046" width="7" style="2" customWidth="1"/>
    <col min="1047" max="1284" width="11.42578125" style="2"/>
    <col min="1285" max="1286" width="8.85546875" style="2" customWidth="1"/>
    <col min="1287" max="1287" width="36.85546875" style="2" customWidth="1"/>
    <col min="1288" max="1290" width="7.28515625" style="2" customWidth="1"/>
    <col min="1291" max="1302" width="7" style="2" customWidth="1"/>
    <col min="1303" max="1540" width="11.42578125" style="2"/>
    <col min="1541" max="1542" width="8.85546875" style="2" customWidth="1"/>
    <col min="1543" max="1543" width="36.85546875" style="2" customWidth="1"/>
    <col min="1544" max="1546" width="7.28515625" style="2" customWidth="1"/>
    <col min="1547" max="1558" width="7" style="2" customWidth="1"/>
    <col min="1559" max="1796" width="11.42578125" style="2"/>
    <col min="1797" max="1798" width="8.85546875" style="2" customWidth="1"/>
    <col min="1799" max="1799" width="36.85546875" style="2" customWidth="1"/>
    <col min="1800" max="1802" width="7.28515625" style="2" customWidth="1"/>
    <col min="1803" max="1814" width="7" style="2" customWidth="1"/>
    <col min="1815" max="2052" width="11.42578125" style="2"/>
    <col min="2053" max="2054" width="8.85546875" style="2" customWidth="1"/>
    <col min="2055" max="2055" width="36.85546875" style="2" customWidth="1"/>
    <col min="2056" max="2058" width="7.28515625" style="2" customWidth="1"/>
    <col min="2059" max="2070" width="7" style="2" customWidth="1"/>
    <col min="2071" max="2308" width="11.42578125" style="2"/>
    <col min="2309" max="2310" width="8.85546875" style="2" customWidth="1"/>
    <col min="2311" max="2311" width="36.85546875" style="2" customWidth="1"/>
    <col min="2312" max="2314" width="7.28515625" style="2" customWidth="1"/>
    <col min="2315" max="2326" width="7" style="2" customWidth="1"/>
    <col min="2327" max="2564" width="11.42578125" style="2"/>
    <col min="2565" max="2566" width="8.85546875" style="2" customWidth="1"/>
    <col min="2567" max="2567" width="36.85546875" style="2" customWidth="1"/>
    <col min="2568" max="2570" width="7.28515625" style="2" customWidth="1"/>
    <col min="2571" max="2582" width="7" style="2" customWidth="1"/>
    <col min="2583" max="2820" width="11.42578125" style="2"/>
    <col min="2821" max="2822" width="8.85546875" style="2" customWidth="1"/>
    <col min="2823" max="2823" width="36.85546875" style="2" customWidth="1"/>
    <col min="2824" max="2826" width="7.28515625" style="2" customWidth="1"/>
    <col min="2827" max="2838" width="7" style="2" customWidth="1"/>
    <col min="2839" max="3076" width="11.42578125" style="2"/>
    <col min="3077" max="3078" width="8.85546875" style="2" customWidth="1"/>
    <col min="3079" max="3079" width="36.85546875" style="2" customWidth="1"/>
    <col min="3080" max="3082" width="7.28515625" style="2" customWidth="1"/>
    <col min="3083" max="3094" width="7" style="2" customWidth="1"/>
    <col min="3095" max="3332" width="11.42578125" style="2"/>
    <col min="3333" max="3334" width="8.85546875" style="2" customWidth="1"/>
    <col min="3335" max="3335" width="36.85546875" style="2" customWidth="1"/>
    <col min="3336" max="3338" width="7.28515625" style="2" customWidth="1"/>
    <col min="3339" max="3350" width="7" style="2" customWidth="1"/>
    <col min="3351" max="3588" width="11.42578125" style="2"/>
    <col min="3589" max="3590" width="8.85546875" style="2" customWidth="1"/>
    <col min="3591" max="3591" width="36.85546875" style="2" customWidth="1"/>
    <col min="3592" max="3594" width="7.28515625" style="2" customWidth="1"/>
    <col min="3595" max="3606" width="7" style="2" customWidth="1"/>
    <col min="3607" max="3844" width="11.42578125" style="2"/>
    <col min="3845" max="3846" width="8.85546875" style="2" customWidth="1"/>
    <col min="3847" max="3847" width="36.85546875" style="2" customWidth="1"/>
    <col min="3848" max="3850" width="7.28515625" style="2" customWidth="1"/>
    <col min="3851" max="3862" width="7" style="2" customWidth="1"/>
    <col min="3863" max="4100" width="11.42578125" style="2"/>
    <col min="4101" max="4102" width="8.85546875" style="2" customWidth="1"/>
    <col min="4103" max="4103" width="36.85546875" style="2" customWidth="1"/>
    <col min="4104" max="4106" width="7.28515625" style="2" customWidth="1"/>
    <col min="4107" max="4118" width="7" style="2" customWidth="1"/>
    <col min="4119" max="4356" width="11.42578125" style="2"/>
    <col min="4357" max="4358" width="8.85546875" style="2" customWidth="1"/>
    <col min="4359" max="4359" width="36.85546875" style="2" customWidth="1"/>
    <col min="4360" max="4362" width="7.28515625" style="2" customWidth="1"/>
    <col min="4363" max="4374" width="7" style="2" customWidth="1"/>
    <col min="4375" max="4612" width="11.42578125" style="2"/>
    <col min="4613" max="4614" width="8.85546875" style="2" customWidth="1"/>
    <col min="4615" max="4615" width="36.85546875" style="2" customWidth="1"/>
    <col min="4616" max="4618" width="7.28515625" style="2" customWidth="1"/>
    <col min="4619" max="4630" width="7" style="2" customWidth="1"/>
    <col min="4631" max="4868" width="11.42578125" style="2"/>
    <col min="4869" max="4870" width="8.85546875" style="2" customWidth="1"/>
    <col min="4871" max="4871" width="36.85546875" style="2" customWidth="1"/>
    <col min="4872" max="4874" width="7.28515625" style="2" customWidth="1"/>
    <col min="4875" max="4886" width="7" style="2" customWidth="1"/>
    <col min="4887" max="5124" width="11.42578125" style="2"/>
    <col min="5125" max="5126" width="8.85546875" style="2" customWidth="1"/>
    <col min="5127" max="5127" width="36.85546875" style="2" customWidth="1"/>
    <col min="5128" max="5130" width="7.28515625" style="2" customWidth="1"/>
    <col min="5131" max="5142" width="7" style="2" customWidth="1"/>
    <col min="5143" max="5380" width="11.42578125" style="2"/>
    <col min="5381" max="5382" width="8.85546875" style="2" customWidth="1"/>
    <col min="5383" max="5383" width="36.85546875" style="2" customWidth="1"/>
    <col min="5384" max="5386" width="7.28515625" style="2" customWidth="1"/>
    <col min="5387" max="5398" width="7" style="2" customWidth="1"/>
    <col min="5399" max="5636" width="11.42578125" style="2"/>
    <col min="5637" max="5638" width="8.85546875" style="2" customWidth="1"/>
    <col min="5639" max="5639" width="36.85546875" style="2" customWidth="1"/>
    <col min="5640" max="5642" width="7.28515625" style="2" customWidth="1"/>
    <col min="5643" max="5654" width="7" style="2" customWidth="1"/>
    <col min="5655" max="5892" width="11.42578125" style="2"/>
    <col min="5893" max="5894" width="8.85546875" style="2" customWidth="1"/>
    <col min="5895" max="5895" width="36.85546875" style="2" customWidth="1"/>
    <col min="5896" max="5898" width="7.28515625" style="2" customWidth="1"/>
    <col min="5899" max="5910" width="7" style="2" customWidth="1"/>
    <col min="5911" max="6148" width="11.42578125" style="2"/>
    <col min="6149" max="6150" width="8.85546875" style="2" customWidth="1"/>
    <col min="6151" max="6151" width="36.85546875" style="2" customWidth="1"/>
    <col min="6152" max="6154" width="7.28515625" style="2" customWidth="1"/>
    <col min="6155" max="6166" width="7" style="2" customWidth="1"/>
    <col min="6167" max="6404" width="11.42578125" style="2"/>
    <col min="6405" max="6406" width="8.85546875" style="2" customWidth="1"/>
    <col min="6407" max="6407" width="36.85546875" style="2" customWidth="1"/>
    <col min="6408" max="6410" width="7.28515625" style="2" customWidth="1"/>
    <col min="6411" max="6422" width="7" style="2" customWidth="1"/>
    <col min="6423" max="6660" width="11.42578125" style="2"/>
    <col min="6661" max="6662" width="8.85546875" style="2" customWidth="1"/>
    <col min="6663" max="6663" width="36.85546875" style="2" customWidth="1"/>
    <col min="6664" max="6666" width="7.28515625" style="2" customWidth="1"/>
    <col min="6667" max="6678" width="7" style="2" customWidth="1"/>
    <col min="6679" max="6916" width="11.42578125" style="2"/>
    <col min="6917" max="6918" width="8.85546875" style="2" customWidth="1"/>
    <col min="6919" max="6919" width="36.85546875" style="2" customWidth="1"/>
    <col min="6920" max="6922" width="7.28515625" style="2" customWidth="1"/>
    <col min="6923" max="6934" width="7" style="2" customWidth="1"/>
    <col min="6935" max="7172" width="11.42578125" style="2"/>
    <col min="7173" max="7174" width="8.85546875" style="2" customWidth="1"/>
    <col min="7175" max="7175" width="36.85546875" style="2" customWidth="1"/>
    <col min="7176" max="7178" width="7.28515625" style="2" customWidth="1"/>
    <col min="7179" max="7190" width="7" style="2" customWidth="1"/>
    <col min="7191" max="7428" width="11.42578125" style="2"/>
    <col min="7429" max="7430" width="8.85546875" style="2" customWidth="1"/>
    <col min="7431" max="7431" width="36.85546875" style="2" customWidth="1"/>
    <col min="7432" max="7434" width="7.28515625" style="2" customWidth="1"/>
    <col min="7435" max="7446" width="7" style="2" customWidth="1"/>
    <col min="7447" max="7684" width="11.42578125" style="2"/>
    <col min="7685" max="7686" width="8.85546875" style="2" customWidth="1"/>
    <col min="7687" max="7687" width="36.85546875" style="2" customWidth="1"/>
    <col min="7688" max="7690" width="7.28515625" style="2" customWidth="1"/>
    <col min="7691" max="7702" width="7" style="2" customWidth="1"/>
    <col min="7703" max="7940" width="11.42578125" style="2"/>
    <col min="7941" max="7942" width="8.85546875" style="2" customWidth="1"/>
    <col min="7943" max="7943" width="36.85546875" style="2" customWidth="1"/>
    <col min="7944" max="7946" width="7.28515625" style="2" customWidth="1"/>
    <col min="7947" max="7958" width="7" style="2" customWidth="1"/>
    <col min="7959" max="8196" width="11.42578125" style="2"/>
    <col min="8197" max="8198" width="8.85546875" style="2" customWidth="1"/>
    <col min="8199" max="8199" width="36.85546875" style="2" customWidth="1"/>
    <col min="8200" max="8202" width="7.28515625" style="2" customWidth="1"/>
    <col min="8203" max="8214" width="7" style="2" customWidth="1"/>
    <col min="8215" max="8452" width="11.42578125" style="2"/>
    <col min="8453" max="8454" width="8.85546875" style="2" customWidth="1"/>
    <col min="8455" max="8455" width="36.85546875" style="2" customWidth="1"/>
    <col min="8456" max="8458" width="7.28515625" style="2" customWidth="1"/>
    <col min="8459" max="8470" width="7" style="2" customWidth="1"/>
    <col min="8471" max="8708" width="11.42578125" style="2"/>
    <col min="8709" max="8710" width="8.85546875" style="2" customWidth="1"/>
    <col min="8711" max="8711" width="36.85546875" style="2" customWidth="1"/>
    <col min="8712" max="8714" width="7.28515625" style="2" customWidth="1"/>
    <col min="8715" max="8726" width="7" style="2" customWidth="1"/>
    <col min="8727" max="8964" width="11.42578125" style="2"/>
    <col min="8965" max="8966" width="8.85546875" style="2" customWidth="1"/>
    <col min="8967" max="8967" width="36.85546875" style="2" customWidth="1"/>
    <col min="8968" max="8970" width="7.28515625" style="2" customWidth="1"/>
    <col min="8971" max="8982" width="7" style="2" customWidth="1"/>
    <col min="8983" max="9220" width="11.42578125" style="2"/>
    <col min="9221" max="9222" width="8.85546875" style="2" customWidth="1"/>
    <col min="9223" max="9223" width="36.85546875" style="2" customWidth="1"/>
    <col min="9224" max="9226" width="7.28515625" style="2" customWidth="1"/>
    <col min="9227" max="9238" width="7" style="2" customWidth="1"/>
    <col min="9239" max="9476" width="11.42578125" style="2"/>
    <col min="9477" max="9478" width="8.85546875" style="2" customWidth="1"/>
    <col min="9479" max="9479" width="36.85546875" style="2" customWidth="1"/>
    <col min="9480" max="9482" width="7.28515625" style="2" customWidth="1"/>
    <col min="9483" max="9494" width="7" style="2" customWidth="1"/>
    <col min="9495" max="9732" width="11.42578125" style="2"/>
    <col min="9733" max="9734" width="8.85546875" style="2" customWidth="1"/>
    <col min="9735" max="9735" width="36.85546875" style="2" customWidth="1"/>
    <col min="9736" max="9738" width="7.28515625" style="2" customWidth="1"/>
    <col min="9739" max="9750" width="7" style="2" customWidth="1"/>
    <col min="9751" max="9988" width="11.42578125" style="2"/>
    <col min="9989" max="9990" width="8.85546875" style="2" customWidth="1"/>
    <col min="9991" max="9991" width="36.85546875" style="2" customWidth="1"/>
    <col min="9992" max="9994" width="7.28515625" style="2" customWidth="1"/>
    <col min="9995" max="10006" width="7" style="2" customWidth="1"/>
    <col min="10007" max="10244" width="11.42578125" style="2"/>
    <col min="10245" max="10246" width="8.85546875" style="2" customWidth="1"/>
    <col min="10247" max="10247" width="36.85546875" style="2" customWidth="1"/>
    <col min="10248" max="10250" width="7.28515625" style="2" customWidth="1"/>
    <col min="10251" max="10262" width="7" style="2" customWidth="1"/>
    <col min="10263" max="10500" width="11.42578125" style="2"/>
    <col min="10501" max="10502" width="8.85546875" style="2" customWidth="1"/>
    <col min="10503" max="10503" width="36.85546875" style="2" customWidth="1"/>
    <col min="10504" max="10506" width="7.28515625" style="2" customWidth="1"/>
    <col min="10507" max="10518" width="7" style="2" customWidth="1"/>
    <col min="10519" max="10756" width="11.42578125" style="2"/>
    <col min="10757" max="10758" width="8.85546875" style="2" customWidth="1"/>
    <col min="10759" max="10759" width="36.85546875" style="2" customWidth="1"/>
    <col min="10760" max="10762" width="7.28515625" style="2" customWidth="1"/>
    <col min="10763" max="10774" width="7" style="2" customWidth="1"/>
    <col min="10775" max="11012" width="11.42578125" style="2"/>
    <col min="11013" max="11014" width="8.85546875" style="2" customWidth="1"/>
    <col min="11015" max="11015" width="36.85546875" style="2" customWidth="1"/>
    <col min="11016" max="11018" width="7.28515625" style="2" customWidth="1"/>
    <col min="11019" max="11030" width="7" style="2" customWidth="1"/>
    <col min="11031" max="11268" width="11.42578125" style="2"/>
    <col min="11269" max="11270" width="8.85546875" style="2" customWidth="1"/>
    <col min="11271" max="11271" width="36.85546875" style="2" customWidth="1"/>
    <col min="11272" max="11274" width="7.28515625" style="2" customWidth="1"/>
    <col min="11275" max="11286" width="7" style="2" customWidth="1"/>
    <col min="11287" max="11524" width="11.42578125" style="2"/>
    <col min="11525" max="11526" width="8.85546875" style="2" customWidth="1"/>
    <col min="11527" max="11527" width="36.85546875" style="2" customWidth="1"/>
    <col min="11528" max="11530" width="7.28515625" style="2" customWidth="1"/>
    <col min="11531" max="11542" width="7" style="2" customWidth="1"/>
    <col min="11543" max="11780" width="11.42578125" style="2"/>
    <col min="11781" max="11782" width="8.85546875" style="2" customWidth="1"/>
    <col min="11783" max="11783" width="36.85546875" style="2" customWidth="1"/>
    <col min="11784" max="11786" width="7.28515625" style="2" customWidth="1"/>
    <col min="11787" max="11798" width="7" style="2" customWidth="1"/>
    <col min="11799" max="12036" width="11.42578125" style="2"/>
    <col min="12037" max="12038" width="8.85546875" style="2" customWidth="1"/>
    <col min="12039" max="12039" width="36.85546875" style="2" customWidth="1"/>
    <col min="12040" max="12042" width="7.28515625" style="2" customWidth="1"/>
    <col min="12043" max="12054" width="7" style="2" customWidth="1"/>
    <col min="12055" max="12292" width="11.42578125" style="2"/>
    <col min="12293" max="12294" width="8.85546875" style="2" customWidth="1"/>
    <col min="12295" max="12295" width="36.85546875" style="2" customWidth="1"/>
    <col min="12296" max="12298" width="7.28515625" style="2" customWidth="1"/>
    <col min="12299" max="12310" width="7" style="2" customWidth="1"/>
    <col min="12311" max="12548" width="11.42578125" style="2"/>
    <col min="12549" max="12550" width="8.85546875" style="2" customWidth="1"/>
    <col min="12551" max="12551" width="36.85546875" style="2" customWidth="1"/>
    <col min="12552" max="12554" width="7.28515625" style="2" customWidth="1"/>
    <col min="12555" max="12566" width="7" style="2" customWidth="1"/>
    <col min="12567" max="12804" width="11.42578125" style="2"/>
    <col min="12805" max="12806" width="8.85546875" style="2" customWidth="1"/>
    <col min="12807" max="12807" width="36.85546875" style="2" customWidth="1"/>
    <col min="12808" max="12810" width="7.28515625" style="2" customWidth="1"/>
    <col min="12811" max="12822" width="7" style="2" customWidth="1"/>
    <col min="12823" max="13060" width="11.42578125" style="2"/>
    <col min="13061" max="13062" width="8.85546875" style="2" customWidth="1"/>
    <col min="13063" max="13063" width="36.85546875" style="2" customWidth="1"/>
    <col min="13064" max="13066" width="7.28515625" style="2" customWidth="1"/>
    <col min="13067" max="13078" width="7" style="2" customWidth="1"/>
    <col min="13079" max="13316" width="11.42578125" style="2"/>
    <col min="13317" max="13318" width="8.85546875" style="2" customWidth="1"/>
    <col min="13319" max="13319" width="36.85546875" style="2" customWidth="1"/>
    <col min="13320" max="13322" width="7.28515625" style="2" customWidth="1"/>
    <col min="13323" max="13334" width="7" style="2" customWidth="1"/>
    <col min="13335" max="13572" width="11.42578125" style="2"/>
    <col min="13573" max="13574" width="8.85546875" style="2" customWidth="1"/>
    <col min="13575" max="13575" width="36.85546875" style="2" customWidth="1"/>
    <col min="13576" max="13578" width="7.28515625" style="2" customWidth="1"/>
    <col min="13579" max="13590" width="7" style="2" customWidth="1"/>
    <col min="13591" max="13828" width="11.42578125" style="2"/>
    <col min="13829" max="13830" width="8.85546875" style="2" customWidth="1"/>
    <col min="13831" max="13831" width="36.85546875" style="2" customWidth="1"/>
    <col min="13832" max="13834" width="7.28515625" style="2" customWidth="1"/>
    <col min="13835" max="13846" width="7" style="2" customWidth="1"/>
    <col min="13847" max="14084" width="11.42578125" style="2"/>
    <col min="14085" max="14086" width="8.85546875" style="2" customWidth="1"/>
    <col min="14087" max="14087" width="36.85546875" style="2" customWidth="1"/>
    <col min="14088" max="14090" width="7.28515625" style="2" customWidth="1"/>
    <col min="14091" max="14102" width="7" style="2" customWidth="1"/>
    <col min="14103" max="14340" width="11.42578125" style="2"/>
    <col min="14341" max="14342" width="8.85546875" style="2" customWidth="1"/>
    <col min="14343" max="14343" width="36.85546875" style="2" customWidth="1"/>
    <col min="14344" max="14346" width="7.28515625" style="2" customWidth="1"/>
    <col min="14347" max="14358" width="7" style="2" customWidth="1"/>
    <col min="14359" max="14596" width="11.42578125" style="2"/>
    <col min="14597" max="14598" width="8.85546875" style="2" customWidth="1"/>
    <col min="14599" max="14599" width="36.85546875" style="2" customWidth="1"/>
    <col min="14600" max="14602" width="7.28515625" style="2" customWidth="1"/>
    <col min="14603" max="14614" width="7" style="2" customWidth="1"/>
    <col min="14615" max="14852" width="11.42578125" style="2"/>
    <col min="14853" max="14854" width="8.85546875" style="2" customWidth="1"/>
    <col min="14855" max="14855" width="36.85546875" style="2" customWidth="1"/>
    <col min="14856" max="14858" width="7.28515625" style="2" customWidth="1"/>
    <col min="14859" max="14870" width="7" style="2" customWidth="1"/>
    <col min="14871" max="15108" width="11.42578125" style="2"/>
    <col min="15109" max="15110" width="8.85546875" style="2" customWidth="1"/>
    <col min="15111" max="15111" width="36.85546875" style="2" customWidth="1"/>
    <col min="15112" max="15114" width="7.28515625" style="2" customWidth="1"/>
    <col min="15115" max="15126" width="7" style="2" customWidth="1"/>
    <col min="15127" max="15364" width="11.42578125" style="2"/>
    <col min="15365" max="15366" width="8.85546875" style="2" customWidth="1"/>
    <col min="15367" max="15367" width="36.85546875" style="2" customWidth="1"/>
    <col min="15368" max="15370" width="7.28515625" style="2" customWidth="1"/>
    <col min="15371" max="15382" width="7" style="2" customWidth="1"/>
    <col min="15383" max="15620" width="11.42578125" style="2"/>
    <col min="15621" max="15622" width="8.85546875" style="2" customWidth="1"/>
    <col min="15623" max="15623" width="36.85546875" style="2" customWidth="1"/>
    <col min="15624" max="15626" width="7.28515625" style="2" customWidth="1"/>
    <col min="15627" max="15638" width="7" style="2" customWidth="1"/>
    <col min="15639" max="15876" width="11.42578125" style="2"/>
    <col min="15877" max="15878" width="8.85546875" style="2" customWidth="1"/>
    <col min="15879" max="15879" width="36.85546875" style="2" customWidth="1"/>
    <col min="15880" max="15882" width="7.28515625" style="2" customWidth="1"/>
    <col min="15883" max="15894" width="7" style="2" customWidth="1"/>
    <col min="15895" max="16132" width="11.42578125" style="2"/>
    <col min="16133" max="16134" width="8.85546875" style="2" customWidth="1"/>
    <col min="16135" max="16135" width="36.85546875" style="2" customWidth="1"/>
    <col min="16136" max="16138" width="7.28515625" style="2" customWidth="1"/>
    <col min="16139" max="16150" width="7" style="2" customWidth="1"/>
    <col min="16151" max="16384" width="11.42578125" style="2"/>
  </cols>
  <sheetData>
    <row r="1" spans="1:25" ht="18" x14ac:dyDescent="0.25">
      <c r="A1" s="139" t="s">
        <v>1069</v>
      </c>
      <c r="B1" s="139"/>
      <c r="C1" s="139"/>
      <c r="D1" s="139"/>
      <c r="E1" s="139"/>
      <c r="F1" s="139"/>
      <c r="G1" s="139"/>
      <c r="H1" s="139"/>
      <c r="I1" s="139"/>
      <c r="J1" s="139"/>
      <c r="K1" s="139"/>
      <c r="L1" s="139"/>
      <c r="M1" s="139"/>
      <c r="N1" s="139"/>
      <c r="O1" s="139"/>
      <c r="P1" s="139"/>
      <c r="Q1" s="139"/>
      <c r="R1" s="139"/>
      <c r="S1" s="139"/>
      <c r="T1" s="140" t="str">
        <f>'Portada 1-con Código Presup.'!K2:K2</f>
        <v/>
      </c>
      <c r="U1" s="139"/>
      <c r="V1" s="139"/>
    </row>
    <row r="2" spans="1:25" ht="18" x14ac:dyDescent="0.25">
      <c r="A2" s="139" t="s">
        <v>1078</v>
      </c>
      <c r="B2" s="139"/>
      <c r="C2" s="139"/>
      <c r="D2" s="139"/>
      <c r="E2" s="139"/>
      <c r="F2" s="139"/>
      <c r="G2" s="139"/>
      <c r="H2" s="139"/>
      <c r="I2" s="139"/>
      <c r="J2" s="139"/>
      <c r="K2" s="139"/>
      <c r="L2" s="139"/>
      <c r="M2" s="139"/>
      <c r="N2" s="139"/>
      <c r="O2" s="139"/>
      <c r="P2" s="139"/>
      <c r="Q2" s="139"/>
      <c r="R2" s="139"/>
      <c r="S2" s="139"/>
      <c r="T2" s="140" t="str">
        <f>'Portada 2-sin Código Presup.'!K2:K2</f>
        <v/>
      </c>
      <c r="U2" s="139"/>
      <c r="V2" s="139"/>
    </row>
    <row r="3" spans="1:25" ht="18.75" thickBot="1" x14ac:dyDescent="0.3">
      <c r="A3" s="58" t="s">
        <v>3677</v>
      </c>
      <c r="B3" s="141"/>
      <c r="C3" s="141"/>
      <c r="D3" s="141"/>
      <c r="E3" s="141"/>
      <c r="F3" s="141"/>
      <c r="G3" s="141"/>
      <c r="H3" s="141"/>
      <c r="I3" s="141"/>
      <c r="J3" s="141"/>
      <c r="K3" s="141"/>
      <c r="L3" s="141"/>
      <c r="M3" s="141"/>
      <c r="N3" s="141"/>
      <c r="O3" s="141"/>
      <c r="P3" s="141"/>
      <c r="Q3" s="141"/>
      <c r="R3" s="141"/>
      <c r="S3" s="141"/>
      <c r="T3" s="141"/>
      <c r="U3" s="141"/>
      <c r="V3" s="141"/>
    </row>
    <row r="4" spans="1:25" ht="21.75" customHeight="1" thickTop="1" x14ac:dyDescent="0.2">
      <c r="A4" s="252" t="s">
        <v>1079</v>
      </c>
      <c r="B4" s="254" t="s">
        <v>0</v>
      </c>
      <c r="C4" s="255"/>
      <c r="D4" s="255"/>
      <c r="E4" s="256" t="s">
        <v>3461</v>
      </c>
      <c r="F4" s="257"/>
      <c r="G4" s="258"/>
      <c r="H4" s="256" t="s">
        <v>3462</v>
      </c>
      <c r="I4" s="257"/>
      <c r="J4" s="258"/>
      <c r="K4" s="256" t="s">
        <v>3463</v>
      </c>
      <c r="L4" s="257"/>
      <c r="M4" s="258"/>
      <c r="N4" s="251" t="s">
        <v>3464</v>
      </c>
      <c r="O4" s="251"/>
      <c r="P4" s="251"/>
      <c r="Q4" s="256" t="s">
        <v>3465</v>
      </c>
      <c r="R4" s="257"/>
      <c r="S4" s="258"/>
      <c r="T4" s="250" t="s">
        <v>3466</v>
      </c>
      <c r="U4" s="251"/>
      <c r="V4" s="251"/>
    </row>
    <row r="5" spans="1:25" ht="30.75" customHeight="1" thickBot="1" x14ac:dyDescent="0.25">
      <c r="A5" s="253"/>
      <c r="B5" s="142" t="s">
        <v>0</v>
      </c>
      <c r="C5" s="143" t="s">
        <v>1148</v>
      </c>
      <c r="D5" s="144" t="s">
        <v>1149</v>
      </c>
      <c r="E5" s="145" t="s">
        <v>0</v>
      </c>
      <c r="F5" s="143" t="s">
        <v>1148</v>
      </c>
      <c r="G5" s="146" t="s">
        <v>1149</v>
      </c>
      <c r="H5" s="145" t="s">
        <v>0</v>
      </c>
      <c r="I5" s="143" t="s">
        <v>1148</v>
      </c>
      <c r="J5" s="144" t="s">
        <v>1149</v>
      </c>
      <c r="K5" s="145" t="s">
        <v>0</v>
      </c>
      <c r="L5" s="143" t="s">
        <v>1148</v>
      </c>
      <c r="M5" s="146" t="s">
        <v>1149</v>
      </c>
      <c r="N5" s="147" t="s">
        <v>0</v>
      </c>
      <c r="O5" s="143" t="s">
        <v>1148</v>
      </c>
      <c r="P5" s="147" t="s">
        <v>1149</v>
      </c>
      <c r="Q5" s="148" t="s">
        <v>0</v>
      </c>
      <c r="R5" s="143" t="s">
        <v>1148</v>
      </c>
      <c r="S5" s="147" t="s">
        <v>1149</v>
      </c>
      <c r="T5" s="148" t="s">
        <v>0</v>
      </c>
      <c r="U5" s="143" t="s">
        <v>1148</v>
      </c>
      <c r="V5" s="147" t="s">
        <v>1149</v>
      </c>
    </row>
    <row r="6" spans="1:25" ht="28.5" customHeight="1" thickTop="1" thickBot="1" x14ac:dyDescent="0.25">
      <c r="A6" s="149" t="s">
        <v>3469</v>
      </c>
      <c r="B6" s="150">
        <f>+C6+D6</f>
        <v>0</v>
      </c>
      <c r="C6" s="151">
        <f>+F6+I6+L6+O6+R6+U6</f>
        <v>0</v>
      </c>
      <c r="D6" s="152">
        <f>+G6+J6+M6+P6+S6+V6</f>
        <v>0</v>
      </c>
      <c r="E6" s="153">
        <f>+F6+G6</f>
        <v>0</v>
      </c>
      <c r="F6" s="154"/>
      <c r="G6" s="155"/>
      <c r="H6" s="153">
        <f>+I6+J6</f>
        <v>0</v>
      </c>
      <c r="I6" s="154"/>
      <c r="J6" s="155"/>
      <c r="K6" s="153">
        <f>+L6+M6</f>
        <v>0</v>
      </c>
      <c r="L6" s="154"/>
      <c r="M6" s="155"/>
      <c r="N6" s="152">
        <f>+O6+P6</f>
        <v>0</v>
      </c>
      <c r="O6" s="154"/>
      <c r="P6" s="156"/>
      <c r="Q6" s="153">
        <f>+R6+S6</f>
        <v>0</v>
      </c>
      <c r="R6" s="154"/>
      <c r="S6" s="155"/>
      <c r="T6" s="153">
        <f>+U6+V6</f>
        <v>0</v>
      </c>
      <c r="U6" s="154"/>
      <c r="V6" s="156"/>
    </row>
    <row r="7" spans="1:25" x14ac:dyDescent="0.2">
      <c r="A7" s="157" t="s">
        <v>1080</v>
      </c>
      <c r="B7" s="271">
        <f t="shared" ref="B7:B16" si="0">+C7+D7</f>
        <v>0</v>
      </c>
      <c r="C7" s="272">
        <f t="shared" ref="C7:C16" si="1">+F7+I7+L7+O7+R7+U7</f>
        <v>0</v>
      </c>
      <c r="D7" s="274">
        <f t="shared" ref="D7:D16" si="2">+G7+J7+M7+P7+S7+V7</f>
        <v>0</v>
      </c>
      <c r="E7" s="261">
        <f t="shared" ref="E7:E16" si="3">+F7+G7</f>
        <v>0</v>
      </c>
      <c r="F7" s="263"/>
      <c r="G7" s="259"/>
      <c r="H7" s="261">
        <f t="shared" ref="H7:H16" si="4">+I7+J7</f>
        <v>0</v>
      </c>
      <c r="I7" s="263"/>
      <c r="J7" s="259"/>
      <c r="K7" s="261">
        <f t="shared" ref="K7:K16" si="5">+L7+M7</f>
        <v>0</v>
      </c>
      <c r="L7" s="263"/>
      <c r="M7" s="259"/>
      <c r="N7" s="261">
        <f t="shared" ref="N7:N16" si="6">+O7+P7</f>
        <v>0</v>
      </c>
      <c r="O7" s="263"/>
      <c r="P7" s="259"/>
      <c r="Q7" s="261">
        <f t="shared" ref="Q7:Q16" si="7">+R7+S7</f>
        <v>0</v>
      </c>
      <c r="R7" s="263"/>
      <c r="S7" s="259"/>
      <c r="T7" s="261">
        <f t="shared" ref="T7:T16" si="8">+U7+V7</f>
        <v>0</v>
      </c>
      <c r="U7" s="263"/>
      <c r="V7" s="266"/>
      <c r="W7" s="158"/>
      <c r="X7" s="158"/>
      <c r="Y7" s="158"/>
    </row>
    <row r="8" spans="1:25" ht="16.5" x14ac:dyDescent="0.2">
      <c r="A8" s="159" t="s">
        <v>3470</v>
      </c>
      <c r="B8" s="269">
        <f t="shared" si="0"/>
        <v>0</v>
      </c>
      <c r="C8" s="273">
        <f t="shared" si="1"/>
        <v>0</v>
      </c>
      <c r="D8" s="275">
        <f t="shared" si="2"/>
        <v>0</v>
      </c>
      <c r="E8" s="262">
        <f t="shared" si="3"/>
        <v>0</v>
      </c>
      <c r="F8" s="265"/>
      <c r="G8" s="260"/>
      <c r="H8" s="262">
        <f t="shared" si="4"/>
        <v>0</v>
      </c>
      <c r="I8" s="264"/>
      <c r="J8" s="260"/>
      <c r="K8" s="262">
        <f t="shared" si="5"/>
        <v>0</v>
      </c>
      <c r="L8" s="264"/>
      <c r="M8" s="260"/>
      <c r="N8" s="262">
        <f t="shared" si="6"/>
        <v>0</v>
      </c>
      <c r="O8" s="264"/>
      <c r="P8" s="260"/>
      <c r="Q8" s="262">
        <f t="shared" si="7"/>
        <v>0</v>
      </c>
      <c r="R8" s="264"/>
      <c r="S8" s="260"/>
      <c r="T8" s="262">
        <f t="shared" si="8"/>
        <v>0</v>
      </c>
      <c r="U8" s="264"/>
      <c r="V8" s="267"/>
      <c r="W8" s="158"/>
      <c r="X8" s="158"/>
      <c r="Y8" s="158"/>
    </row>
    <row r="9" spans="1:25" x14ac:dyDescent="0.2">
      <c r="A9" s="160" t="s">
        <v>1080</v>
      </c>
      <c r="B9" s="268">
        <f t="shared" si="0"/>
        <v>0</v>
      </c>
      <c r="C9" s="279">
        <f t="shared" si="1"/>
        <v>0</v>
      </c>
      <c r="D9" s="280">
        <f t="shared" si="2"/>
        <v>0</v>
      </c>
      <c r="E9" s="278">
        <f t="shared" si="3"/>
        <v>0</v>
      </c>
      <c r="F9" s="276"/>
      <c r="G9" s="270"/>
      <c r="H9" s="278">
        <f t="shared" si="4"/>
        <v>0</v>
      </c>
      <c r="I9" s="276"/>
      <c r="J9" s="270"/>
      <c r="K9" s="278">
        <f t="shared" si="5"/>
        <v>0</v>
      </c>
      <c r="L9" s="276"/>
      <c r="M9" s="270"/>
      <c r="N9" s="278">
        <f t="shared" si="6"/>
        <v>0</v>
      </c>
      <c r="O9" s="276"/>
      <c r="P9" s="270"/>
      <c r="Q9" s="278">
        <f t="shared" si="7"/>
        <v>0</v>
      </c>
      <c r="R9" s="276"/>
      <c r="S9" s="270"/>
      <c r="T9" s="278">
        <f t="shared" si="8"/>
        <v>0</v>
      </c>
      <c r="U9" s="276"/>
      <c r="V9" s="277"/>
      <c r="W9" s="158"/>
      <c r="X9" s="158"/>
      <c r="Y9" s="158"/>
    </row>
    <row r="10" spans="1:25" ht="30.75" x14ac:dyDescent="0.2">
      <c r="A10" s="161" t="s">
        <v>3471</v>
      </c>
      <c r="B10" s="269">
        <f t="shared" si="0"/>
        <v>0</v>
      </c>
      <c r="C10" s="273">
        <f t="shared" si="1"/>
        <v>0</v>
      </c>
      <c r="D10" s="275">
        <f t="shared" si="2"/>
        <v>0</v>
      </c>
      <c r="E10" s="262">
        <f t="shared" si="3"/>
        <v>0</v>
      </c>
      <c r="F10" s="264"/>
      <c r="G10" s="260"/>
      <c r="H10" s="262">
        <f t="shared" si="4"/>
        <v>0</v>
      </c>
      <c r="I10" s="264"/>
      <c r="J10" s="260"/>
      <c r="K10" s="262">
        <f t="shared" si="5"/>
        <v>0</v>
      </c>
      <c r="L10" s="264"/>
      <c r="M10" s="260"/>
      <c r="N10" s="262">
        <f t="shared" si="6"/>
        <v>0</v>
      </c>
      <c r="O10" s="264"/>
      <c r="P10" s="260"/>
      <c r="Q10" s="262">
        <f t="shared" si="7"/>
        <v>0</v>
      </c>
      <c r="R10" s="264"/>
      <c r="S10" s="260"/>
      <c r="T10" s="262">
        <f t="shared" si="8"/>
        <v>0</v>
      </c>
      <c r="U10" s="264"/>
      <c r="V10" s="267"/>
    </row>
    <row r="11" spans="1:25" x14ac:dyDescent="0.2">
      <c r="A11" s="162" t="s">
        <v>1081</v>
      </c>
      <c r="B11" s="268">
        <f t="shared" si="0"/>
        <v>0</v>
      </c>
      <c r="C11" s="279">
        <f t="shared" si="1"/>
        <v>0</v>
      </c>
      <c r="D11" s="280">
        <f t="shared" si="2"/>
        <v>0</v>
      </c>
      <c r="E11" s="278">
        <f>+F11+G11</f>
        <v>0</v>
      </c>
      <c r="F11" s="276"/>
      <c r="G11" s="270"/>
      <c r="H11" s="278">
        <f t="shared" si="4"/>
        <v>0</v>
      </c>
      <c r="I11" s="276"/>
      <c r="J11" s="270"/>
      <c r="K11" s="278">
        <f t="shared" si="5"/>
        <v>0</v>
      </c>
      <c r="L11" s="276"/>
      <c r="M11" s="270"/>
      <c r="N11" s="278">
        <f t="shared" si="6"/>
        <v>0</v>
      </c>
      <c r="O11" s="276"/>
      <c r="P11" s="270"/>
      <c r="Q11" s="278">
        <f t="shared" si="7"/>
        <v>0</v>
      </c>
      <c r="R11" s="276"/>
      <c r="S11" s="270"/>
      <c r="T11" s="278">
        <f t="shared" si="8"/>
        <v>0</v>
      </c>
      <c r="U11" s="276"/>
      <c r="V11" s="277"/>
    </row>
    <row r="12" spans="1:25" ht="16.5" x14ac:dyDescent="0.2">
      <c r="A12" s="159" t="s">
        <v>3472</v>
      </c>
      <c r="B12" s="269">
        <f t="shared" si="0"/>
        <v>0</v>
      </c>
      <c r="C12" s="273">
        <f t="shared" si="1"/>
        <v>0</v>
      </c>
      <c r="D12" s="275">
        <f t="shared" si="2"/>
        <v>0</v>
      </c>
      <c r="E12" s="262">
        <f t="shared" si="3"/>
        <v>0</v>
      </c>
      <c r="F12" s="264"/>
      <c r="G12" s="260"/>
      <c r="H12" s="262">
        <f t="shared" si="4"/>
        <v>0</v>
      </c>
      <c r="I12" s="264"/>
      <c r="J12" s="260"/>
      <c r="K12" s="262">
        <f t="shared" si="5"/>
        <v>0</v>
      </c>
      <c r="L12" s="264"/>
      <c r="M12" s="260"/>
      <c r="N12" s="262">
        <f t="shared" si="6"/>
        <v>0</v>
      </c>
      <c r="O12" s="264"/>
      <c r="P12" s="260"/>
      <c r="Q12" s="262">
        <f t="shared" si="7"/>
        <v>0</v>
      </c>
      <c r="R12" s="264"/>
      <c r="S12" s="260"/>
      <c r="T12" s="262">
        <f t="shared" si="8"/>
        <v>0</v>
      </c>
      <c r="U12" s="264"/>
      <c r="V12" s="267"/>
    </row>
    <row r="13" spans="1:25" x14ac:dyDescent="0.2">
      <c r="A13" s="163" t="s">
        <v>1081</v>
      </c>
      <c r="B13" s="268">
        <f t="shared" si="0"/>
        <v>0</v>
      </c>
      <c r="C13" s="279">
        <f t="shared" si="1"/>
        <v>0</v>
      </c>
      <c r="D13" s="280">
        <f t="shared" si="2"/>
        <v>0</v>
      </c>
      <c r="E13" s="278">
        <f>+F13+G13</f>
        <v>0</v>
      </c>
      <c r="F13" s="276"/>
      <c r="G13" s="270"/>
      <c r="H13" s="278">
        <f t="shared" si="4"/>
        <v>0</v>
      </c>
      <c r="I13" s="276"/>
      <c r="J13" s="270"/>
      <c r="K13" s="278">
        <f t="shared" si="5"/>
        <v>0</v>
      </c>
      <c r="L13" s="276"/>
      <c r="M13" s="270"/>
      <c r="N13" s="278">
        <f t="shared" si="6"/>
        <v>0</v>
      </c>
      <c r="O13" s="276"/>
      <c r="P13" s="270"/>
      <c r="Q13" s="278">
        <f t="shared" si="7"/>
        <v>0</v>
      </c>
      <c r="R13" s="276"/>
      <c r="S13" s="270"/>
      <c r="T13" s="278">
        <f t="shared" si="8"/>
        <v>0</v>
      </c>
      <c r="U13" s="276"/>
      <c r="V13" s="277"/>
    </row>
    <row r="14" spans="1:25" x14ac:dyDescent="0.2">
      <c r="A14" s="164" t="s">
        <v>1082</v>
      </c>
      <c r="B14" s="269">
        <f t="shared" si="0"/>
        <v>0</v>
      </c>
      <c r="C14" s="273">
        <f t="shared" si="1"/>
        <v>0</v>
      </c>
      <c r="D14" s="275">
        <f t="shared" si="2"/>
        <v>0</v>
      </c>
      <c r="E14" s="262">
        <f t="shared" si="3"/>
        <v>0</v>
      </c>
      <c r="F14" s="264"/>
      <c r="G14" s="260"/>
      <c r="H14" s="262">
        <f t="shared" si="4"/>
        <v>0</v>
      </c>
      <c r="I14" s="264"/>
      <c r="J14" s="260"/>
      <c r="K14" s="262">
        <f t="shared" si="5"/>
        <v>0</v>
      </c>
      <c r="L14" s="264"/>
      <c r="M14" s="260"/>
      <c r="N14" s="262">
        <f t="shared" si="6"/>
        <v>0</v>
      </c>
      <c r="O14" s="264"/>
      <c r="P14" s="260"/>
      <c r="Q14" s="262">
        <f t="shared" si="7"/>
        <v>0</v>
      </c>
      <c r="R14" s="264"/>
      <c r="S14" s="260"/>
      <c r="T14" s="262">
        <f t="shared" si="8"/>
        <v>0</v>
      </c>
      <c r="U14" s="264"/>
      <c r="V14" s="267"/>
    </row>
    <row r="15" spans="1:25" x14ac:dyDescent="0.2">
      <c r="A15" s="162" t="s">
        <v>1081</v>
      </c>
      <c r="B15" s="268">
        <f t="shared" si="0"/>
        <v>0</v>
      </c>
      <c r="C15" s="279">
        <f t="shared" si="1"/>
        <v>0</v>
      </c>
      <c r="D15" s="280">
        <f t="shared" si="2"/>
        <v>0</v>
      </c>
      <c r="E15" s="278">
        <f>+F15+G15</f>
        <v>0</v>
      </c>
      <c r="F15" s="276"/>
      <c r="G15" s="270"/>
      <c r="H15" s="278">
        <f t="shared" si="4"/>
        <v>0</v>
      </c>
      <c r="I15" s="276"/>
      <c r="J15" s="270"/>
      <c r="K15" s="278">
        <f t="shared" si="5"/>
        <v>0</v>
      </c>
      <c r="L15" s="276"/>
      <c r="M15" s="270"/>
      <c r="N15" s="278">
        <f t="shared" si="6"/>
        <v>0</v>
      </c>
      <c r="O15" s="276"/>
      <c r="P15" s="270"/>
      <c r="Q15" s="278">
        <f t="shared" si="7"/>
        <v>0</v>
      </c>
      <c r="R15" s="276"/>
      <c r="S15" s="270"/>
      <c r="T15" s="278">
        <f t="shared" si="8"/>
        <v>0</v>
      </c>
      <c r="U15" s="276"/>
      <c r="V15" s="277"/>
    </row>
    <row r="16" spans="1:25" ht="17.25" thickBot="1" x14ac:dyDescent="0.25">
      <c r="A16" s="165" t="s">
        <v>3473</v>
      </c>
      <c r="B16" s="283">
        <f t="shared" si="0"/>
        <v>0</v>
      </c>
      <c r="C16" s="284">
        <f t="shared" si="1"/>
        <v>0</v>
      </c>
      <c r="D16" s="287">
        <f t="shared" si="2"/>
        <v>0</v>
      </c>
      <c r="E16" s="286">
        <f t="shared" si="3"/>
        <v>0</v>
      </c>
      <c r="F16" s="281"/>
      <c r="G16" s="282"/>
      <c r="H16" s="286">
        <f t="shared" si="4"/>
        <v>0</v>
      </c>
      <c r="I16" s="281"/>
      <c r="J16" s="282"/>
      <c r="K16" s="286">
        <f t="shared" si="5"/>
        <v>0</v>
      </c>
      <c r="L16" s="281"/>
      <c r="M16" s="282"/>
      <c r="N16" s="286">
        <f t="shared" si="6"/>
        <v>0</v>
      </c>
      <c r="O16" s="281"/>
      <c r="P16" s="282"/>
      <c r="Q16" s="286">
        <f t="shared" si="7"/>
        <v>0</v>
      </c>
      <c r="R16" s="281"/>
      <c r="S16" s="282"/>
      <c r="T16" s="286">
        <f t="shared" si="8"/>
        <v>0</v>
      </c>
      <c r="U16" s="281"/>
      <c r="V16" s="285"/>
    </row>
    <row r="17" spans="1:22" ht="24.75" customHeight="1" thickBot="1" x14ac:dyDescent="0.25">
      <c r="A17" s="166" t="s">
        <v>3474</v>
      </c>
      <c r="B17" s="167">
        <f>+C17+D17</f>
        <v>0</v>
      </c>
      <c r="C17" s="168">
        <f>(C6+C7+C9)-(C11+C13+C15)</f>
        <v>0</v>
      </c>
      <c r="D17" s="169">
        <f>(D6+D7+D9)-(D11+D13+D15)</f>
        <v>0</v>
      </c>
      <c r="E17" s="170">
        <f>+F17+G17</f>
        <v>0</v>
      </c>
      <c r="F17" s="168">
        <f>(F6+F7+F9)-(F11+F13+F15)</f>
        <v>0</v>
      </c>
      <c r="G17" s="171">
        <f>(G6+G7+G9)-(G11+G13+G15)</f>
        <v>0</v>
      </c>
      <c r="H17" s="170">
        <f>+I17+J17</f>
        <v>0</v>
      </c>
      <c r="I17" s="168">
        <f>(I6+I7+I9)-(I11+I13+I15)</f>
        <v>0</v>
      </c>
      <c r="J17" s="171">
        <f>(J6+J7+J9)-(J11+J13+J15)</f>
        <v>0</v>
      </c>
      <c r="K17" s="170">
        <f>+L17+M17</f>
        <v>0</v>
      </c>
      <c r="L17" s="168">
        <f>(L6+L7+L9)-(L11+L13+L15)</f>
        <v>0</v>
      </c>
      <c r="M17" s="171">
        <f>(M6+M7+M9)-(M11+M13+M15)</f>
        <v>0</v>
      </c>
      <c r="N17" s="172">
        <f>+O17+P17</f>
        <v>0</v>
      </c>
      <c r="O17" s="168">
        <f>(O6+O7+O9)-(O11+O13+O15)</f>
        <v>0</v>
      </c>
      <c r="P17" s="169">
        <f>(P6+P7+P9)-(P11+P13+P15)</f>
        <v>0</v>
      </c>
      <c r="Q17" s="170">
        <f>+R17+S17</f>
        <v>0</v>
      </c>
      <c r="R17" s="168">
        <f>(R6+R7+R9)-(R11+R13+R15)</f>
        <v>0</v>
      </c>
      <c r="S17" s="171">
        <f>(S6+S7+S9)-(S11+S13+S15)</f>
        <v>0</v>
      </c>
      <c r="T17" s="173">
        <f>+U17+V17</f>
        <v>0</v>
      </c>
      <c r="U17" s="168">
        <f>(U6+U7+U9)-(U11+U13+U15)</f>
        <v>0</v>
      </c>
      <c r="V17" s="169">
        <f>(V6+V7+V9)-(V11+V13+V15)</f>
        <v>0</v>
      </c>
    </row>
    <row r="18" spans="1:22" ht="22.5" customHeight="1" thickTop="1" x14ac:dyDescent="0.2">
      <c r="A18" s="174"/>
      <c r="B18" s="175"/>
      <c r="C18" s="175"/>
      <c r="D18" s="175"/>
      <c r="E18" s="240" t="str">
        <f>IF(OR(E17&lt;0,F17&lt;0,G17&lt;0,H17&lt;0,I17&lt;0,J17&lt;0,K17&lt;0,L17&lt;0,M17&lt;0,N17&lt;0,O17&lt;0,P17&lt;0,Q17&lt;0,R17&lt;0,S17&lt;0,T17&lt;0,U17&lt;0,V17&lt;0),"VERIFICAR. La Matrícula Actual no puede ser negativa.","")</f>
        <v/>
      </c>
      <c r="F18" s="240"/>
      <c r="G18" s="240"/>
      <c r="H18" s="240"/>
      <c r="I18" s="240"/>
      <c r="J18" s="240"/>
      <c r="K18" s="240"/>
      <c r="L18" s="240"/>
      <c r="M18" s="240"/>
      <c r="N18" s="240"/>
      <c r="O18" s="240"/>
      <c r="P18" s="240"/>
      <c r="Q18" s="240"/>
      <c r="R18" s="240"/>
      <c r="S18" s="240"/>
      <c r="T18" s="240"/>
      <c r="U18" s="240"/>
      <c r="V18" s="240"/>
    </row>
    <row r="19" spans="1:22" s="178" customFormat="1" ht="15.75" x14ac:dyDescent="0.2">
      <c r="A19" s="176" t="s">
        <v>1083</v>
      </c>
      <c r="B19" s="175"/>
      <c r="C19" s="175"/>
      <c r="D19" s="175"/>
      <c r="E19" s="177"/>
      <c r="F19" s="177"/>
      <c r="G19" s="177"/>
      <c r="H19" s="177"/>
      <c r="I19" s="177"/>
      <c r="J19" s="177"/>
      <c r="K19" s="177"/>
      <c r="L19" s="177"/>
      <c r="M19" s="177"/>
      <c r="N19" s="177"/>
      <c r="O19" s="177"/>
      <c r="P19" s="177"/>
      <c r="Q19" s="177"/>
      <c r="R19" s="177"/>
      <c r="S19" s="177"/>
      <c r="T19" s="177"/>
      <c r="U19" s="177"/>
      <c r="V19" s="177"/>
    </row>
    <row r="20" spans="1:22" ht="16.5" customHeight="1" x14ac:dyDescent="0.2">
      <c r="A20" s="179" t="s">
        <v>3475</v>
      </c>
      <c r="B20" s="180"/>
      <c r="C20" s="180"/>
      <c r="D20" s="180"/>
      <c r="E20" s="180"/>
      <c r="F20" s="180"/>
      <c r="G20" s="180"/>
      <c r="H20" s="180"/>
      <c r="I20" s="180"/>
      <c r="J20" s="180"/>
      <c r="K20" s="180"/>
      <c r="L20" s="180"/>
      <c r="M20" s="180"/>
      <c r="N20" s="180"/>
      <c r="O20" s="180"/>
      <c r="P20" s="180"/>
      <c r="Q20" s="180"/>
      <c r="R20" s="180"/>
      <c r="S20" s="180"/>
      <c r="T20" s="180"/>
      <c r="U20" s="180"/>
      <c r="V20" s="180"/>
    </row>
    <row r="21" spans="1:22" x14ac:dyDescent="0.2">
      <c r="A21" s="179" t="s">
        <v>3476</v>
      </c>
      <c r="B21" s="180"/>
      <c r="C21" s="180"/>
      <c r="D21" s="180"/>
      <c r="E21" s="180"/>
      <c r="F21" s="180"/>
      <c r="G21" s="180"/>
      <c r="H21" s="180"/>
      <c r="I21" s="180"/>
      <c r="J21" s="180"/>
      <c r="K21" s="180"/>
      <c r="L21" s="180"/>
      <c r="M21" s="180"/>
      <c r="N21" s="180"/>
      <c r="O21" s="180"/>
      <c r="P21" s="180"/>
      <c r="Q21" s="180"/>
      <c r="R21" s="180"/>
      <c r="S21" s="180"/>
      <c r="T21" s="180"/>
      <c r="U21" s="180"/>
      <c r="V21" s="180"/>
    </row>
    <row r="22" spans="1:22" x14ac:dyDescent="0.2">
      <c r="A22" s="179" t="s">
        <v>3441</v>
      </c>
      <c r="B22" s="180"/>
      <c r="C22" s="180"/>
      <c r="D22" s="180"/>
      <c r="E22" s="180"/>
      <c r="F22" s="180"/>
      <c r="G22" s="180"/>
      <c r="H22" s="180"/>
      <c r="I22" s="180"/>
      <c r="J22" s="180"/>
      <c r="K22" s="180"/>
      <c r="L22" s="180"/>
      <c r="M22" s="180"/>
      <c r="N22" s="180"/>
      <c r="O22" s="180"/>
      <c r="P22" s="180"/>
      <c r="Q22" s="180"/>
      <c r="R22" s="180"/>
      <c r="S22" s="180"/>
      <c r="T22" s="180"/>
      <c r="U22" s="180"/>
      <c r="V22" s="180"/>
    </row>
    <row r="23" spans="1:22" x14ac:dyDescent="0.2">
      <c r="A23" s="179" t="s">
        <v>1104</v>
      </c>
      <c r="B23" s="180"/>
      <c r="C23" s="180"/>
      <c r="D23" s="180"/>
      <c r="E23" s="180"/>
      <c r="F23" s="180"/>
      <c r="G23" s="180"/>
      <c r="H23" s="180"/>
      <c r="I23" s="180"/>
      <c r="J23" s="180"/>
      <c r="K23" s="180"/>
      <c r="L23" s="180"/>
      <c r="M23" s="180"/>
      <c r="N23" s="180"/>
      <c r="O23" s="180"/>
      <c r="P23" s="180"/>
      <c r="Q23" s="180"/>
      <c r="R23" s="180"/>
      <c r="S23" s="180"/>
      <c r="T23" s="180"/>
      <c r="U23" s="180"/>
      <c r="V23" s="180"/>
    </row>
    <row r="24" spans="1:22" x14ac:dyDescent="0.2">
      <c r="A24" s="181" t="s">
        <v>1151</v>
      </c>
      <c r="B24" s="180"/>
      <c r="C24" s="180"/>
      <c r="D24" s="180"/>
      <c r="E24" s="180"/>
      <c r="F24" s="180"/>
      <c r="G24" s="180"/>
      <c r="H24" s="180"/>
      <c r="I24" s="180"/>
      <c r="J24" s="180"/>
      <c r="K24" s="180"/>
      <c r="L24" s="180"/>
      <c r="M24" s="180"/>
      <c r="N24" s="180"/>
      <c r="O24" s="180"/>
      <c r="P24" s="180"/>
      <c r="Q24" s="180"/>
      <c r="R24" s="180"/>
      <c r="S24" s="180"/>
      <c r="T24" s="180"/>
      <c r="U24" s="180"/>
      <c r="V24" s="180"/>
    </row>
    <row r="25" spans="1:22" x14ac:dyDescent="0.2">
      <c r="A25" s="179" t="s">
        <v>3477</v>
      </c>
      <c r="B25" s="180"/>
      <c r="C25" s="180"/>
      <c r="D25" s="180"/>
      <c r="E25" s="180"/>
      <c r="F25" s="180"/>
      <c r="G25" s="180"/>
      <c r="H25" s="180"/>
      <c r="I25" s="180"/>
      <c r="J25" s="180"/>
      <c r="K25" s="180"/>
      <c r="L25" s="180"/>
      <c r="M25" s="180"/>
      <c r="N25" s="180"/>
      <c r="O25" s="180"/>
      <c r="P25" s="180"/>
      <c r="Q25" s="180"/>
      <c r="R25" s="180"/>
      <c r="S25" s="180"/>
      <c r="T25" s="180"/>
      <c r="U25" s="180"/>
      <c r="V25" s="180"/>
    </row>
    <row r="26" spans="1:22" x14ac:dyDescent="0.2">
      <c r="A26" s="182"/>
    </row>
    <row r="27" spans="1:22" ht="15.75" x14ac:dyDescent="0.25">
      <c r="A27" s="86" t="s">
        <v>1152</v>
      </c>
      <c r="D27" s="86"/>
      <c r="E27" s="87"/>
      <c r="F27" s="88"/>
      <c r="G27" s="88"/>
    </row>
    <row r="28" spans="1:22" ht="18.75" customHeight="1" x14ac:dyDescent="0.2">
      <c r="A28" s="241"/>
      <c r="B28" s="242"/>
      <c r="C28" s="242"/>
      <c r="D28" s="242"/>
      <c r="E28" s="242"/>
      <c r="F28" s="242"/>
      <c r="G28" s="242"/>
      <c r="H28" s="242"/>
      <c r="I28" s="242"/>
      <c r="J28" s="242"/>
      <c r="K28" s="242"/>
      <c r="L28" s="242"/>
      <c r="M28" s="242"/>
      <c r="N28" s="242"/>
      <c r="O28" s="242"/>
      <c r="P28" s="242"/>
      <c r="Q28" s="242"/>
      <c r="R28" s="242"/>
      <c r="S28" s="242"/>
      <c r="T28" s="242"/>
      <c r="U28" s="242"/>
      <c r="V28" s="243"/>
    </row>
    <row r="29" spans="1:22" ht="18.75" customHeight="1" x14ac:dyDescent="0.2">
      <c r="A29" s="244"/>
      <c r="B29" s="245"/>
      <c r="C29" s="245"/>
      <c r="D29" s="245"/>
      <c r="E29" s="245"/>
      <c r="F29" s="245"/>
      <c r="G29" s="245"/>
      <c r="H29" s="245"/>
      <c r="I29" s="245"/>
      <c r="J29" s="245"/>
      <c r="K29" s="245"/>
      <c r="L29" s="245"/>
      <c r="M29" s="245"/>
      <c r="N29" s="245"/>
      <c r="O29" s="245"/>
      <c r="P29" s="245"/>
      <c r="Q29" s="245"/>
      <c r="R29" s="245"/>
      <c r="S29" s="245"/>
      <c r="T29" s="245"/>
      <c r="U29" s="245"/>
      <c r="V29" s="246"/>
    </row>
    <row r="30" spans="1:22" ht="18.75" customHeight="1" x14ac:dyDescent="0.2">
      <c r="A30" s="244"/>
      <c r="B30" s="245"/>
      <c r="C30" s="245"/>
      <c r="D30" s="245"/>
      <c r="E30" s="245"/>
      <c r="F30" s="245"/>
      <c r="G30" s="245"/>
      <c r="H30" s="245"/>
      <c r="I30" s="245"/>
      <c r="J30" s="245"/>
      <c r="K30" s="245"/>
      <c r="L30" s="245"/>
      <c r="M30" s="245"/>
      <c r="N30" s="245"/>
      <c r="O30" s="245"/>
      <c r="P30" s="245"/>
      <c r="Q30" s="245"/>
      <c r="R30" s="245"/>
      <c r="S30" s="245"/>
      <c r="T30" s="245"/>
      <c r="U30" s="245"/>
      <c r="V30" s="246"/>
    </row>
    <row r="31" spans="1:22" ht="18.75" customHeight="1" x14ac:dyDescent="0.2">
      <c r="A31" s="244"/>
      <c r="B31" s="245"/>
      <c r="C31" s="245"/>
      <c r="D31" s="245"/>
      <c r="E31" s="245"/>
      <c r="F31" s="245"/>
      <c r="G31" s="245"/>
      <c r="H31" s="245"/>
      <c r="I31" s="245"/>
      <c r="J31" s="245"/>
      <c r="K31" s="245"/>
      <c r="L31" s="245"/>
      <c r="M31" s="245"/>
      <c r="N31" s="245"/>
      <c r="O31" s="245"/>
      <c r="P31" s="245"/>
      <c r="Q31" s="245"/>
      <c r="R31" s="245"/>
      <c r="S31" s="245"/>
      <c r="T31" s="245"/>
      <c r="U31" s="245"/>
      <c r="V31" s="246"/>
    </row>
    <row r="32" spans="1:22" ht="18.75" customHeight="1" x14ac:dyDescent="0.2">
      <c r="A32" s="247"/>
      <c r="B32" s="248"/>
      <c r="C32" s="248"/>
      <c r="D32" s="248"/>
      <c r="E32" s="248"/>
      <c r="F32" s="248"/>
      <c r="G32" s="248"/>
      <c r="H32" s="248"/>
      <c r="I32" s="248"/>
      <c r="J32" s="248"/>
      <c r="K32" s="248"/>
      <c r="L32" s="248"/>
      <c r="M32" s="248"/>
      <c r="N32" s="248"/>
      <c r="O32" s="248"/>
      <c r="P32" s="248"/>
      <c r="Q32" s="248"/>
      <c r="R32" s="248"/>
      <c r="S32" s="248"/>
      <c r="T32" s="248"/>
      <c r="U32" s="248"/>
      <c r="V32" s="249"/>
    </row>
  </sheetData>
  <sheetProtection password="C70F" sheet="1" objects="1" scenarios="1"/>
  <mergeCells count="115">
    <mergeCell ref="G15:G16"/>
    <mergeCell ref="P13:P14"/>
    <mergeCell ref="K13:K14"/>
    <mergeCell ref="L13:L14"/>
    <mergeCell ref="M13:M14"/>
    <mergeCell ref="B15:B16"/>
    <mergeCell ref="C15:C16"/>
    <mergeCell ref="U15:U16"/>
    <mergeCell ref="V15:V16"/>
    <mergeCell ref="H15:H16"/>
    <mergeCell ref="I15:I16"/>
    <mergeCell ref="J15:J16"/>
    <mergeCell ref="Q15:Q16"/>
    <mergeCell ref="R15:R16"/>
    <mergeCell ref="S15:S16"/>
    <mergeCell ref="N15:N16"/>
    <mergeCell ref="O15:O16"/>
    <mergeCell ref="P15:P16"/>
    <mergeCell ref="K15:K16"/>
    <mergeCell ref="L15:L16"/>
    <mergeCell ref="M15:M16"/>
    <mergeCell ref="T15:T16"/>
    <mergeCell ref="D15:D16"/>
    <mergeCell ref="E15:E16"/>
    <mergeCell ref="F15:F16"/>
    <mergeCell ref="H11:H12"/>
    <mergeCell ref="I11:I12"/>
    <mergeCell ref="I9:I10"/>
    <mergeCell ref="U13:U14"/>
    <mergeCell ref="M9:M10"/>
    <mergeCell ref="K11:K12"/>
    <mergeCell ref="L11:L12"/>
    <mergeCell ref="M11:M12"/>
    <mergeCell ref="N9:N10"/>
    <mergeCell ref="O9:O10"/>
    <mergeCell ref="P9:P10"/>
    <mergeCell ref="N11:N12"/>
    <mergeCell ref="O11:O12"/>
    <mergeCell ref="P11:P12"/>
    <mergeCell ref="R9:R10"/>
    <mergeCell ref="S9:S10"/>
    <mergeCell ref="T9:T10"/>
    <mergeCell ref="Q13:Q14"/>
    <mergeCell ref="R13:R14"/>
    <mergeCell ref="S13:S14"/>
    <mergeCell ref="K9:K10"/>
    <mergeCell ref="L9:L10"/>
    <mergeCell ref="N13:N14"/>
    <mergeCell ref="O13:O14"/>
    <mergeCell ref="V13:V14"/>
    <mergeCell ref="V11:V12"/>
    <mergeCell ref="B13:B14"/>
    <mergeCell ref="C13:C14"/>
    <mergeCell ref="D13:D14"/>
    <mergeCell ref="E13:E14"/>
    <mergeCell ref="F13:F14"/>
    <mergeCell ref="G13:G14"/>
    <mergeCell ref="H13:H14"/>
    <mergeCell ref="I13:I14"/>
    <mergeCell ref="J13:J14"/>
    <mergeCell ref="J11:J12"/>
    <mergeCell ref="Q11:Q12"/>
    <mergeCell ref="R11:R12"/>
    <mergeCell ref="S11:S12"/>
    <mergeCell ref="T11:T12"/>
    <mergeCell ref="U11:U12"/>
    <mergeCell ref="T13:T14"/>
    <mergeCell ref="B11:B12"/>
    <mergeCell ref="C11:C12"/>
    <mergeCell ref="D11:D12"/>
    <mergeCell ref="E11:E12"/>
    <mergeCell ref="F11:F12"/>
    <mergeCell ref="G11:G12"/>
    <mergeCell ref="R7:R8"/>
    <mergeCell ref="S7:S8"/>
    <mergeCell ref="B7:B8"/>
    <mergeCell ref="C7:C8"/>
    <mergeCell ref="D7:D8"/>
    <mergeCell ref="U9:U10"/>
    <mergeCell ref="V9:V10"/>
    <mergeCell ref="J9:J10"/>
    <mergeCell ref="Q9:Q10"/>
    <mergeCell ref="C9:C10"/>
    <mergeCell ref="D9:D10"/>
    <mergeCell ref="E9:E10"/>
    <mergeCell ref="F9:F10"/>
    <mergeCell ref="G9:G10"/>
    <mergeCell ref="H9:H10"/>
    <mergeCell ref="H7:H8"/>
    <mergeCell ref="I7:I8"/>
    <mergeCell ref="J7:J8"/>
    <mergeCell ref="E18:V18"/>
    <mergeCell ref="A28:V32"/>
    <mergeCell ref="T4:V4"/>
    <mergeCell ref="A4:A5"/>
    <mergeCell ref="B4:D4"/>
    <mergeCell ref="E4:G4"/>
    <mergeCell ref="H4:J4"/>
    <mergeCell ref="Q4:S4"/>
    <mergeCell ref="G7:G8"/>
    <mergeCell ref="N4:P4"/>
    <mergeCell ref="N7:N8"/>
    <mergeCell ref="O7:O8"/>
    <mergeCell ref="P7:P8"/>
    <mergeCell ref="K4:M4"/>
    <mergeCell ref="K7:K8"/>
    <mergeCell ref="L7:L8"/>
    <mergeCell ref="M7:M8"/>
    <mergeCell ref="E7:E8"/>
    <mergeCell ref="F7:F8"/>
    <mergeCell ref="T7:T8"/>
    <mergeCell ref="U7:U8"/>
    <mergeCell ref="V7:V8"/>
    <mergeCell ref="B9:B10"/>
    <mergeCell ref="Q7:Q8"/>
  </mergeCells>
  <conditionalFormatting sqref="B6:E17 H6:H17 Q6:Q17 T6:T17 F17:G17 I17:J17 R17:S17 U17:V17">
    <cfRule type="cellIs" dxfId="51" priority="18" operator="equal">
      <formula>0</formula>
    </cfRule>
  </conditionalFormatting>
  <conditionalFormatting sqref="N6:N17 O17:P17">
    <cfRule type="cellIs" dxfId="50" priority="17" operator="equal">
      <formula>0</formula>
    </cfRule>
  </conditionalFormatting>
  <conditionalFormatting sqref="K6:K17 L17:M17">
    <cfRule type="cellIs" dxfId="49" priority="16" operator="equal">
      <formula>0</formula>
    </cfRule>
  </conditionalFormatting>
  <conditionalFormatting sqref="B17:V17">
    <cfRule type="cellIs" dxfId="48" priority="15" operator="lessThan">
      <formula>0</formula>
    </cfRule>
  </conditionalFormatting>
  <conditionalFormatting sqref="E18:V19">
    <cfRule type="notContainsBlanks" dxfId="47" priority="14">
      <formula>LEN(TRIM(E18))&gt;0</formula>
    </cfRule>
  </conditionalFormatting>
  <dataValidations count="2">
    <dataValidation allowBlank="1" showInputMessage="1" showErrorMessage="1" prompt="Sólo para Instituciones PRIVADAS." sqref="WMA983041:WMB983051 JH6:JI16 TD6:TE16 ACZ6:ADA16 AMV6:AMW16 AWR6:AWS16 BGN6:BGO16 BQJ6:BQK16 CAF6:CAG16 CKB6:CKC16 CTX6:CTY16 DDT6:DDU16 DNP6:DNQ16 DXL6:DXM16 EHH6:EHI16 ERD6:ERE16 FAZ6:FBA16 FKV6:FKW16 FUR6:FUS16 GEN6:GEO16 GOJ6:GOK16 GYF6:GYG16 HIB6:HIC16 HRX6:HRY16 IBT6:IBU16 ILP6:ILQ16 IVL6:IVM16 JFH6:JFI16 JPD6:JPE16 JYZ6:JZA16 KIV6:KIW16 KSR6:KSS16 LCN6:LCO16 LMJ6:LMK16 LWF6:LWG16 MGB6:MGC16 MPX6:MPY16 MZT6:MZU16 NJP6:NJQ16 NTL6:NTM16 ODH6:ODI16 OND6:ONE16 OWZ6:OXA16 PGV6:PGW16 PQR6:PQS16 QAN6:QAO16 QKJ6:QKK16 QUF6:QUG16 REB6:REC16 RNX6:RNY16 RXT6:RXU16 SHP6:SHQ16 SRL6:SRM16 TBH6:TBI16 TLD6:TLE16 TUZ6:TVA16 UEV6:UEW16 UOR6:UOS16 UYN6:UYO16 VIJ6:VIK16 VSF6:VSG16 WCB6:WCC16 WLX6:WLY16 WVT6:WVU16 F65537:G65547 JH65537:JI65547 TD65537:TE65547 ACZ65537:ADA65547 AMV65537:AMW65547 AWR65537:AWS65547 BGN65537:BGO65547 BQJ65537:BQK65547 CAF65537:CAG65547 CKB65537:CKC65547 CTX65537:CTY65547 DDT65537:DDU65547 DNP65537:DNQ65547 DXL65537:DXM65547 EHH65537:EHI65547 ERD65537:ERE65547 FAZ65537:FBA65547 FKV65537:FKW65547 FUR65537:FUS65547 GEN65537:GEO65547 GOJ65537:GOK65547 GYF65537:GYG65547 HIB65537:HIC65547 HRX65537:HRY65547 IBT65537:IBU65547 ILP65537:ILQ65547 IVL65537:IVM65547 JFH65537:JFI65547 JPD65537:JPE65547 JYZ65537:JZA65547 KIV65537:KIW65547 KSR65537:KSS65547 LCN65537:LCO65547 LMJ65537:LMK65547 LWF65537:LWG65547 MGB65537:MGC65547 MPX65537:MPY65547 MZT65537:MZU65547 NJP65537:NJQ65547 NTL65537:NTM65547 ODH65537:ODI65547 OND65537:ONE65547 OWZ65537:OXA65547 PGV65537:PGW65547 PQR65537:PQS65547 QAN65537:QAO65547 QKJ65537:QKK65547 QUF65537:QUG65547 REB65537:REC65547 RNX65537:RNY65547 RXT65537:RXU65547 SHP65537:SHQ65547 SRL65537:SRM65547 TBH65537:TBI65547 TLD65537:TLE65547 TUZ65537:TVA65547 UEV65537:UEW65547 UOR65537:UOS65547 UYN65537:UYO65547 VIJ65537:VIK65547 VSF65537:VSG65547 WCB65537:WCC65547 WLX65537:WLY65547 WVT65537:WVU65547 F131073:G131083 JH131073:JI131083 TD131073:TE131083 ACZ131073:ADA131083 AMV131073:AMW131083 AWR131073:AWS131083 BGN131073:BGO131083 BQJ131073:BQK131083 CAF131073:CAG131083 CKB131073:CKC131083 CTX131073:CTY131083 DDT131073:DDU131083 DNP131073:DNQ131083 DXL131073:DXM131083 EHH131073:EHI131083 ERD131073:ERE131083 FAZ131073:FBA131083 FKV131073:FKW131083 FUR131073:FUS131083 GEN131073:GEO131083 GOJ131073:GOK131083 GYF131073:GYG131083 HIB131073:HIC131083 HRX131073:HRY131083 IBT131073:IBU131083 ILP131073:ILQ131083 IVL131073:IVM131083 JFH131073:JFI131083 JPD131073:JPE131083 JYZ131073:JZA131083 KIV131073:KIW131083 KSR131073:KSS131083 LCN131073:LCO131083 LMJ131073:LMK131083 LWF131073:LWG131083 MGB131073:MGC131083 MPX131073:MPY131083 MZT131073:MZU131083 NJP131073:NJQ131083 NTL131073:NTM131083 ODH131073:ODI131083 OND131073:ONE131083 OWZ131073:OXA131083 PGV131073:PGW131083 PQR131073:PQS131083 QAN131073:QAO131083 QKJ131073:QKK131083 QUF131073:QUG131083 REB131073:REC131083 RNX131073:RNY131083 RXT131073:RXU131083 SHP131073:SHQ131083 SRL131073:SRM131083 TBH131073:TBI131083 TLD131073:TLE131083 TUZ131073:TVA131083 UEV131073:UEW131083 UOR131073:UOS131083 UYN131073:UYO131083 VIJ131073:VIK131083 VSF131073:VSG131083 WCB131073:WCC131083 WLX131073:WLY131083 WVT131073:WVU131083 F196609:G196619 JH196609:JI196619 TD196609:TE196619 ACZ196609:ADA196619 AMV196609:AMW196619 AWR196609:AWS196619 BGN196609:BGO196619 BQJ196609:BQK196619 CAF196609:CAG196619 CKB196609:CKC196619 CTX196609:CTY196619 DDT196609:DDU196619 DNP196609:DNQ196619 DXL196609:DXM196619 EHH196609:EHI196619 ERD196609:ERE196619 FAZ196609:FBA196619 FKV196609:FKW196619 FUR196609:FUS196619 GEN196609:GEO196619 GOJ196609:GOK196619 GYF196609:GYG196619 HIB196609:HIC196619 HRX196609:HRY196619 IBT196609:IBU196619 ILP196609:ILQ196619 IVL196609:IVM196619 JFH196609:JFI196619 JPD196609:JPE196619 JYZ196609:JZA196619 KIV196609:KIW196619 KSR196609:KSS196619 LCN196609:LCO196619 LMJ196609:LMK196619 LWF196609:LWG196619 MGB196609:MGC196619 MPX196609:MPY196619 MZT196609:MZU196619 NJP196609:NJQ196619 NTL196609:NTM196619 ODH196609:ODI196619 OND196609:ONE196619 OWZ196609:OXA196619 PGV196609:PGW196619 PQR196609:PQS196619 QAN196609:QAO196619 QKJ196609:QKK196619 QUF196609:QUG196619 REB196609:REC196619 RNX196609:RNY196619 RXT196609:RXU196619 SHP196609:SHQ196619 SRL196609:SRM196619 TBH196609:TBI196619 TLD196609:TLE196619 TUZ196609:TVA196619 UEV196609:UEW196619 UOR196609:UOS196619 UYN196609:UYO196619 VIJ196609:VIK196619 VSF196609:VSG196619 WCB196609:WCC196619 WLX196609:WLY196619 WVT196609:WVU196619 F262145:G262155 JH262145:JI262155 TD262145:TE262155 ACZ262145:ADA262155 AMV262145:AMW262155 AWR262145:AWS262155 BGN262145:BGO262155 BQJ262145:BQK262155 CAF262145:CAG262155 CKB262145:CKC262155 CTX262145:CTY262155 DDT262145:DDU262155 DNP262145:DNQ262155 DXL262145:DXM262155 EHH262145:EHI262155 ERD262145:ERE262155 FAZ262145:FBA262155 FKV262145:FKW262155 FUR262145:FUS262155 GEN262145:GEO262155 GOJ262145:GOK262155 GYF262145:GYG262155 HIB262145:HIC262155 HRX262145:HRY262155 IBT262145:IBU262155 ILP262145:ILQ262155 IVL262145:IVM262155 JFH262145:JFI262155 JPD262145:JPE262155 JYZ262145:JZA262155 KIV262145:KIW262155 KSR262145:KSS262155 LCN262145:LCO262155 LMJ262145:LMK262155 LWF262145:LWG262155 MGB262145:MGC262155 MPX262145:MPY262155 MZT262145:MZU262155 NJP262145:NJQ262155 NTL262145:NTM262155 ODH262145:ODI262155 OND262145:ONE262155 OWZ262145:OXA262155 PGV262145:PGW262155 PQR262145:PQS262155 QAN262145:QAO262155 QKJ262145:QKK262155 QUF262145:QUG262155 REB262145:REC262155 RNX262145:RNY262155 RXT262145:RXU262155 SHP262145:SHQ262155 SRL262145:SRM262155 TBH262145:TBI262155 TLD262145:TLE262155 TUZ262145:TVA262155 UEV262145:UEW262155 UOR262145:UOS262155 UYN262145:UYO262155 VIJ262145:VIK262155 VSF262145:VSG262155 WCB262145:WCC262155 WLX262145:WLY262155 WVT262145:WVU262155 F327681:G327691 JH327681:JI327691 TD327681:TE327691 ACZ327681:ADA327691 AMV327681:AMW327691 AWR327681:AWS327691 BGN327681:BGO327691 BQJ327681:BQK327691 CAF327681:CAG327691 CKB327681:CKC327691 CTX327681:CTY327691 DDT327681:DDU327691 DNP327681:DNQ327691 DXL327681:DXM327691 EHH327681:EHI327691 ERD327681:ERE327691 FAZ327681:FBA327691 FKV327681:FKW327691 FUR327681:FUS327691 GEN327681:GEO327691 GOJ327681:GOK327691 GYF327681:GYG327691 HIB327681:HIC327691 HRX327681:HRY327691 IBT327681:IBU327691 ILP327681:ILQ327691 IVL327681:IVM327691 JFH327681:JFI327691 JPD327681:JPE327691 JYZ327681:JZA327691 KIV327681:KIW327691 KSR327681:KSS327691 LCN327681:LCO327691 LMJ327681:LMK327691 LWF327681:LWG327691 MGB327681:MGC327691 MPX327681:MPY327691 MZT327681:MZU327691 NJP327681:NJQ327691 NTL327681:NTM327691 ODH327681:ODI327691 OND327681:ONE327691 OWZ327681:OXA327691 PGV327681:PGW327691 PQR327681:PQS327691 QAN327681:QAO327691 QKJ327681:QKK327691 QUF327681:QUG327691 REB327681:REC327691 RNX327681:RNY327691 RXT327681:RXU327691 SHP327681:SHQ327691 SRL327681:SRM327691 TBH327681:TBI327691 TLD327681:TLE327691 TUZ327681:TVA327691 UEV327681:UEW327691 UOR327681:UOS327691 UYN327681:UYO327691 VIJ327681:VIK327691 VSF327681:VSG327691 WCB327681:WCC327691 WLX327681:WLY327691 WVT327681:WVU327691 F393217:G393227 JH393217:JI393227 TD393217:TE393227 ACZ393217:ADA393227 AMV393217:AMW393227 AWR393217:AWS393227 BGN393217:BGO393227 BQJ393217:BQK393227 CAF393217:CAG393227 CKB393217:CKC393227 CTX393217:CTY393227 DDT393217:DDU393227 DNP393217:DNQ393227 DXL393217:DXM393227 EHH393217:EHI393227 ERD393217:ERE393227 FAZ393217:FBA393227 FKV393217:FKW393227 FUR393217:FUS393227 GEN393217:GEO393227 GOJ393217:GOK393227 GYF393217:GYG393227 HIB393217:HIC393227 HRX393217:HRY393227 IBT393217:IBU393227 ILP393217:ILQ393227 IVL393217:IVM393227 JFH393217:JFI393227 JPD393217:JPE393227 JYZ393217:JZA393227 KIV393217:KIW393227 KSR393217:KSS393227 LCN393217:LCO393227 LMJ393217:LMK393227 LWF393217:LWG393227 MGB393217:MGC393227 MPX393217:MPY393227 MZT393217:MZU393227 NJP393217:NJQ393227 NTL393217:NTM393227 ODH393217:ODI393227 OND393217:ONE393227 OWZ393217:OXA393227 PGV393217:PGW393227 PQR393217:PQS393227 QAN393217:QAO393227 QKJ393217:QKK393227 QUF393217:QUG393227 REB393217:REC393227 RNX393217:RNY393227 RXT393217:RXU393227 SHP393217:SHQ393227 SRL393217:SRM393227 TBH393217:TBI393227 TLD393217:TLE393227 TUZ393217:TVA393227 UEV393217:UEW393227 UOR393217:UOS393227 UYN393217:UYO393227 VIJ393217:VIK393227 VSF393217:VSG393227 WCB393217:WCC393227 WLX393217:WLY393227 WVT393217:WVU393227 F458753:G458763 JH458753:JI458763 TD458753:TE458763 ACZ458753:ADA458763 AMV458753:AMW458763 AWR458753:AWS458763 BGN458753:BGO458763 BQJ458753:BQK458763 CAF458753:CAG458763 CKB458753:CKC458763 CTX458753:CTY458763 DDT458753:DDU458763 DNP458753:DNQ458763 DXL458753:DXM458763 EHH458753:EHI458763 ERD458753:ERE458763 FAZ458753:FBA458763 FKV458753:FKW458763 FUR458753:FUS458763 GEN458753:GEO458763 GOJ458753:GOK458763 GYF458753:GYG458763 HIB458753:HIC458763 HRX458753:HRY458763 IBT458753:IBU458763 ILP458753:ILQ458763 IVL458753:IVM458763 JFH458753:JFI458763 JPD458753:JPE458763 JYZ458753:JZA458763 KIV458753:KIW458763 KSR458753:KSS458763 LCN458753:LCO458763 LMJ458753:LMK458763 LWF458753:LWG458763 MGB458753:MGC458763 MPX458753:MPY458763 MZT458753:MZU458763 NJP458753:NJQ458763 NTL458753:NTM458763 ODH458753:ODI458763 OND458753:ONE458763 OWZ458753:OXA458763 PGV458753:PGW458763 PQR458753:PQS458763 QAN458753:QAO458763 QKJ458753:QKK458763 QUF458753:QUG458763 REB458753:REC458763 RNX458753:RNY458763 RXT458753:RXU458763 SHP458753:SHQ458763 SRL458753:SRM458763 TBH458753:TBI458763 TLD458753:TLE458763 TUZ458753:TVA458763 UEV458753:UEW458763 UOR458753:UOS458763 UYN458753:UYO458763 VIJ458753:VIK458763 VSF458753:VSG458763 WCB458753:WCC458763 WLX458753:WLY458763 WVT458753:WVU458763 F524289:G524299 JH524289:JI524299 TD524289:TE524299 ACZ524289:ADA524299 AMV524289:AMW524299 AWR524289:AWS524299 BGN524289:BGO524299 BQJ524289:BQK524299 CAF524289:CAG524299 CKB524289:CKC524299 CTX524289:CTY524299 DDT524289:DDU524299 DNP524289:DNQ524299 DXL524289:DXM524299 EHH524289:EHI524299 ERD524289:ERE524299 FAZ524289:FBA524299 FKV524289:FKW524299 FUR524289:FUS524299 GEN524289:GEO524299 GOJ524289:GOK524299 GYF524289:GYG524299 HIB524289:HIC524299 HRX524289:HRY524299 IBT524289:IBU524299 ILP524289:ILQ524299 IVL524289:IVM524299 JFH524289:JFI524299 JPD524289:JPE524299 JYZ524289:JZA524299 KIV524289:KIW524299 KSR524289:KSS524299 LCN524289:LCO524299 LMJ524289:LMK524299 LWF524289:LWG524299 MGB524289:MGC524299 MPX524289:MPY524299 MZT524289:MZU524299 NJP524289:NJQ524299 NTL524289:NTM524299 ODH524289:ODI524299 OND524289:ONE524299 OWZ524289:OXA524299 PGV524289:PGW524299 PQR524289:PQS524299 QAN524289:QAO524299 QKJ524289:QKK524299 QUF524289:QUG524299 REB524289:REC524299 RNX524289:RNY524299 RXT524289:RXU524299 SHP524289:SHQ524299 SRL524289:SRM524299 TBH524289:TBI524299 TLD524289:TLE524299 TUZ524289:TVA524299 UEV524289:UEW524299 UOR524289:UOS524299 UYN524289:UYO524299 VIJ524289:VIK524299 VSF524289:VSG524299 WCB524289:WCC524299 WLX524289:WLY524299 WVT524289:WVU524299 F589825:G589835 JH589825:JI589835 TD589825:TE589835 ACZ589825:ADA589835 AMV589825:AMW589835 AWR589825:AWS589835 BGN589825:BGO589835 BQJ589825:BQK589835 CAF589825:CAG589835 CKB589825:CKC589835 CTX589825:CTY589835 DDT589825:DDU589835 DNP589825:DNQ589835 DXL589825:DXM589835 EHH589825:EHI589835 ERD589825:ERE589835 FAZ589825:FBA589835 FKV589825:FKW589835 FUR589825:FUS589835 GEN589825:GEO589835 GOJ589825:GOK589835 GYF589825:GYG589835 HIB589825:HIC589835 HRX589825:HRY589835 IBT589825:IBU589835 ILP589825:ILQ589835 IVL589825:IVM589835 JFH589825:JFI589835 JPD589825:JPE589835 JYZ589825:JZA589835 KIV589825:KIW589835 KSR589825:KSS589835 LCN589825:LCO589835 LMJ589825:LMK589835 LWF589825:LWG589835 MGB589825:MGC589835 MPX589825:MPY589835 MZT589825:MZU589835 NJP589825:NJQ589835 NTL589825:NTM589835 ODH589825:ODI589835 OND589825:ONE589835 OWZ589825:OXA589835 PGV589825:PGW589835 PQR589825:PQS589835 QAN589825:QAO589835 QKJ589825:QKK589835 QUF589825:QUG589835 REB589825:REC589835 RNX589825:RNY589835 RXT589825:RXU589835 SHP589825:SHQ589835 SRL589825:SRM589835 TBH589825:TBI589835 TLD589825:TLE589835 TUZ589825:TVA589835 UEV589825:UEW589835 UOR589825:UOS589835 UYN589825:UYO589835 VIJ589825:VIK589835 VSF589825:VSG589835 WCB589825:WCC589835 WLX589825:WLY589835 WVT589825:WVU589835 F655361:G655371 JH655361:JI655371 TD655361:TE655371 ACZ655361:ADA655371 AMV655361:AMW655371 AWR655361:AWS655371 BGN655361:BGO655371 BQJ655361:BQK655371 CAF655361:CAG655371 CKB655361:CKC655371 CTX655361:CTY655371 DDT655361:DDU655371 DNP655361:DNQ655371 DXL655361:DXM655371 EHH655361:EHI655371 ERD655361:ERE655371 FAZ655361:FBA655371 FKV655361:FKW655371 FUR655361:FUS655371 GEN655361:GEO655371 GOJ655361:GOK655371 GYF655361:GYG655371 HIB655361:HIC655371 HRX655361:HRY655371 IBT655361:IBU655371 ILP655361:ILQ655371 IVL655361:IVM655371 JFH655361:JFI655371 JPD655361:JPE655371 JYZ655361:JZA655371 KIV655361:KIW655371 KSR655361:KSS655371 LCN655361:LCO655371 LMJ655361:LMK655371 LWF655361:LWG655371 MGB655361:MGC655371 MPX655361:MPY655371 MZT655361:MZU655371 NJP655361:NJQ655371 NTL655361:NTM655371 ODH655361:ODI655371 OND655361:ONE655371 OWZ655361:OXA655371 PGV655361:PGW655371 PQR655361:PQS655371 QAN655361:QAO655371 QKJ655361:QKK655371 QUF655361:QUG655371 REB655361:REC655371 RNX655361:RNY655371 RXT655361:RXU655371 SHP655361:SHQ655371 SRL655361:SRM655371 TBH655361:TBI655371 TLD655361:TLE655371 TUZ655361:TVA655371 UEV655361:UEW655371 UOR655361:UOS655371 UYN655361:UYO655371 VIJ655361:VIK655371 VSF655361:VSG655371 WCB655361:WCC655371 WLX655361:WLY655371 WVT655361:WVU655371 F720897:G720907 JH720897:JI720907 TD720897:TE720907 ACZ720897:ADA720907 AMV720897:AMW720907 AWR720897:AWS720907 BGN720897:BGO720907 BQJ720897:BQK720907 CAF720897:CAG720907 CKB720897:CKC720907 CTX720897:CTY720907 DDT720897:DDU720907 DNP720897:DNQ720907 DXL720897:DXM720907 EHH720897:EHI720907 ERD720897:ERE720907 FAZ720897:FBA720907 FKV720897:FKW720907 FUR720897:FUS720907 GEN720897:GEO720907 GOJ720897:GOK720907 GYF720897:GYG720907 HIB720897:HIC720907 HRX720897:HRY720907 IBT720897:IBU720907 ILP720897:ILQ720907 IVL720897:IVM720907 JFH720897:JFI720907 JPD720897:JPE720907 JYZ720897:JZA720907 KIV720897:KIW720907 KSR720897:KSS720907 LCN720897:LCO720907 LMJ720897:LMK720907 LWF720897:LWG720907 MGB720897:MGC720907 MPX720897:MPY720907 MZT720897:MZU720907 NJP720897:NJQ720907 NTL720897:NTM720907 ODH720897:ODI720907 OND720897:ONE720907 OWZ720897:OXA720907 PGV720897:PGW720907 PQR720897:PQS720907 QAN720897:QAO720907 QKJ720897:QKK720907 QUF720897:QUG720907 REB720897:REC720907 RNX720897:RNY720907 RXT720897:RXU720907 SHP720897:SHQ720907 SRL720897:SRM720907 TBH720897:TBI720907 TLD720897:TLE720907 TUZ720897:TVA720907 UEV720897:UEW720907 UOR720897:UOS720907 UYN720897:UYO720907 VIJ720897:VIK720907 VSF720897:VSG720907 WCB720897:WCC720907 WLX720897:WLY720907 WVT720897:WVU720907 F786433:G786443 JH786433:JI786443 TD786433:TE786443 ACZ786433:ADA786443 AMV786433:AMW786443 AWR786433:AWS786443 BGN786433:BGO786443 BQJ786433:BQK786443 CAF786433:CAG786443 CKB786433:CKC786443 CTX786433:CTY786443 DDT786433:DDU786443 DNP786433:DNQ786443 DXL786433:DXM786443 EHH786433:EHI786443 ERD786433:ERE786443 FAZ786433:FBA786443 FKV786433:FKW786443 FUR786433:FUS786443 GEN786433:GEO786443 GOJ786433:GOK786443 GYF786433:GYG786443 HIB786433:HIC786443 HRX786433:HRY786443 IBT786433:IBU786443 ILP786433:ILQ786443 IVL786433:IVM786443 JFH786433:JFI786443 JPD786433:JPE786443 JYZ786433:JZA786443 KIV786433:KIW786443 KSR786433:KSS786443 LCN786433:LCO786443 LMJ786433:LMK786443 LWF786433:LWG786443 MGB786433:MGC786443 MPX786433:MPY786443 MZT786433:MZU786443 NJP786433:NJQ786443 NTL786433:NTM786443 ODH786433:ODI786443 OND786433:ONE786443 OWZ786433:OXA786443 PGV786433:PGW786443 PQR786433:PQS786443 QAN786433:QAO786443 QKJ786433:QKK786443 QUF786433:QUG786443 REB786433:REC786443 RNX786433:RNY786443 RXT786433:RXU786443 SHP786433:SHQ786443 SRL786433:SRM786443 TBH786433:TBI786443 TLD786433:TLE786443 TUZ786433:TVA786443 UEV786433:UEW786443 UOR786433:UOS786443 UYN786433:UYO786443 VIJ786433:VIK786443 VSF786433:VSG786443 WCB786433:WCC786443 WLX786433:WLY786443 WVT786433:WVU786443 F851969:G851979 JH851969:JI851979 TD851969:TE851979 ACZ851969:ADA851979 AMV851969:AMW851979 AWR851969:AWS851979 BGN851969:BGO851979 BQJ851969:BQK851979 CAF851969:CAG851979 CKB851969:CKC851979 CTX851969:CTY851979 DDT851969:DDU851979 DNP851969:DNQ851979 DXL851969:DXM851979 EHH851969:EHI851979 ERD851969:ERE851979 FAZ851969:FBA851979 FKV851969:FKW851979 FUR851969:FUS851979 GEN851969:GEO851979 GOJ851969:GOK851979 GYF851969:GYG851979 HIB851969:HIC851979 HRX851969:HRY851979 IBT851969:IBU851979 ILP851969:ILQ851979 IVL851969:IVM851979 JFH851969:JFI851979 JPD851969:JPE851979 JYZ851969:JZA851979 KIV851969:KIW851979 KSR851969:KSS851979 LCN851969:LCO851979 LMJ851969:LMK851979 LWF851969:LWG851979 MGB851969:MGC851979 MPX851969:MPY851979 MZT851969:MZU851979 NJP851969:NJQ851979 NTL851969:NTM851979 ODH851969:ODI851979 OND851969:ONE851979 OWZ851969:OXA851979 PGV851969:PGW851979 PQR851969:PQS851979 QAN851969:QAO851979 QKJ851969:QKK851979 QUF851969:QUG851979 REB851969:REC851979 RNX851969:RNY851979 RXT851969:RXU851979 SHP851969:SHQ851979 SRL851969:SRM851979 TBH851969:TBI851979 TLD851969:TLE851979 TUZ851969:TVA851979 UEV851969:UEW851979 UOR851969:UOS851979 UYN851969:UYO851979 VIJ851969:VIK851979 VSF851969:VSG851979 WCB851969:WCC851979 WLX851969:WLY851979 WVT851969:WVU851979 F917505:G917515 JH917505:JI917515 TD917505:TE917515 ACZ917505:ADA917515 AMV917505:AMW917515 AWR917505:AWS917515 BGN917505:BGO917515 BQJ917505:BQK917515 CAF917505:CAG917515 CKB917505:CKC917515 CTX917505:CTY917515 DDT917505:DDU917515 DNP917505:DNQ917515 DXL917505:DXM917515 EHH917505:EHI917515 ERD917505:ERE917515 FAZ917505:FBA917515 FKV917505:FKW917515 FUR917505:FUS917515 GEN917505:GEO917515 GOJ917505:GOK917515 GYF917505:GYG917515 HIB917505:HIC917515 HRX917505:HRY917515 IBT917505:IBU917515 ILP917505:ILQ917515 IVL917505:IVM917515 JFH917505:JFI917515 JPD917505:JPE917515 JYZ917505:JZA917515 KIV917505:KIW917515 KSR917505:KSS917515 LCN917505:LCO917515 LMJ917505:LMK917515 LWF917505:LWG917515 MGB917505:MGC917515 MPX917505:MPY917515 MZT917505:MZU917515 NJP917505:NJQ917515 NTL917505:NTM917515 ODH917505:ODI917515 OND917505:ONE917515 OWZ917505:OXA917515 PGV917505:PGW917515 PQR917505:PQS917515 QAN917505:QAO917515 QKJ917505:QKK917515 QUF917505:QUG917515 REB917505:REC917515 RNX917505:RNY917515 RXT917505:RXU917515 SHP917505:SHQ917515 SRL917505:SRM917515 TBH917505:TBI917515 TLD917505:TLE917515 TUZ917505:TVA917515 UEV917505:UEW917515 UOR917505:UOS917515 UYN917505:UYO917515 VIJ917505:VIK917515 VSF917505:VSG917515 WCB917505:WCC917515 WLX917505:WLY917515 WVT917505:WVU917515 F983041:G983051 JH983041:JI983051 TD983041:TE983051 ACZ983041:ADA983051 AMV983041:AMW983051 AWR983041:AWS983051 BGN983041:BGO983051 BQJ983041:BQK983051 CAF983041:CAG983051 CKB983041:CKC983051 CTX983041:CTY983051 DDT983041:DDU983051 DNP983041:DNQ983051 DXL983041:DXM983051 EHH983041:EHI983051 ERD983041:ERE983051 FAZ983041:FBA983051 FKV983041:FKW983051 FUR983041:FUS983051 GEN983041:GEO983051 GOJ983041:GOK983051 GYF983041:GYG983051 HIB983041:HIC983051 HRX983041:HRY983051 IBT983041:IBU983051 ILP983041:ILQ983051 IVL983041:IVM983051 JFH983041:JFI983051 JPD983041:JPE983051 JYZ983041:JZA983051 KIV983041:KIW983051 KSR983041:KSS983051 LCN983041:LCO983051 LMJ983041:LMK983051 LWF983041:LWG983051 MGB983041:MGC983051 MPX983041:MPY983051 MZT983041:MZU983051 NJP983041:NJQ983051 NTL983041:NTM983051 ODH983041:ODI983051 OND983041:ONE983051 OWZ983041:OXA983051 PGV983041:PGW983051 PQR983041:PQS983051 QAN983041:QAO983051 QKJ983041:QKK983051 QUF983041:QUG983051 REB983041:REC983051 RNX983041:RNY983051 RXT983041:RXU983051 SHP983041:SHQ983051 SRL983041:SRM983051 TBH983041:TBI983051 TLD983041:TLE983051 TUZ983041:TVA983051 UEV983041:UEW983051 UOR983041:UOS983051 UYN983041:UYO983051 VIJ983041:VIK983051 VSF983041:VSG983051 WCB983041:WCC983051 WLX983041:WLY983051 WVT983041:WVU983051 I131073:J131083 JK6:JL16 TG6:TH16 ADC6:ADD16 AMY6:AMZ16 AWU6:AWV16 BGQ6:BGR16 BQM6:BQN16 CAI6:CAJ16 CKE6:CKF16 CUA6:CUB16 DDW6:DDX16 DNS6:DNT16 DXO6:DXP16 EHK6:EHL16 ERG6:ERH16 FBC6:FBD16 FKY6:FKZ16 FUU6:FUV16 GEQ6:GER16 GOM6:GON16 GYI6:GYJ16 HIE6:HIF16 HSA6:HSB16 IBW6:IBX16 ILS6:ILT16 IVO6:IVP16 JFK6:JFL16 JPG6:JPH16 JZC6:JZD16 KIY6:KIZ16 KSU6:KSV16 LCQ6:LCR16 LMM6:LMN16 LWI6:LWJ16 MGE6:MGF16 MQA6:MQB16 MZW6:MZX16 NJS6:NJT16 NTO6:NTP16 ODK6:ODL16 ONG6:ONH16 OXC6:OXD16 PGY6:PGZ16 PQU6:PQV16 QAQ6:QAR16 QKM6:QKN16 QUI6:QUJ16 REE6:REF16 ROA6:ROB16 RXW6:RXX16 SHS6:SHT16 SRO6:SRP16 TBK6:TBL16 TLG6:TLH16 TVC6:TVD16 UEY6:UEZ16 UOU6:UOV16 UYQ6:UYR16 VIM6:VIN16 VSI6:VSJ16 WCE6:WCF16 WMA6:WMB16 WVW6:WVX16 I196609:J196619 JK65537:JL65547 TG65537:TH65547 ADC65537:ADD65547 AMY65537:AMZ65547 AWU65537:AWV65547 BGQ65537:BGR65547 BQM65537:BQN65547 CAI65537:CAJ65547 CKE65537:CKF65547 CUA65537:CUB65547 DDW65537:DDX65547 DNS65537:DNT65547 DXO65537:DXP65547 EHK65537:EHL65547 ERG65537:ERH65547 FBC65537:FBD65547 FKY65537:FKZ65547 FUU65537:FUV65547 GEQ65537:GER65547 GOM65537:GON65547 GYI65537:GYJ65547 HIE65537:HIF65547 HSA65537:HSB65547 IBW65537:IBX65547 ILS65537:ILT65547 IVO65537:IVP65547 JFK65537:JFL65547 JPG65537:JPH65547 JZC65537:JZD65547 KIY65537:KIZ65547 KSU65537:KSV65547 LCQ65537:LCR65547 LMM65537:LMN65547 LWI65537:LWJ65547 MGE65537:MGF65547 MQA65537:MQB65547 MZW65537:MZX65547 NJS65537:NJT65547 NTO65537:NTP65547 ODK65537:ODL65547 ONG65537:ONH65547 OXC65537:OXD65547 PGY65537:PGZ65547 PQU65537:PQV65547 QAQ65537:QAR65547 QKM65537:QKN65547 QUI65537:QUJ65547 REE65537:REF65547 ROA65537:ROB65547 RXW65537:RXX65547 SHS65537:SHT65547 SRO65537:SRP65547 TBK65537:TBL65547 TLG65537:TLH65547 TVC65537:TVD65547 UEY65537:UEZ65547 UOU65537:UOV65547 UYQ65537:UYR65547 VIM65537:VIN65547 VSI65537:VSJ65547 WCE65537:WCF65547 WMA65537:WMB65547 WVW65537:WVX65547 I262145:J262155 JK131073:JL131083 TG131073:TH131083 ADC131073:ADD131083 AMY131073:AMZ131083 AWU131073:AWV131083 BGQ131073:BGR131083 BQM131073:BQN131083 CAI131073:CAJ131083 CKE131073:CKF131083 CUA131073:CUB131083 DDW131073:DDX131083 DNS131073:DNT131083 DXO131073:DXP131083 EHK131073:EHL131083 ERG131073:ERH131083 FBC131073:FBD131083 FKY131073:FKZ131083 FUU131073:FUV131083 GEQ131073:GER131083 GOM131073:GON131083 GYI131073:GYJ131083 HIE131073:HIF131083 HSA131073:HSB131083 IBW131073:IBX131083 ILS131073:ILT131083 IVO131073:IVP131083 JFK131073:JFL131083 JPG131073:JPH131083 JZC131073:JZD131083 KIY131073:KIZ131083 KSU131073:KSV131083 LCQ131073:LCR131083 LMM131073:LMN131083 LWI131073:LWJ131083 MGE131073:MGF131083 MQA131073:MQB131083 MZW131073:MZX131083 NJS131073:NJT131083 NTO131073:NTP131083 ODK131073:ODL131083 ONG131073:ONH131083 OXC131073:OXD131083 PGY131073:PGZ131083 PQU131073:PQV131083 QAQ131073:QAR131083 QKM131073:QKN131083 QUI131073:QUJ131083 REE131073:REF131083 ROA131073:ROB131083 RXW131073:RXX131083 SHS131073:SHT131083 SRO131073:SRP131083 TBK131073:TBL131083 TLG131073:TLH131083 TVC131073:TVD131083 UEY131073:UEZ131083 UOU131073:UOV131083 UYQ131073:UYR131083 VIM131073:VIN131083 VSI131073:VSJ131083 WCE131073:WCF131083 WMA131073:WMB131083 WVW131073:WVX131083 I327681:J327691 JK196609:JL196619 TG196609:TH196619 ADC196609:ADD196619 AMY196609:AMZ196619 AWU196609:AWV196619 BGQ196609:BGR196619 BQM196609:BQN196619 CAI196609:CAJ196619 CKE196609:CKF196619 CUA196609:CUB196619 DDW196609:DDX196619 DNS196609:DNT196619 DXO196609:DXP196619 EHK196609:EHL196619 ERG196609:ERH196619 FBC196609:FBD196619 FKY196609:FKZ196619 FUU196609:FUV196619 GEQ196609:GER196619 GOM196609:GON196619 GYI196609:GYJ196619 HIE196609:HIF196619 HSA196609:HSB196619 IBW196609:IBX196619 ILS196609:ILT196619 IVO196609:IVP196619 JFK196609:JFL196619 JPG196609:JPH196619 JZC196609:JZD196619 KIY196609:KIZ196619 KSU196609:KSV196619 LCQ196609:LCR196619 LMM196609:LMN196619 LWI196609:LWJ196619 MGE196609:MGF196619 MQA196609:MQB196619 MZW196609:MZX196619 NJS196609:NJT196619 NTO196609:NTP196619 ODK196609:ODL196619 ONG196609:ONH196619 OXC196609:OXD196619 PGY196609:PGZ196619 PQU196609:PQV196619 QAQ196609:QAR196619 QKM196609:QKN196619 QUI196609:QUJ196619 REE196609:REF196619 ROA196609:ROB196619 RXW196609:RXX196619 SHS196609:SHT196619 SRO196609:SRP196619 TBK196609:TBL196619 TLG196609:TLH196619 TVC196609:TVD196619 UEY196609:UEZ196619 UOU196609:UOV196619 UYQ196609:UYR196619 VIM196609:VIN196619 VSI196609:VSJ196619 WCE196609:WCF196619 WMA196609:WMB196619 WVW196609:WVX196619 I393217:J393227 JK262145:JL262155 TG262145:TH262155 ADC262145:ADD262155 AMY262145:AMZ262155 AWU262145:AWV262155 BGQ262145:BGR262155 BQM262145:BQN262155 CAI262145:CAJ262155 CKE262145:CKF262155 CUA262145:CUB262155 DDW262145:DDX262155 DNS262145:DNT262155 DXO262145:DXP262155 EHK262145:EHL262155 ERG262145:ERH262155 FBC262145:FBD262155 FKY262145:FKZ262155 FUU262145:FUV262155 GEQ262145:GER262155 GOM262145:GON262155 GYI262145:GYJ262155 HIE262145:HIF262155 HSA262145:HSB262155 IBW262145:IBX262155 ILS262145:ILT262155 IVO262145:IVP262155 JFK262145:JFL262155 JPG262145:JPH262155 JZC262145:JZD262155 KIY262145:KIZ262155 KSU262145:KSV262155 LCQ262145:LCR262155 LMM262145:LMN262155 LWI262145:LWJ262155 MGE262145:MGF262155 MQA262145:MQB262155 MZW262145:MZX262155 NJS262145:NJT262155 NTO262145:NTP262155 ODK262145:ODL262155 ONG262145:ONH262155 OXC262145:OXD262155 PGY262145:PGZ262155 PQU262145:PQV262155 QAQ262145:QAR262155 QKM262145:QKN262155 QUI262145:QUJ262155 REE262145:REF262155 ROA262145:ROB262155 RXW262145:RXX262155 SHS262145:SHT262155 SRO262145:SRP262155 TBK262145:TBL262155 TLG262145:TLH262155 TVC262145:TVD262155 UEY262145:UEZ262155 UOU262145:UOV262155 UYQ262145:UYR262155 VIM262145:VIN262155 VSI262145:VSJ262155 WCE262145:WCF262155 WMA262145:WMB262155 WVW262145:WVX262155 I458753:J458763 JK327681:JL327691 TG327681:TH327691 ADC327681:ADD327691 AMY327681:AMZ327691 AWU327681:AWV327691 BGQ327681:BGR327691 BQM327681:BQN327691 CAI327681:CAJ327691 CKE327681:CKF327691 CUA327681:CUB327691 DDW327681:DDX327691 DNS327681:DNT327691 DXO327681:DXP327691 EHK327681:EHL327691 ERG327681:ERH327691 FBC327681:FBD327691 FKY327681:FKZ327691 FUU327681:FUV327691 GEQ327681:GER327691 GOM327681:GON327691 GYI327681:GYJ327691 HIE327681:HIF327691 HSA327681:HSB327691 IBW327681:IBX327691 ILS327681:ILT327691 IVO327681:IVP327691 JFK327681:JFL327691 JPG327681:JPH327691 JZC327681:JZD327691 KIY327681:KIZ327691 KSU327681:KSV327691 LCQ327681:LCR327691 LMM327681:LMN327691 LWI327681:LWJ327691 MGE327681:MGF327691 MQA327681:MQB327691 MZW327681:MZX327691 NJS327681:NJT327691 NTO327681:NTP327691 ODK327681:ODL327691 ONG327681:ONH327691 OXC327681:OXD327691 PGY327681:PGZ327691 PQU327681:PQV327691 QAQ327681:QAR327691 QKM327681:QKN327691 QUI327681:QUJ327691 REE327681:REF327691 ROA327681:ROB327691 RXW327681:RXX327691 SHS327681:SHT327691 SRO327681:SRP327691 TBK327681:TBL327691 TLG327681:TLH327691 TVC327681:TVD327691 UEY327681:UEZ327691 UOU327681:UOV327691 UYQ327681:UYR327691 VIM327681:VIN327691 VSI327681:VSJ327691 WCE327681:WCF327691 WMA327681:WMB327691 WVW327681:WVX327691 I524289:J524299 JK393217:JL393227 TG393217:TH393227 ADC393217:ADD393227 AMY393217:AMZ393227 AWU393217:AWV393227 BGQ393217:BGR393227 BQM393217:BQN393227 CAI393217:CAJ393227 CKE393217:CKF393227 CUA393217:CUB393227 DDW393217:DDX393227 DNS393217:DNT393227 DXO393217:DXP393227 EHK393217:EHL393227 ERG393217:ERH393227 FBC393217:FBD393227 FKY393217:FKZ393227 FUU393217:FUV393227 GEQ393217:GER393227 GOM393217:GON393227 GYI393217:GYJ393227 HIE393217:HIF393227 HSA393217:HSB393227 IBW393217:IBX393227 ILS393217:ILT393227 IVO393217:IVP393227 JFK393217:JFL393227 JPG393217:JPH393227 JZC393217:JZD393227 KIY393217:KIZ393227 KSU393217:KSV393227 LCQ393217:LCR393227 LMM393217:LMN393227 LWI393217:LWJ393227 MGE393217:MGF393227 MQA393217:MQB393227 MZW393217:MZX393227 NJS393217:NJT393227 NTO393217:NTP393227 ODK393217:ODL393227 ONG393217:ONH393227 OXC393217:OXD393227 PGY393217:PGZ393227 PQU393217:PQV393227 QAQ393217:QAR393227 QKM393217:QKN393227 QUI393217:QUJ393227 REE393217:REF393227 ROA393217:ROB393227 RXW393217:RXX393227 SHS393217:SHT393227 SRO393217:SRP393227 TBK393217:TBL393227 TLG393217:TLH393227 TVC393217:TVD393227 UEY393217:UEZ393227 UOU393217:UOV393227 UYQ393217:UYR393227 VIM393217:VIN393227 VSI393217:VSJ393227 WCE393217:WCF393227 WMA393217:WMB393227 WVW393217:WVX393227 I589825:J589835 JK458753:JL458763 TG458753:TH458763 ADC458753:ADD458763 AMY458753:AMZ458763 AWU458753:AWV458763 BGQ458753:BGR458763 BQM458753:BQN458763 CAI458753:CAJ458763 CKE458753:CKF458763 CUA458753:CUB458763 DDW458753:DDX458763 DNS458753:DNT458763 DXO458753:DXP458763 EHK458753:EHL458763 ERG458753:ERH458763 FBC458753:FBD458763 FKY458753:FKZ458763 FUU458753:FUV458763 GEQ458753:GER458763 GOM458753:GON458763 GYI458753:GYJ458763 HIE458753:HIF458763 HSA458753:HSB458763 IBW458753:IBX458763 ILS458753:ILT458763 IVO458753:IVP458763 JFK458753:JFL458763 JPG458753:JPH458763 JZC458753:JZD458763 KIY458753:KIZ458763 KSU458753:KSV458763 LCQ458753:LCR458763 LMM458753:LMN458763 LWI458753:LWJ458763 MGE458753:MGF458763 MQA458753:MQB458763 MZW458753:MZX458763 NJS458753:NJT458763 NTO458753:NTP458763 ODK458753:ODL458763 ONG458753:ONH458763 OXC458753:OXD458763 PGY458753:PGZ458763 PQU458753:PQV458763 QAQ458753:QAR458763 QKM458753:QKN458763 QUI458753:QUJ458763 REE458753:REF458763 ROA458753:ROB458763 RXW458753:RXX458763 SHS458753:SHT458763 SRO458753:SRP458763 TBK458753:TBL458763 TLG458753:TLH458763 TVC458753:TVD458763 UEY458753:UEZ458763 UOU458753:UOV458763 UYQ458753:UYR458763 VIM458753:VIN458763 VSI458753:VSJ458763 WCE458753:WCF458763 WMA458753:WMB458763 WVW458753:WVX458763 I655361:J655371 JK524289:JL524299 TG524289:TH524299 ADC524289:ADD524299 AMY524289:AMZ524299 AWU524289:AWV524299 BGQ524289:BGR524299 BQM524289:BQN524299 CAI524289:CAJ524299 CKE524289:CKF524299 CUA524289:CUB524299 DDW524289:DDX524299 DNS524289:DNT524299 DXO524289:DXP524299 EHK524289:EHL524299 ERG524289:ERH524299 FBC524289:FBD524299 FKY524289:FKZ524299 FUU524289:FUV524299 GEQ524289:GER524299 GOM524289:GON524299 GYI524289:GYJ524299 HIE524289:HIF524299 HSA524289:HSB524299 IBW524289:IBX524299 ILS524289:ILT524299 IVO524289:IVP524299 JFK524289:JFL524299 JPG524289:JPH524299 JZC524289:JZD524299 KIY524289:KIZ524299 KSU524289:KSV524299 LCQ524289:LCR524299 LMM524289:LMN524299 LWI524289:LWJ524299 MGE524289:MGF524299 MQA524289:MQB524299 MZW524289:MZX524299 NJS524289:NJT524299 NTO524289:NTP524299 ODK524289:ODL524299 ONG524289:ONH524299 OXC524289:OXD524299 PGY524289:PGZ524299 PQU524289:PQV524299 QAQ524289:QAR524299 QKM524289:QKN524299 QUI524289:QUJ524299 REE524289:REF524299 ROA524289:ROB524299 RXW524289:RXX524299 SHS524289:SHT524299 SRO524289:SRP524299 TBK524289:TBL524299 TLG524289:TLH524299 TVC524289:TVD524299 UEY524289:UEZ524299 UOU524289:UOV524299 UYQ524289:UYR524299 VIM524289:VIN524299 VSI524289:VSJ524299 WCE524289:WCF524299 WMA524289:WMB524299 WVW524289:WVX524299 I720897:J720907 JK589825:JL589835 TG589825:TH589835 ADC589825:ADD589835 AMY589825:AMZ589835 AWU589825:AWV589835 BGQ589825:BGR589835 BQM589825:BQN589835 CAI589825:CAJ589835 CKE589825:CKF589835 CUA589825:CUB589835 DDW589825:DDX589835 DNS589825:DNT589835 DXO589825:DXP589835 EHK589825:EHL589835 ERG589825:ERH589835 FBC589825:FBD589835 FKY589825:FKZ589835 FUU589825:FUV589835 GEQ589825:GER589835 GOM589825:GON589835 GYI589825:GYJ589835 HIE589825:HIF589835 HSA589825:HSB589835 IBW589825:IBX589835 ILS589825:ILT589835 IVO589825:IVP589835 JFK589825:JFL589835 JPG589825:JPH589835 JZC589825:JZD589835 KIY589825:KIZ589835 KSU589825:KSV589835 LCQ589825:LCR589835 LMM589825:LMN589835 LWI589825:LWJ589835 MGE589825:MGF589835 MQA589825:MQB589835 MZW589825:MZX589835 NJS589825:NJT589835 NTO589825:NTP589835 ODK589825:ODL589835 ONG589825:ONH589835 OXC589825:OXD589835 PGY589825:PGZ589835 PQU589825:PQV589835 QAQ589825:QAR589835 QKM589825:QKN589835 QUI589825:QUJ589835 REE589825:REF589835 ROA589825:ROB589835 RXW589825:RXX589835 SHS589825:SHT589835 SRO589825:SRP589835 TBK589825:TBL589835 TLG589825:TLH589835 TVC589825:TVD589835 UEY589825:UEZ589835 UOU589825:UOV589835 UYQ589825:UYR589835 VIM589825:VIN589835 VSI589825:VSJ589835 WCE589825:WCF589835 WMA589825:WMB589835 WVW589825:WVX589835 I786433:J786443 JK655361:JL655371 TG655361:TH655371 ADC655361:ADD655371 AMY655361:AMZ655371 AWU655361:AWV655371 BGQ655361:BGR655371 BQM655361:BQN655371 CAI655361:CAJ655371 CKE655361:CKF655371 CUA655361:CUB655371 DDW655361:DDX655371 DNS655361:DNT655371 DXO655361:DXP655371 EHK655361:EHL655371 ERG655361:ERH655371 FBC655361:FBD655371 FKY655361:FKZ655371 FUU655361:FUV655371 GEQ655361:GER655371 GOM655361:GON655371 GYI655361:GYJ655371 HIE655361:HIF655371 HSA655361:HSB655371 IBW655361:IBX655371 ILS655361:ILT655371 IVO655361:IVP655371 JFK655361:JFL655371 JPG655361:JPH655371 JZC655361:JZD655371 KIY655361:KIZ655371 KSU655361:KSV655371 LCQ655361:LCR655371 LMM655361:LMN655371 LWI655361:LWJ655371 MGE655361:MGF655371 MQA655361:MQB655371 MZW655361:MZX655371 NJS655361:NJT655371 NTO655361:NTP655371 ODK655361:ODL655371 ONG655361:ONH655371 OXC655361:OXD655371 PGY655361:PGZ655371 PQU655361:PQV655371 QAQ655361:QAR655371 QKM655361:QKN655371 QUI655361:QUJ655371 REE655361:REF655371 ROA655361:ROB655371 RXW655361:RXX655371 SHS655361:SHT655371 SRO655361:SRP655371 TBK655361:TBL655371 TLG655361:TLH655371 TVC655361:TVD655371 UEY655361:UEZ655371 UOU655361:UOV655371 UYQ655361:UYR655371 VIM655361:VIN655371 VSI655361:VSJ655371 WCE655361:WCF655371 WMA655361:WMB655371 WVW655361:WVX655371 I851969:J851979 JK720897:JL720907 TG720897:TH720907 ADC720897:ADD720907 AMY720897:AMZ720907 AWU720897:AWV720907 BGQ720897:BGR720907 BQM720897:BQN720907 CAI720897:CAJ720907 CKE720897:CKF720907 CUA720897:CUB720907 DDW720897:DDX720907 DNS720897:DNT720907 DXO720897:DXP720907 EHK720897:EHL720907 ERG720897:ERH720907 FBC720897:FBD720907 FKY720897:FKZ720907 FUU720897:FUV720907 GEQ720897:GER720907 GOM720897:GON720907 GYI720897:GYJ720907 HIE720897:HIF720907 HSA720897:HSB720907 IBW720897:IBX720907 ILS720897:ILT720907 IVO720897:IVP720907 JFK720897:JFL720907 JPG720897:JPH720907 JZC720897:JZD720907 KIY720897:KIZ720907 KSU720897:KSV720907 LCQ720897:LCR720907 LMM720897:LMN720907 LWI720897:LWJ720907 MGE720897:MGF720907 MQA720897:MQB720907 MZW720897:MZX720907 NJS720897:NJT720907 NTO720897:NTP720907 ODK720897:ODL720907 ONG720897:ONH720907 OXC720897:OXD720907 PGY720897:PGZ720907 PQU720897:PQV720907 QAQ720897:QAR720907 QKM720897:QKN720907 QUI720897:QUJ720907 REE720897:REF720907 ROA720897:ROB720907 RXW720897:RXX720907 SHS720897:SHT720907 SRO720897:SRP720907 TBK720897:TBL720907 TLG720897:TLH720907 TVC720897:TVD720907 UEY720897:UEZ720907 UOU720897:UOV720907 UYQ720897:UYR720907 VIM720897:VIN720907 VSI720897:VSJ720907 WCE720897:WCF720907 WMA720897:WMB720907 WVW720897:WVX720907 I917505:J917515 JK786433:JL786443 TG786433:TH786443 ADC786433:ADD786443 AMY786433:AMZ786443 AWU786433:AWV786443 BGQ786433:BGR786443 BQM786433:BQN786443 CAI786433:CAJ786443 CKE786433:CKF786443 CUA786433:CUB786443 DDW786433:DDX786443 DNS786433:DNT786443 DXO786433:DXP786443 EHK786433:EHL786443 ERG786433:ERH786443 FBC786433:FBD786443 FKY786433:FKZ786443 FUU786433:FUV786443 GEQ786433:GER786443 GOM786433:GON786443 GYI786433:GYJ786443 HIE786433:HIF786443 HSA786433:HSB786443 IBW786433:IBX786443 ILS786433:ILT786443 IVO786433:IVP786443 JFK786433:JFL786443 JPG786433:JPH786443 JZC786433:JZD786443 KIY786433:KIZ786443 KSU786433:KSV786443 LCQ786433:LCR786443 LMM786433:LMN786443 LWI786433:LWJ786443 MGE786433:MGF786443 MQA786433:MQB786443 MZW786433:MZX786443 NJS786433:NJT786443 NTO786433:NTP786443 ODK786433:ODL786443 ONG786433:ONH786443 OXC786433:OXD786443 PGY786433:PGZ786443 PQU786433:PQV786443 QAQ786433:QAR786443 QKM786433:QKN786443 QUI786433:QUJ786443 REE786433:REF786443 ROA786433:ROB786443 RXW786433:RXX786443 SHS786433:SHT786443 SRO786433:SRP786443 TBK786433:TBL786443 TLG786433:TLH786443 TVC786433:TVD786443 UEY786433:UEZ786443 UOU786433:UOV786443 UYQ786433:UYR786443 VIM786433:VIN786443 VSI786433:VSJ786443 WCE786433:WCF786443 WMA786433:WMB786443 WVW786433:WVX786443 I983041:J983051 JK851969:JL851979 TG851969:TH851979 ADC851969:ADD851979 AMY851969:AMZ851979 AWU851969:AWV851979 BGQ851969:BGR851979 BQM851969:BQN851979 CAI851969:CAJ851979 CKE851969:CKF851979 CUA851969:CUB851979 DDW851969:DDX851979 DNS851969:DNT851979 DXO851969:DXP851979 EHK851969:EHL851979 ERG851969:ERH851979 FBC851969:FBD851979 FKY851969:FKZ851979 FUU851969:FUV851979 GEQ851969:GER851979 GOM851969:GON851979 GYI851969:GYJ851979 HIE851969:HIF851979 HSA851969:HSB851979 IBW851969:IBX851979 ILS851969:ILT851979 IVO851969:IVP851979 JFK851969:JFL851979 JPG851969:JPH851979 JZC851969:JZD851979 KIY851969:KIZ851979 KSU851969:KSV851979 LCQ851969:LCR851979 LMM851969:LMN851979 LWI851969:LWJ851979 MGE851969:MGF851979 MQA851969:MQB851979 MZW851969:MZX851979 NJS851969:NJT851979 NTO851969:NTP851979 ODK851969:ODL851979 ONG851969:ONH851979 OXC851969:OXD851979 PGY851969:PGZ851979 PQU851969:PQV851979 QAQ851969:QAR851979 QKM851969:QKN851979 QUI851969:QUJ851979 REE851969:REF851979 ROA851969:ROB851979 RXW851969:RXX851979 SHS851969:SHT851979 SRO851969:SRP851979 TBK851969:TBL851979 TLG851969:TLH851979 TVC851969:TVD851979 UEY851969:UEZ851979 UOU851969:UOV851979 UYQ851969:UYR851979 VIM851969:VIN851979 VSI851969:VSJ851979 WCE851969:WCF851979 WMA851969:WMB851979 WVW851969:WVX851979 I65537:J65547 JK917505:JL917515 TG917505:TH917515 ADC917505:ADD917515 AMY917505:AMZ917515 AWU917505:AWV917515 BGQ917505:BGR917515 BQM917505:BQN917515 CAI917505:CAJ917515 CKE917505:CKF917515 CUA917505:CUB917515 DDW917505:DDX917515 DNS917505:DNT917515 DXO917505:DXP917515 EHK917505:EHL917515 ERG917505:ERH917515 FBC917505:FBD917515 FKY917505:FKZ917515 FUU917505:FUV917515 GEQ917505:GER917515 GOM917505:GON917515 GYI917505:GYJ917515 HIE917505:HIF917515 HSA917505:HSB917515 IBW917505:IBX917515 ILS917505:ILT917515 IVO917505:IVP917515 JFK917505:JFL917515 JPG917505:JPH917515 JZC917505:JZD917515 KIY917505:KIZ917515 KSU917505:KSV917515 LCQ917505:LCR917515 LMM917505:LMN917515 LWI917505:LWJ917515 MGE917505:MGF917515 MQA917505:MQB917515 MZW917505:MZX917515 NJS917505:NJT917515 NTO917505:NTP917515 ODK917505:ODL917515 ONG917505:ONH917515 OXC917505:OXD917515 PGY917505:PGZ917515 PQU917505:PQV917515 QAQ917505:QAR917515 QKM917505:QKN917515 QUI917505:QUJ917515 REE917505:REF917515 ROA917505:ROB917515 RXW917505:RXX917515 SHS917505:SHT917515 SRO917505:SRP917515 TBK917505:TBL917515 TLG917505:TLH917515 TVC917505:TVD917515 UEY917505:UEZ917515 UOU917505:UOV917515 UYQ917505:UYR917515 VIM917505:VIN917515 VSI917505:VSJ917515 WCE917505:WCF917515 WMA917505:WMB917515 WVW917505:WVX917515 WVW983041:WVX983051 JK983041:JL983051 TG983041:TH983051 ADC983041:ADD983051 AMY983041:AMZ983051 AWU983041:AWV983051 BGQ983041:BGR983051 BQM983041:BQN983051 CAI983041:CAJ983051 CKE983041:CKF983051 CUA983041:CUB983051 DDW983041:DDX983051 DNS983041:DNT983051 DXO983041:DXP983051 EHK983041:EHL983051 ERG983041:ERH983051 FBC983041:FBD983051 FKY983041:FKZ983051 FUU983041:FUV983051 GEQ983041:GER983051 GOM983041:GON983051 GYI983041:GYJ983051 HIE983041:HIF983051 HSA983041:HSB983051 IBW983041:IBX983051 ILS983041:ILT983051 IVO983041:IVP983051 JFK983041:JFL983051 JPG983041:JPH983051 JZC983041:JZD983051 KIY983041:KIZ983051 KSU983041:KSV983051 LCQ983041:LCR983051 LMM983041:LMN983051 LWI983041:LWJ983051 MGE983041:MGF983051 MQA983041:MQB983051 MZW983041:MZX983051 NJS983041:NJT983051 NTO983041:NTP983051 ODK983041:ODL983051 ONG983041:ONH983051 OXC983041:OXD983051 PGY983041:PGZ983051 PQU983041:PQV983051 QAQ983041:QAR983051 QKM983041:QKN983051 QUI983041:QUJ983051 REE983041:REF983051 ROA983041:ROB983051 RXW983041:RXX983051 SHS983041:SHT983051 SRO983041:SRP983051 TBK983041:TBL983051 TLG983041:TLH983051 TVC983041:TVD983051 UEY983041:UEZ983051 UOU983041:UOV983051 UYQ983041:UYR983051 VIM983041:VIN983051 VSI983041:VSJ983051 WCE983041:WCF983051"/>
    <dataValidation allowBlank="1" showErrorMessage="1" sqref="F6:V16"/>
  </dataValidations>
  <printOptions horizontalCentered="1" verticalCentered="1"/>
  <pageMargins left="0.15748031496062992" right="0.15748031496062992" top="0.6692913385826772" bottom="0.47244094488188981" header="0.31496062992125984" footer="0.27559055118110237"/>
  <pageSetup scale="75" orientation="landscape" r:id="rId1"/>
  <headerFooter>
    <oddFooter>&amp;R&amp;"Malgun Gothic,Negrita Cursiva"&amp;9III Ciclo y Educación Diversificada&amp;"Malgun Gothic,Cursiva", página 2 de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21"/>
  <sheetViews>
    <sheetView showGridLines="0" zoomScale="90" zoomScaleNormal="90" workbookViewId="0"/>
  </sheetViews>
  <sheetFormatPr baseColWidth="10" defaultRowHeight="14.25" x14ac:dyDescent="0.25"/>
  <cols>
    <col min="1" max="1" width="31.7109375" style="92" customWidth="1"/>
    <col min="2" max="22" width="7" style="92" customWidth="1"/>
    <col min="23" max="265" width="11.42578125" style="92"/>
    <col min="266" max="266" width="32.28515625" style="92" customWidth="1"/>
    <col min="267" max="278" width="8.5703125" style="92" customWidth="1"/>
    <col min="279" max="521" width="11.42578125" style="92"/>
    <col min="522" max="522" width="32.28515625" style="92" customWidth="1"/>
    <col min="523" max="534" width="8.5703125" style="92" customWidth="1"/>
    <col min="535" max="777" width="11.42578125" style="92"/>
    <col min="778" max="778" width="32.28515625" style="92" customWidth="1"/>
    <col min="779" max="790" width="8.5703125" style="92" customWidth="1"/>
    <col min="791" max="1033" width="11.42578125" style="92"/>
    <col min="1034" max="1034" width="32.28515625" style="92" customWidth="1"/>
    <col min="1035" max="1046" width="8.5703125" style="92" customWidth="1"/>
    <col min="1047" max="1289" width="11.42578125" style="92"/>
    <col min="1290" max="1290" width="32.28515625" style="92" customWidth="1"/>
    <col min="1291" max="1302" width="8.5703125" style="92" customWidth="1"/>
    <col min="1303" max="1545" width="11.42578125" style="92"/>
    <col min="1546" max="1546" width="32.28515625" style="92" customWidth="1"/>
    <col min="1547" max="1558" width="8.5703125" style="92" customWidth="1"/>
    <col min="1559" max="1801" width="11.42578125" style="92"/>
    <col min="1802" max="1802" width="32.28515625" style="92" customWidth="1"/>
    <col min="1803" max="1814" width="8.5703125" style="92" customWidth="1"/>
    <col min="1815" max="2057" width="11.42578125" style="92"/>
    <col min="2058" max="2058" width="32.28515625" style="92" customWidth="1"/>
    <col min="2059" max="2070" width="8.5703125" style="92" customWidth="1"/>
    <col min="2071" max="2313" width="11.42578125" style="92"/>
    <col min="2314" max="2314" width="32.28515625" style="92" customWidth="1"/>
    <col min="2315" max="2326" width="8.5703125" style="92" customWidth="1"/>
    <col min="2327" max="2569" width="11.42578125" style="92"/>
    <col min="2570" max="2570" width="32.28515625" style="92" customWidth="1"/>
    <col min="2571" max="2582" width="8.5703125" style="92" customWidth="1"/>
    <col min="2583" max="2825" width="11.42578125" style="92"/>
    <col min="2826" max="2826" width="32.28515625" style="92" customWidth="1"/>
    <col min="2827" max="2838" width="8.5703125" style="92" customWidth="1"/>
    <col min="2839" max="3081" width="11.42578125" style="92"/>
    <col min="3082" max="3082" width="32.28515625" style="92" customWidth="1"/>
    <col min="3083" max="3094" width="8.5703125" style="92" customWidth="1"/>
    <col min="3095" max="3337" width="11.42578125" style="92"/>
    <col min="3338" max="3338" width="32.28515625" style="92" customWidth="1"/>
    <col min="3339" max="3350" width="8.5703125" style="92" customWidth="1"/>
    <col min="3351" max="3593" width="11.42578125" style="92"/>
    <col min="3594" max="3594" width="32.28515625" style="92" customWidth="1"/>
    <col min="3595" max="3606" width="8.5703125" style="92" customWidth="1"/>
    <col min="3607" max="3849" width="11.42578125" style="92"/>
    <col min="3850" max="3850" width="32.28515625" style="92" customWidth="1"/>
    <col min="3851" max="3862" width="8.5703125" style="92" customWidth="1"/>
    <col min="3863" max="4105" width="11.42578125" style="92"/>
    <col min="4106" max="4106" width="32.28515625" style="92" customWidth="1"/>
    <col min="4107" max="4118" width="8.5703125" style="92" customWidth="1"/>
    <col min="4119" max="4361" width="11.42578125" style="92"/>
    <col min="4362" max="4362" width="32.28515625" style="92" customWidth="1"/>
    <col min="4363" max="4374" width="8.5703125" style="92" customWidth="1"/>
    <col min="4375" max="4617" width="11.42578125" style="92"/>
    <col min="4618" max="4618" width="32.28515625" style="92" customWidth="1"/>
    <col min="4619" max="4630" width="8.5703125" style="92" customWidth="1"/>
    <col min="4631" max="4873" width="11.42578125" style="92"/>
    <col min="4874" max="4874" width="32.28515625" style="92" customWidth="1"/>
    <col min="4875" max="4886" width="8.5703125" style="92" customWidth="1"/>
    <col min="4887" max="5129" width="11.42578125" style="92"/>
    <col min="5130" max="5130" width="32.28515625" style="92" customWidth="1"/>
    <col min="5131" max="5142" width="8.5703125" style="92" customWidth="1"/>
    <col min="5143" max="5385" width="11.42578125" style="92"/>
    <col min="5386" max="5386" width="32.28515625" style="92" customWidth="1"/>
    <col min="5387" max="5398" width="8.5703125" style="92" customWidth="1"/>
    <col min="5399" max="5641" width="11.42578125" style="92"/>
    <col min="5642" max="5642" width="32.28515625" style="92" customWidth="1"/>
    <col min="5643" max="5654" width="8.5703125" style="92" customWidth="1"/>
    <col min="5655" max="5897" width="11.42578125" style="92"/>
    <col min="5898" max="5898" width="32.28515625" style="92" customWidth="1"/>
    <col min="5899" max="5910" width="8.5703125" style="92" customWidth="1"/>
    <col min="5911" max="6153" width="11.42578125" style="92"/>
    <col min="6154" max="6154" width="32.28515625" style="92" customWidth="1"/>
    <col min="6155" max="6166" width="8.5703125" style="92" customWidth="1"/>
    <col min="6167" max="6409" width="11.42578125" style="92"/>
    <col min="6410" max="6410" width="32.28515625" style="92" customWidth="1"/>
    <col min="6411" max="6422" width="8.5703125" style="92" customWidth="1"/>
    <col min="6423" max="6665" width="11.42578125" style="92"/>
    <col min="6666" max="6666" width="32.28515625" style="92" customWidth="1"/>
    <col min="6667" max="6678" width="8.5703125" style="92" customWidth="1"/>
    <col min="6679" max="6921" width="11.42578125" style="92"/>
    <col min="6922" max="6922" width="32.28515625" style="92" customWidth="1"/>
    <col min="6923" max="6934" width="8.5703125" style="92" customWidth="1"/>
    <col min="6935" max="7177" width="11.42578125" style="92"/>
    <col min="7178" max="7178" width="32.28515625" style="92" customWidth="1"/>
    <col min="7179" max="7190" width="8.5703125" style="92" customWidth="1"/>
    <col min="7191" max="7433" width="11.42578125" style="92"/>
    <col min="7434" max="7434" width="32.28515625" style="92" customWidth="1"/>
    <col min="7435" max="7446" width="8.5703125" style="92" customWidth="1"/>
    <col min="7447" max="7689" width="11.42578125" style="92"/>
    <col min="7690" max="7690" width="32.28515625" style="92" customWidth="1"/>
    <col min="7691" max="7702" width="8.5703125" style="92" customWidth="1"/>
    <col min="7703" max="7945" width="11.42578125" style="92"/>
    <col min="7946" max="7946" width="32.28515625" style="92" customWidth="1"/>
    <col min="7947" max="7958" width="8.5703125" style="92" customWidth="1"/>
    <col min="7959" max="8201" width="11.42578125" style="92"/>
    <col min="8202" max="8202" width="32.28515625" style="92" customWidth="1"/>
    <col min="8203" max="8214" width="8.5703125" style="92" customWidth="1"/>
    <col min="8215" max="8457" width="11.42578125" style="92"/>
    <col min="8458" max="8458" width="32.28515625" style="92" customWidth="1"/>
    <col min="8459" max="8470" width="8.5703125" style="92" customWidth="1"/>
    <col min="8471" max="8713" width="11.42578125" style="92"/>
    <col min="8714" max="8714" width="32.28515625" style="92" customWidth="1"/>
    <col min="8715" max="8726" width="8.5703125" style="92" customWidth="1"/>
    <col min="8727" max="8969" width="11.42578125" style="92"/>
    <col min="8970" max="8970" width="32.28515625" style="92" customWidth="1"/>
    <col min="8971" max="8982" width="8.5703125" style="92" customWidth="1"/>
    <col min="8983" max="9225" width="11.42578125" style="92"/>
    <col min="9226" max="9226" width="32.28515625" style="92" customWidth="1"/>
    <col min="9227" max="9238" width="8.5703125" style="92" customWidth="1"/>
    <col min="9239" max="9481" width="11.42578125" style="92"/>
    <col min="9482" max="9482" width="32.28515625" style="92" customWidth="1"/>
    <col min="9483" max="9494" width="8.5703125" style="92" customWidth="1"/>
    <col min="9495" max="9737" width="11.42578125" style="92"/>
    <col min="9738" max="9738" width="32.28515625" style="92" customWidth="1"/>
    <col min="9739" max="9750" width="8.5703125" style="92" customWidth="1"/>
    <col min="9751" max="9993" width="11.42578125" style="92"/>
    <col min="9994" max="9994" width="32.28515625" style="92" customWidth="1"/>
    <col min="9995" max="10006" width="8.5703125" style="92" customWidth="1"/>
    <col min="10007" max="10249" width="11.42578125" style="92"/>
    <col min="10250" max="10250" width="32.28515625" style="92" customWidth="1"/>
    <col min="10251" max="10262" width="8.5703125" style="92" customWidth="1"/>
    <col min="10263" max="10505" width="11.42578125" style="92"/>
    <col min="10506" max="10506" width="32.28515625" style="92" customWidth="1"/>
    <col min="10507" max="10518" width="8.5703125" style="92" customWidth="1"/>
    <col min="10519" max="10761" width="11.42578125" style="92"/>
    <col min="10762" max="10762" width="32.28515625" style="92" customWidth="1"/>
    <col min="10763" max="10774" width="8.5703125" style="92" customWidth="1"/>
    <col min="10775" max="11017" width="11.42578125" style="92"/>
    <col min="11018" max="11018" width="32.28515625" style="92" customWidth="1"/>
    <col min="11019" max="11030" width="8.5703125" style="92" customWidth="1"/>
    <col min="11031" max="11273" width="11.42578125" style="92"/>
    <col min="11274" max="11274" width="32.28515625" style="92" customWidth="1"/>
    <col min="11275" max="11286" width="8.5703125" style="92" customWidth="1"/>
    <col min="11287" max="11529" width="11.42578125" style="92"/>
    <col min="11530" max="11530" width="32.28515625" style="92" customWidth="1"/>
    <col min="11531" max="11542" width="8.5703125" style="92" customWidth="1"/>
    <col min="11543" max="11785" width="11.42578125" style="92"/>
    <col min="11786" max="11786" width="32.28515625" style="92" customWidth="1"/>
    <col min="11787" max="11798" width="8.5703125" style="92" customWidth="1"/>
    <col min="11799" max="12041" width="11.42578125" style="92"/>
    <col min="12042" max="12042" width="32.28515625" style="92" customWidth="1"/>
    <col min="12043" max="12054" width="8.5703125" style="92" customWidth="1"/>
    <col min="12055" max="12297" width="11.42578125" style="92"/>
    <col min="12298" max="12298" width="32.28515625" style="92" customWidth="1"/>
    <col min="12299" max="12310" width="8.5703125" style="92" customWidth="1"/>
    <col min="12311" max="12553" width="11.42578125" style="92"/>
    <col min="12554" max="12554" width="32.28515625" style="92" customWidth="1"/>
    <col min="12555" max="12566" width="8.5703125" style="92" customWidth="1"/>
    <col min="12567" max="12809" width="11.42578125" style="92"/>
    <col min="12810" max="12810" width="32.28515625" style="92" customWidth="1"/>
    <col min="12811" max="12822" width="8.5703125" style="92" customWidth="1"/>
    <col min="12823" max="13065" width="11.42578125" style="92"/>
    <col min="13066" max="13066" width="32.28515625" style="92" customWidth="1"/>
    <col min="13067" max="13078" width="8.5703125" style="92" customWidth="1"/>
    <col min="13079" max="13321" width="11.42578125" style="92"/>
    <col min="13322" max="13322" width="32.28515625" style="92" customWidth="1"/>
    <col min="13323" max="13334" width="8.5703125" style="92" customWidth="1"/>
    <col min="13335" max="13577" width="11.42578125" style="92"/>
    <col min="13578" max="13578" width="32.28515625" style="92" customWidth="1"/>
    <col min="13579" max="13590" width="8.5703125" style="92" customWidth="1"/>
    <col min="13591" max="13833" width="11.42578125" style="92"/>
    <col min="13834" max="13834" width="32.28515625" style="92" customWidth="1"/>
    <col min="13835" max="13846" width="8.5703125" style="92" customWidth="1"/>
    <col min="13847" max="14089" width="11.42578125" style="92"/>
    <col min="14090" max="14090" width="32.28515625" style="92" customWidth="1"/>
    <col min="14091" max="14102" width="8.5703125" style="92" customWidth="1"/>
    <col min="14103" max="14345" width="11.42578125" style="92"/>
    <col min="14346" max="14346" width="32.28515625" style="92" customWidth="1"/>
    <col min="14347" max="14358" width="8.5703125" style="92" customWidth="1"/>
    <col min="14359" max="14601" width="11.42578125" style="92"/>
    <col min="14602" max="14602" width="32.28515625" style="92" customWidth="1"/>
    <col min="14603" max="14614" width="8.5703125" style="92" customWidth="1"/>
    <col min="14615" max="14857" width="11.42578125" style="92"/>
    <col min="14858" max="14858" width="32.28515625" style="92" customWidth="1"/>
    <col min="14859" max="14870" width="8.5703125" style="92" customWidth="1"/>
    <col min="14871" max="15113" width="11.42578125" style="92"/>
    <col min="15114" max="15114" width="32.28515625" style="92" customWidth="1"/>
    <col min="15115" max="15126" width="8.5703125" style="92" customWidth="1"/>
    <col min="15127" max="15369" width="11.42578125" style="92"/>
    <col min="15370" max="15370" width="32.28515625" style="92" customWidth="1"/>
    <col min="15371" max="15382" width="8.5703125" style="92" customWidth="1"/>
    <col min="15383" max="15625" width="11.42578125" style="92"/>
    <col min="15626" max="15626" width="32.28515625" style="92" customWidth="1"/>
    <col min="15627" max="15638" width="8.5703125" style="92" customWidth="1"/>
    <col min="15639" max="15881" width="11.42578125" style="92"/>
    <col min="15882" max="15882" width="32.28515625" style="92" customWidth="1"/>
    <col min="15883" max="15894" width="8.5703125" style="92" customWidth="1"/>
    <col min="15895" max="16137" width="11.42578125" style="92"/>
    <col min="16138" max="16138" width="32.28515625" style="92" customWidth="1"/>
    <col min="16139" max="16150" width="8.5703125" style="92" customWidth="1"/>
    <col min="16151" max="16384" width="11.42578125" style="92"/>
  </cols>
  <sheetData>
    <row r="1" spans="1:22" ht="18" x14ac:dyDescent="0.25">
      <c r="A1" s="136" t="s">
        <v>1070</v>
      </c>
      <c r="B1" s="91"/>
      <c r="C1" s="91"/>
      <c r="D1" s="91"/>
      <c r="E1" s="91"/>
      <c r="F1" s="91"/>
      <c r="G1" s="91"/>
      <c r="H1" s="91"/>
      <c r="I1" s="91"/>
      <c r="J1" s="91"/>
      <c r="K1" s="91"/>
      <c r="L1" s="91"/>
      <c r="M1" s="91"/>
      <c r="N1" s="91"/>
      <c r="O1" s="91"/>
      <c r="P1" s="91"/>
      <c r="Q1" s="91"/>
      <c r="R1" s="91"/>
      <c r="S1" s="91"/>
      <c r="T1" s="91"/>
      <c r="U1" s="91"/>
      <c r="V1" s="91"/>
    </row>
    <row r="2" spans="1:22" ht="18" customHeight="1" x14ac:dyDescent="0.25">
      <c r="A2" s="136" t="s">
        <v>3467</v>
      </c>
      <c r="B2" s="93"/>
      <c r="C2" s="93"/>
      <c r="D2" s="93"/>
      <c r="E2" s="93"/>
      <c r="F2" s="93"/>
      <c r="G2" s="93"/>
      <c r="H2" s="93"/>
      <c r="I2" s="93"/>
      <c r="J2" s="93"/>
      <c r="K2" s="93"/>
      <c r="L2" s="93"/>
      <c r="M2" s="93"/>
      <c r="N2" s="93"/>
      <c r="O2" s="93"/>
      <c r="P2" s="93"/>
      <c r="Q2" s="93"/>
      <c r="R2" s="93"/>
      <c r="S2" s="93"/>
      <c r="T2" s="93"/>
      <c r="U2" s="93"/>
      <c r="V2" s="93"/>
    </row>
    <row r="3" spans="1:22" ht="21" customHeight="1" thickBot="1" x14ac:dyDescent="0.3">
      <c r="A3" s="137" t="s">
        <v>3677</v>
      </c>
      <c r="B3" s="96"/>
      <c r="C3" s="96"/>
      <c r="D3" s="96"/>
      <c r="E3" s="96"/>
      <c r="F3" s="96"/>
      <c r="G3" s="96"/>
      <c r="H3" s="96"/>
      <c r="I3" s="96"/>
      <c r="J3" s="96"/>
      <c r="K3" s="96"/>
      <c r="L3" s="96"/>
      <c r="M3" s="96"/>
      <c r="N3" s="96"/>
      <c r="O3" s="96"/>
      <c r="P3" s="96"/>
      <c r="Q3" s="96"/>
      <c r="R3" s="96"/>
      <c r="S3" s="96"/>
      <c r="T3" s="96"/>
      <c r="U3" s="96"/>
      <c r="V3" s="96"/>
    </row>
    <row r="4" spans="1:22" ht="24.75" customHeight="1" thickTop="1" x14ac:dyDescent="0.25">
      <c r="A4" s="293" t="s">
        <v>3185</v>
      </c>
      <c r="B4" s="295" t="s">
        <v>0</v>
      </c>
      <c r="C4" s="295"/>
      <c r="D4" s="295"/>
      <c r="E4" s="256" t="s">
        <v>3461</v>
      </c>
      <c r="F4" s="257"/>
      <c r="G4" s="258"/>
      <c r="H4" s="256" t="s">
        <v>3462</v>
      </c>
      <c r="I4" s="257"/>
      <c r="J4" s="258"/>
      <c r="K4" s="256" t="s">
        <v>3463</v>
      </c>
      <c r="L4" s="257"/>
      <c r="M4" s="258"/>
      <c r="N4" s="251" t="s">
        <v>3464</v>
      </c>
      <c r="O4" s="251"/>
      <c r="P4" s="251"/>
      <c r="Q4" s="256" t="s">
        <v>3465</v>
      </c>
      <c r="R4" s="257"/>
      <c r="S4" s="258"/>
      <c r="T4" s="250" t="s">
        <v>3466</v>
      </c>
      <c r="U4" s="251"/>
      <c r="V4" s="251"/>
    </row>
    <row r="5" spans="1:22" ht="28.5" customHeight="1" thickBot="1" x14ac:dyDescent="0.25">
      <c r="A5" s="294"/>
      <c r="B5" s="97" t="s">
        <v>0</v>
      </c>
      <c r="C5" s="98" t="s">
        <v>1148</v>
      </c>
      <c r="D5" s="97" t="s">
        <v>3182</v>
      </c>
      <c r="E5" s="99" t="s">
        <v>0</v>
      </c>
      <c r="F5" s="98" t="s">
        <v>1148</v>
      </c>
      <c r="G5" s="100" t="s">
        <v>3182</v>
      </c>
      <c r="H5" s="99" t="s">
        <v>0</v>
      </c>
      <c r="I5" s="98" t="s">
        <v>1148</v>
      </c>
      <c r="J5" s="100" t="s">
        <v>3182</v>
      </c>
      <c r="K5" s="97" t="s">
        <v>0</v>
      </c>
      <c r="L5" s="98" t="s">
        <v>1148</v>
      </c>
      <c r="M5" s="97" t="s">
        <v>3182</v>
      </c>
      <c r="N5" s="99" t="s">
        <v>0</v>
      </c>
      <c r="O5" s="98" t="s">
        <v>1148</v>
      </c>
      <c r="P5" s="100" t="s">
        <v>3182</v>
      </c>
      <c r="Q5" s="99" t="s">
        <v>0</v>
      </c>
      <c r="R5" s="98" t="s">
        <v>1148</v>
      </c>
      <c r="S5" s="100" t="s">
        <v>3182</v>
      </c>
      <c r="T5" s="97" t="s">
        <v>0</v>
      </c>
      <c r="U5" s="98" t="s">
        <v>1148</v>
      </c>
      <c r="V5" s="97" t="s">
        <v>3182</v>
      </c>
    </row>
    <row r="6" spans="1:22" ht="28.5" customHeight="1" thickTop="1" thickBot="1" x14ac:dyDescent="0.3">
      <c r="A6" s="101" t="s">
        <v>851</v>
      </c>
      <c r="B6" s="102">
        <f>+C6+D6</f>
        <v>0</v>
      </c>
      <c r="C6" s="103">
        <f>SUM(C7:C9)</f>
        <v>0</v>
      </c>
      <c r="D6" s="104">
        <f>SUM(D7:D9)</f>
        <v>0</v>
      </c>
      <c r="E6" s="105">
        <f>+F6+G6</f>
        <v>0</v>
      </c>
      <c r="F6" s="103">
        <f>SUM(F7:F9)</f>
        <v>0</v>
      </c>
      <c r="G6" s="106">
        <f>SUM(G7:G9)</f>
        <v>0</v>
      </c>
      <c r="H6" s="105">
        <f>+I6+J6</f>
        <v>0</v>
      </c>
      <c r="I6" s="103">
        <f>SUM(I7:I9)</f>
        <v>0</v>
      </c>
      <c r="J6" s="106">
        <f>SUM(J7:J9)</f>
        <v>0</v>
      </c>
      <c r="K6" s="105">
        <f>+L6+M6</f>
        <v>0</v>
      </c>
      <c r="L6" s="103">
        <f>SUM(L7:L9)</f>
        <v>0</v>
      </c>
      <c r="M6" s="106">
        <f>SUM(M7:M9)</f>
        <v>0</v>
      </c>
      <c r="N6" s="105">
        <f>+O6+P6</f>
        <v>0</v>
      </c>
      <c r="O6" s="103">
        <f>SUM(O7:O9)</f>
        <v>0</v>
      </c>
      <c r="P6" s="106">
        <f>SUM(P7:P9)</f>
        <v>0</v>
      </c>
      <c r="Q6" s="105">
        <f>+R6+S6</f>
        <v>0</v>
      </c>
      <c r="R6" s="103">
        <f>SUM(R7:R9)</f>
        <v>0</v>
      </c>
      <c r="S6" s="106">
        <f>SUM(S7:S9)</f>
        <v>0</v>
      </c>
      <c r="T6" s="104">
        <f>+U6+V6</f>
        <v>0</v>
      </c>
      <c r="U6" s="103">
        <f>SUM(U7:U9)</f>
        <v>0</v>
      </c>
      <c r="V6" s="104">
        <f>SUM(V7:V9)</f>
        <v>0</v>
      </c>
    </row>
    <row r="7" spans="1:22" ht="28.5" customHeight="1" x14ac:dyDescent="0.25">
      <c r="A7" s="107" t="s">
        <v>1180</v>
      </c>
      <c r="B7" s="108">
        <f>+C7+D7</f>
        <v>0</v>
      </c>
      <c r="C7" s="109">
        <f>+F7+I7+L7+O7+R7+U7</f>
        <v>0</v>
      </c>
      <c r="D7" s="110">
        <f>+G7+J7+M7+P7+S7+V7</f>
        <v>0</v>
      </c>
      <c r="E7" s="111">
        <f>+F7+G7</f>
        <v>0</v>
      </c>
      <c r="F7" s="112"/>
      <c r="G7" s="113"/>
      <c r="H7" s="111">
        <f>+I7+J7</f>
        <v>0</v>
      </c>
      <c r="I7" s="112"/>
      <c r="J7" s="113"/>
      <c r="K7" s="288"/>
      <c r="L7" s="289"/>
      <c r="M7" s="290"/>
      <c r="N7" s="288"/>
      <c r="O7" s="289"/>
      <c r="P7" s="290"/>
      <c r="Q7" s="288"/>
      <c r="R7" s="289"/>
      <c r="S7" s="290"/>
      <c r="T7" s="288"/>
      <c r="U7" s="289"/>
      <c r="V7" s="289"/>
    </row>
    <row r="8" spans="1:22" ht="28.5" customHeight="1" x14ac:dyDescent="0.25">
      <c r="A8" s="107" t="s">
        <v>3183</v>
      </c>
      <c r="B8" s="114">
        <f t="shared" ref="B8:B9" si="0">+C8+D8</f>
        <v>0</v>
      </c>
      <c r="C8" s="115">
        <f>+F8+I8+L8+O8+R8+U8</f>
        <v>0</v>
      </c>
      <c r="D8" s="116">
        <f t="shared" ref="D8:D9" si="1">+G8+J8+M8+P8+S8+V8</f>
        <v>0</v>
      </c>
      <c r="E8" s="117">
        <f t="shared" ref="E8:E9" si="2">+F8+G8</f>
        <v>0</v>
      </c>
      <c r="F8" s="118"/>
      <c r="G8" s="119"/>
      <c r="H8" s="117">
        <f t="shared" ref="H8:H9" si="3">+I8+J8</f>
        <v>0</v>
      </c>
      <c r="I8" s="118"/>
      <c r="J8" s="119"/>
      <c r="K8" s="117">
        <f t="shared" ref="K8:K9" si="4">+L8+M8</f>
        <v>0</v>
      </c>
      <c r="L8" s="118"/>
      <c r="M8" s="119"/>
      <c r="N8" s="117">
        <f t="shared" ref="N8:N9" si="5">+O8+P8</f>
        <v>0</v>
      </c>
      <c r="O8" s="118"/>
      <c r="P8" s="119"/>
      <c r="Q8" s="117">
        <f t="shared" ref="Q8:Q9" si="6">+R8+S8</f>
        <v>0</v>
      </c>
      <c r="R8" s="118"/>
      <c r="S8" s="119"/>
      <c r="T8" s="117">
        <f t="shared" ref="T8:T9" si="7">+U8+V8</f>
        <v>0</v>
      </c>
      <c r="U8" s="118"/>
      <c r="V8" s="120"/>
    </row>
    <row r="9" spans="1:22" ht="28.5" customHeight="1" thickBot="1" x14ac:dyDescent="0.3">
      <c r="A9" s="121" t="s">
        <v>3184</v>
      </c>
      <c r="B9" s="122">
        <f t="shared" si="0"/>
        <v>0</v>
      </c>
      <c r="C9" s="123">
        <f>+F9+I9+L9+O9+R9+U9</f>
        <v>0</v>
      </c>
      <c r="D9" s="124">
        <f t="shared" si="1"/>
        <v>0</v>
      </c>
      <c r="E9" s="125">
        <f t="shared" si="2"/>
        <v>0</v>
      </c>
      <c r="F9" s="126"/>
      <c r="G9" s="127"/>
      <c r="H9" s="125">
        <f t="shared" si="3"/>
        <v>0</v>
      </c>
      <c r="I9" s="126"/>
      <c r="J9" s="127"/>
      <c r="K9" s="125">
        <f t="shared" si="4"/>
        <v>0</v>
      </c>
      <c r="L9" s="126"/>
      <c r="M9" s="127"/>
      <c r="N9" s="125">
        <f t="shared" si="5"/>
        <v>0</v>
      </c>
      <c r="O9" s="126"/>
      <c r="P9" s="127"/>
      <c r="Q9" s="125">
        <f t="shared" si="6"/>
        <v>0</v>
      </c>
      <c r="R9" s="126"/>
      <c r="S9" s="127"/>
      <c r="T9" s="125">
        <f t="shared" si="7"/>
        <v>0</v>
      </c>
      <c r="U9" s="126"/>
      <c r="V9" s="128"/>
    </row>
    <row r="10" spans="1:22" ht="17.25" customHeight="1" thickTop="1" x14ac:dyDescent="0.25">
      <c r="A10" s="129" t="s">
        <v>1150</v>
      </c>
      <c r="B10" s="130"/>
      <c r="C10" s="110"/>
      <c r="D10" s="110"/>
      <c r="F10" s="131" t="str">
        <f>IF(F6&gt;'CUADRO 1'!F15,"XX","")</f>
        <v/>
      </c>
      <c r="G10" s="131" t="str">
        <f>IF(G6&gt;'CUADRO 1'!G15,"XX","")</f>
        <v/>
      </c>
      <c r="H10" s="132"/>
      <c r="I10" s="131" t="str">
        <f>IF(I6&gt;'CUADRO 1'!I15,"XX","")</f>
        <v/>
      </c>
      <c r="J10" s="131" t="str">
        <f>IF(J6&gt;'CUADRO 1'!J15,"XX","")</f>
        <v/>
      </c>
      <c r="K10" s="132"/>
      <c r="L10" s="131" t="str">
        <f>IF(L6&gt;'CUADRO 1'!L15,"XX","")</f>
        <v/>
      </c>
      <c r="M10" s="131" t="str">
        <f>IF(M6&gt;'CUADRO 1'!M15,"XX","")</f>
        <v/>
      </c>
      <c r="N10" s="132"/>
      <c r="O10" s="131" t="str">
        <f>IF(O6&gt;'CUADRO 1'!O15,"XX","")</f>
        <v/>
      </c>
      <c r="P10" s="131" t="str">
        <f>IF(P6&gt;'CUADRO 1'!P15,"XX","")</f>
        <v/>
      </c>
      <c r="Q10" s="132"/>
      <c r="R10" s="131" t="str">
        <f>IF(R6&gt;'CUADRO 1'!R15,"XX","")</f>
        <v/>
      </c>
      <c r="S10" s="131" t="str">
        <f>IF(S6&gt;'CUADRO 1'!S15,"XX","")</f>
        <v/>
      </c>
      <c r="T10" s="132"/>
      <c r="U10" s="131" t="str">
        <f>IF(U6&gt;'CUADRO 1'!U15,"XX","")</f>
        <v/>
      </c>
      <c r="V10" s="131" t="str">
        <f>IF(V6&gt;'CUADRO 1'!V15,"XX","")</f>
        <v/>
      </c>
    </row>
    <row r="11" spans="1:22" ht="14.25" customHeight="1" x14ac:dyDescent="0.2">
      <c r="A11" s="292" t="s">
        <v>3468</v>
      </c>
      <c r="B11" s="292"/>
      <c r="C11" s="292"/>
      <c r="D11" s="292"/>
      <c r="E11" s="292"/>
      <c r="F11" s="292"/>
      <c r="G11" s="2"/>
      <c r="H11" s="291" t="str">
        <f>IF(OR(F10="XX",G10="XX",I10="XX",J10="XX",L10="XX",M10="XX",O10="XX",P10="XX",R10="XX",S10="XX",U10="XX",V10="XX"),"XX = El dato de abandono (deserción) -por motivo de trabajo-, no puede ser mayor a lo reportado en la línea de abandono del Cuadro 1.","")</f>
        <v/>
      </c>
      <c r="I11" s="291"/>
      <c r="J11" s="291"/>
      <c r="K11" s="291"/>
      <c r="L11" s="291"/>
      <c r="M11" s="291"/>
      <c r="N11" s="291"/>
      <c r="O11" s="291"/>
      <c r="P11" s="291"/>
      <c r="Q11" s="291"/>
      <c r="R11" s="291"/>
      <c r="S11" s="291"/>
      <c r="T11" s="291"/>
      <c r="U11" s="291"/>
      <c r="V11" s="291"/>
    </row>
    <row r="12" spans="1:22" x14ac:dyDescent="0.25">
      <c r="A12" s="292"/>
      <c r="B12" s="292"/>
      <c r="C12" s="292"/>
      <c r="D12" s="292"/>
      <c r="E12" s="292"/>
      <c r="F12" s="292"/>
      <c r="H12" s="291"/>
      <c r="I12" s="291"/>
      <c r="J12" s="291"/>
      <c r="K12" s="291"/>
      <c r="L12" s="291"/>
      <c r="M12" s="291"/>
      <c r="N12" s="291"/>
      <c r="O12" s="291"/>
      <c r="P12" s="291"/>
      <c r="Q12" s="291"/>
      <c r="R12" s="291"/>
      <c r="S12" s="291"/>
      <c r="T12" s="291"/>
      <c r="U12" s="291"/>
      <c r="V12" s="291"/>
    </row>
    <row r="13" spans="1:22" x14ac:dyDescent="0.25">
      <c r="A13" s="292"/>
      <c r="B13" s="292"/>
      <c r="C13" s="292"/>
      <c r="D13" s="292"/>
      <c r="E13" s="292"/>
      <c r="F13" s="292"/>
      <c r="T13" s="133"/>
      <c r="U13" s="133"/>
      <c r="V13" s="133"/>
    </row>
    <row r="14" spans="1:22" x14ac:dyDescent="0.25">
      <c r="A14" s="138"/>
      <c r="B14" s="138"/>
      <c r="C14" s="138"/>
      <c r="D14" s="138"/>
      <c r="T14" s="133"/>
      <c r="U14" s="133"/>
      <c r="V14" s="133"/>
    </row>
    <row r="15" spans="1:22" ht="18.75" customHeight="1" x14ac:dyDescent="0.25">
      <c r="A15" s="86" t="s">
        <v>1152</v>
      </c>
      <c r="B15" s="87"/>
      <c r="C15" s="88"/>
      <c r="D15" s="88"/>
      <c r="E15" s="2"/>
      <c r="F15" s="2"/>
      <c r="G15" s="2"/>
      <c r="H15" s="2"/>
      <c r="I15" s="2"/>
      <c r="J15" s="2"/>
      <c r="K15" s="2"/>
      <c r="L15" s="2"/>
      <c r="M15" s="2"/>
      <c r="N15" s="2"/>
      <c r="O15" s="2"/>
      <c r="P15" s="2"/>
      <c r="Q15" s="2"/>
      <c r="R15" s="2"/>
      <c r="S15" s="2"/>
      <c r="T15" s="2"/>
      <c r="U15" s="2"/>
      <c r="V15" s="2"/>
    </row>
    <row r="16" spans="1:22" ht="22.5" customHeight="1" x14ac:dyDescent="0.25">
      <c r="A16" s="241"/>
      <c r="B16" s="242"/>
      <c r="C16" s="242"/>
      <c r="D16" s="242"/>
      <c r="E16" s="242"/>
      <c r="F16" s="242"/>
      <c r="G16" s="242"/>
      <c r="H16" s="242"/>
      <c r="I16" s="242"/>
      <c r="J16" s="242"/>
      <c r="K16" s="242"/>
      <c r="L16" s="242"/>
      <c r="M16" s="242"/>
      <c r="N16" s="242"/>
      <c r="O16" s="242"/>
      <c r="P16" s="242"/>
      <c r="Q16" s="242"/>
      <c r="R16" s="242"/>
      <c r="S16" s="242"/>
      <c r="T16" s="242"/>
      <c r="U16" s="242"/>
      <c r="V16" s="243"/>
    </row>
    <row r="17" spans="1:22" s="2" customFormat="1" ht="22.5" customHeight="1" x14ac:dyDescent="0.2">
      <c r="A17" s="244"/>
      <c r="B17" s="245"/>
      <c r="C17" s="245"/>
      <c r="D17" s="245"/>
      <c r="E17" s="245"/>
      <c r="F17" s="245"/>
      <c r="G17" s="245"/>
      <c r="H17" s="245"/>
      <c r="I17" s="245"/>
      <c r="J17" s="245"/>
      <c r="K17" s="245"/>
      <c r="L17" s="245"/>
      <c r="M17" s="245"/>
      <c r="N17" s="245"/>
      <c r="O17" s="245"/>
      <c r="P17" s="245"/>
      <c r="Q17" s="245"/>
      <c r="R17" s="245"/>
      <c r="S17" s="245"/>
      <c r="T17" s="245"/>
      <c r="U17" s="245"/>
      <c r="V17" s="246"/>
    </row>
    <row r="18" spans="1:22" s="2" customFormat="1" ht="22.5" customHeight="1" x14ac:dyDescent="0.2">
      <c r="A18" s="244"/>
      <c r="B18" s="245"/>
      <c r="C18" s="245"/>
      <c r="D18" s="245"/>
      <c r="E18" s="245"/>
      <c r="F18" s="245"/>
      <c r="G18" s="245"/>
      <c r="H18" s="245"/>
      <c r="I18" s="245"/>
      <c r="J18" s="245"/>
      <c r="K18" s="245"/>
      <c r="L18" s="245"/>
      <c r="M18" s="245"/>
      <c r="N18" s="245"/>
      <c r="O18" s="245"/>
      <c r="P18" s="245"/>
      <c r="Q18" s="245"/>
      <c r="R18" s="245"/>
      <c r="S18" s="245"/>
      <c r="T18" s="245"/>
      <c r="U18" s="245"/>
      <c r="V18" s="246"/>
    </row>
    <row r="19" spans="1:22" s="2" customFormat="1" ht="22.5" customHeight="1" x14ac:dyDescent="0.2">
      <c r="A19" s="247"/>
      <c r="B19" s="248"/>
      <c r="C19" s="248"/>
      <c r="D19" s="248"/>
      <c r="E19" s="248"/>
      <c r="F19" s="248"/>
      <c r="G19" s="248"/>
      <c r="H19" s="248"/>
      <c r="I19" s="248"/>
      <c r="J19" s="248"/>
      <c r="K19" s="248"/>
      <c r="L19" s="248"/>
      <c r="M19" s="248"/>
      <c r="N19" s="248"/>
      <c r="O19" s="248"/>
      <c r="P19" s="248"/>
      <c r="Q19" s="248"/>
      <c r="R19" s="248"/>
      <c r="S19" s="248"/>
      <c r="T19" s="248"/>
      <c r="U19" s="248"/>
      <c r="V19" s="249"/>
    </row>
    <row r="20" spans="1:22" s="2" customFormat="1" ht="18" customHeight="1" x14ac:dyDescent="0.2">
      <c r="A20" s="92"/>
      <c r="B20" s="92"/>
      <c r="C20" s="92"/>
      <c r="D20" s="92"/>
      <c r="E20" s="92"/>
      <c r="F20" s="92"/>
      <c r="G20" s="92"/>
      <c r="H20" s="92"/>
      <c r="I20" s="92"/>
      <c r="J20" s="92"/>
      <c r="K20" s="92"/>
      <c r="L20" s="92"/>
      <c r="M20" s="92"/>
      <c r="N20" s="92"/>
      <c r="O20" s="92"/>
      <c r="P20" s="92"/>
      <c r="Q20" s="92"/>
      <c r="R20" s="92"/>
      <c r="S20" s="92"/>
      <c r="T20" s="92"/>
      <c r="U20" s="92"/>
      <c r="V20" s="92"/>
    </row>
    <row r="21" spans="1:22" s="2" customFormat="1" ht="18" customHeight="1" x14ac:dyDescent="0.2">
      <c r="A21" s="92"/>
      <c r="B21" s="92"/>
      <c r="C21" s="92"/>
      <c r="D21" s="92"/>
      <c r="E21" s="92"/>
      <c r="F21" s="92"/>
      <c r="G21" s="92"/>
      <c r="H21" s="92"/>
      <c r="I21" s="92"/>
      <c r="J21" s="92"/>
      <c r="K21" s="92"/>
      <c r="L21" s="92"/>
      <c r="M21" s="92"/>
      <c r="N21" s="92"/>
      <c r="O21" s="92"/>
      <c r="P21" s="92"/>
      <c r="Q21" s="92"/>
      <c r="R21" s="92"/>
      <c r="S21" s="92"/>
      <c r="T21" s="92"/>
      <c r="U21" s="92"/>
      <c r="V21" s="92"/>
    </row>
  </sheetData>
  <sheetProtection password="C70F" sheet="1" objects="1" scenarios="1"/>
  <protectedRanges>
    <protectedRange sqref="F7:G9 I7:J9 L7:M9 O7:P9 R7:S9 U7:V9" name="Rango1_3"/>
  </protectedRanges>
  <mergeCells count="15">
    <mergeCell ref="N4:P4"/>
    <mergeCell ref="Q4:S4"/>
    <mergeCell ref="T4:V4"/>
    <mergeCell ref="A4:A5"/>
    <mergeCell ref="B4:D4"/>
    <mergeCell ref="E4:G4"/>
    <mergeCell ref="H4:J4"/>
    <mergeCell ref="K4:M4"/>
    <mergeCell ref="A16:V19"/>
    <mergeCell ref="K7:M7"/>
    <mergeCell ref="N7:P7"/>
    <mergeCell ref="Q7:S7"/>
    <mergeCell ref="T7:V7"/>
    <mergeCell ref="H11:V12"/>
    <mergeCell ref="A11:F13"/>
  </mergeCells>
  <conditionalFormatting sqref="B9:D10 B6:D7">
    <cfRule type="cellIs" dxfId="46" priority="33" operator="equal">
      <formula>0</formula>
    </cfRule>
  </conditionalFormatting>
  <conditionalFormatting sqref="B8:D8">
    <cfRule type="cellIs" dxfId="45" priority="32" operator="equal">
      <formula>0</formula>
    </cfRule>
  </conditionalFormatting>
  <conditionalFormatting sqref="H11:V12">
    <cfRule type="notContainsBlanks" dxfId="44" priority="31">
      <formula>LEN(TRIM(H11))&gt;0</formula>
    </cfRule>
  </conditionalFormatting>
  <conditionalFormatting sqref="N6:P6">
    <cfRule type="cellIs" dxfId="43" priority="30" operator="equal">
      <formula>0</formula>
    </cfRule>
  </conditionalFormatting>
  <conditionalFormatting sqref="T6:V6">
    <cfRule type="cellIs" dxfId="42" priority="28" operator="equal">
      <formula>0</formula>
    </cfRule>
  </conditionalFormatting>
  <conditionalFormatting sqref="Q6:S6">
    <cfRule type="cellIs" dxfId="41" priority="21" operator="equal">
      <formula>0</formula>
    </cfRule>
  </conditionalFormatting>
  <conditionalFormatting sqref="H8">
    <cfRule type="cellIs" dxfId="40" priority="15" operator="equal">
      <formula>0</formula>
    </cfRule>
  </conditionalFormatting>
  <conditionalFormatting sqref="K6:M6">
    <cfRule type="cellIs" dxfId="39" priority="14" operator="equal">
      <formula>0</formula>
    </cfRule>
  </conditionalFormatting>
  <conditionalFormatting sqref="H6:J6">
    <cfRule type="cellIs" dxfId="38" priority="17" operator="equal">
      <formula>0</formula>
    </cfRule>
  </conditionalFormatting>
  <conditionalFormatting sqref="H9 H7">
    <cfRule type="cellIs" dxfId="37" priority="16" operator="equal">
      <formula>0</formula>
    </cfRule>
  </conditionalFormatting>
  <conditionalFormatting sqref="N8">
    <cfRule type="cellIs" dxfId="36" priority="5" operator="equal">
      <formula>0</formula>
    </cfRule>
  </conditionalFormatting>
  <conditionalFormatting sqref="Q9 Q7">
    <cfRule type="cellIs" dxfId="35" priority="4" operator="equal">
      <formula>0</formula>
    </cfRule>
  </conditionalFormatting>
  <conditionalFormatting sqref="E6:G6">
    <cfRule type="cellIs" dxfId="34" priority="11" operator="equal">
      <formula>0</formula>
    </cfRule>
  </conditionalFormatting>
  <conditionalFormatting sqref="E9 E7">
    <cfRule type="cellIs" dxfId="33" priority="10" operator="equal">
      <formula>0</formula>
    </cfRule>
  </conditionalFormatting>
  <conditionalFormatting sqref="E8">
    <cfRule type="cellIs" dxfId="32" priority="9" operator="equal">
      <formula>0</formula>
    </cfRule>
  </conditionalFormatting>
  <conditionalFormatting sqref="K9 K7">
    <cfRule type="cellIs" dxfId="31" priority="8" operator="equal">
      <formula>0</formula>
    </cfRule>
  </conditionalFormatting>
  <conditionalFormatting sqref="K8">
    <cfRule type="cellIs" dxfId="30" priority="7" operator="equal">
      <formula>0</formula>
    </cfRule>
  </conditionalFormatting>
  <conditionalFormatting sqref="N9 N7">
    <cfRule type="cellIs" dxfId="29" priority="6" operator="equal">
      <formula>0</formula>
    </cfRule>
  </conditionalFormatting>
  <conditionalFormatting sqref="Q8">
    <cfRule type="cellIs" dxfId="28" priority="3" operator="equal">
      <formula>0</formula>
    </cfRule>
  </conditionalFormatting>
  <conditionalFormatting sqref="T9 T7">
    <cfRule type="cellIs" dxfId="27" priority="2" operator="equal">
      <formula>0</formula>
    </cfRule>
  </conditionalFormatting>
  <conditionalFormatting sqref="T8">
    <cfRule type="cellIs" dxfId="26" priority="1" operator="equal">
      <formula>0</formula>
    </cfRule>
  </conditionalFormatting>
  <dataValidations count="2">
    <dataValidation allowBlank="1" showInputMessage="1" showErrorMessage="1" prompt="Sólo para Instituciones PRIVADAS." sqref="JK65534:JL65535 TG65534:TH65535 ADC65534:ADD65535 AMY65534:AMZ65535 AWU65534:AWV65535 BGQ65534:BGR65535 BQM65534:BQN65535 CAI65534:CAJ65535 CKE65534:CKF65535 CUA65534:CUB65535 DDW65534:DDX65535 DNS65534:DNT65535 DXO65534:DXP65535 EHK65534:EHL65535 ERG65534:ERH65535 FBC65534:FBD65535 FKY65534:FKZ65535 FUU65534:FUV65535 GEQ65534:GER65535 GOM65534:GON65535 GYI65534:GYJ65535 HIE65534:HIF65535 HSA65534:HSB65535 IBW65534:IBX65535 ILS65534:ILT65535 IVO65534:IVP65535 JFK65534:JFL65535 JPG65534:JPH65535 JZC65534:JZD65535 KIY65534:KIZ65535 KSU65534:KSV65535 LCQ65534:LCR65535 LMM65534:LMN65535 LWI65534:LWJ65535 MGE65534:MGF65535 MQA65534:MQB65535 MZW65534:MZX65535 NJS65534:NJT65535 NTO65534:NTP65535 ODK65534:ODL65535 ONG65534:ONH65535 OXC65534:OXD65535 PGY65534:PGZ65535 PQU65534:PQV65535 QAQ65534:QAR65535 QKM65534:QKN65535 QUI65534:QUJ65535 REE65534:REF65535 ROA65534:ROB65535 RXW65534:RXX65535 SHS65534:SHT65535 SRO65534:SRP65535 TBK65534:TBL65535 TLG65534:TLH65535 TVC65534:TVD65535 UEY65534:UEZ65535 UOU65534:UOV65535 UYQ65534:UYR65535 VIM65534:VIN65535 VSI65534:VSJ65535 WCE65534:WCF65535 WMA65534:WMB65535 WVW65534:WVX65535 JK131070:JL131071 TG131070:TH131071 ADC131070:ADD131071 AMY131070:AMZ131071 AWU131070:AWV131071 BGQ131070:BGR131071 BQM131070:BQN131071 CAI131070:CAJ131071 CKE131070:CKF131071 CUA131070:CUB131071 DDW131070:DDX131071 DNS131070:DNT131071 DXO131070:DXP131071 EHK131070:EHL131071 ERG131070:ERH131071 FBC131070:FBD131071 FKY131070:FKZ131071 FUU131070:FUV131071 GEQ131070:GER131071 GOM131070:GON131071 GYI131070:GYJ131071 HIE131070:HIF131071 HSA131070:HSB131071 IBW131070:IBX131071 ILS131070:ILT131071 IVO131070:IVP131071 JFK131070:JFL131071 JPG131070:JPH131071 JZC131070:JZD131071 KIY131070:KIZ131071 KSU131070:KSV131071 LCQ131070:LCR131071 LMM131070:LMN131071 LWI131070:LWJ131071 MGE131070:MGF131071 MQA131070:MQB131071 MZW131070:MZX131071 NJS131070:NJT131071 NTO131070:NTP131071 ODK131070:ODL131071 ONG131070:ONH131071 OXC131070:OXD131071 PGY131070:PGZ131071 PQU131070:PQV131071 QAQ131070:QAR131071 QKM131070:QKN131071 QUI131070:QUJ131071 REE131070:REF131071 ROA131070:ROB131071 RXW131070:RXX131071 SHS131070:SHT131071 SRO131070:SRP131071 TBK131070:TBL131071 TLG131070:TLH131071 TVC131070:TVD131071 UEY131070:UEZ131071 UOU131070:UOV131071 UYQ131070:UYR131071 VIM131070:VIN131071 VSI131070:VSJ131071 WCE131070:WCF131071 WMA131070:WMB131071 WVW131070:WVX131071 JK196606:JL196607 TG196606:TH196607 ADC196606:ADD196607 AMY196606:AMZ196607 AWU196606:AWV196607 BGQ196606:BGR196607 BQM196606:BQN196607 CAI196606:CAJ196607 CKE196606:CKF196607 CUA196606:CUB196607 DDW196606:DDX196607 DNS196606:DNT196607 DXO196606:DXP196607 EHK196606:EHL196607 ERG196606:ERH196607 FBC196606:FBD196607 FKY196606:FKZ196607 FUU196606:FUV196607 GEQ196606:GER196607 GOM196606:GON196607 GYI196606:GYJ196607 HIE196606:HIF196607 HSA196606:HSB196607 IBW196606:IBX196607 ILS196606:ILT196607 IVO196606:IVP196607 JFK196606:JFL196607 JPG196606:JPH196607 JZC196606:JZD196607 KIY196606:KIZ196607 KSU196606:KSV196607 LCQ196606:LCR196607 LMM196606:LMN196607 LWI196606:LWJ196607 MGE196606:MGF196607 MQA196606:MQB196607 MZW196606:MZX196607 NJS196606:NJT196607 NTO196606:NTP196607 ODK196606:ODL196607 ONG196606:ONH196607 OXC196606:OXD196607 PGY196606:PGZ196607 PQU196606:PQV196607 QAQ196606:QAR196607 QKM196606:QKN196607 QUI196606:QUJ196607 REE196606:REF196607 ROA196606:ROB196607 RXW196606:RXX196607 SHS196606:SHT196607 SRO196606:SRP196607 TBK196606:TBL196607 TLG196606:TLH196607 TVC196606:TVD196607 UEY196606:UEZ196607 UOU196606:UOV196607 UYQ196606:UYR196607 VIM196606:VIN196607 VSI196606:VSJ196607 WCE196606:WCF196607 WMA196606:WMB196607 WVW196606:WVX196607 JK262142:JL262143 TG262142:TH262143 ADC262142:ADD262143 AMY262142:AMZ262143 AWU262142:AWV262143 BGQ262142:BGR262143 BQM262142:BQN262143 CAI262142:CAJ262143 CKE262142:CKF262143 CUA262142:CUB262143 DDW262142:DDX262143 DNS262142:DNT262143 DXO262142:DXP262143 EHK262142:EHL262143 ERG262142:ERH262143 FBC262142:FBD262143 FKY262142:FKZ262143 FUU262142:FUV262143 GEQ262142:GER262143 GOM262142:GON262143 GYI262142:GYJ262143 HIE262142:HIF262143 HSA262142:HSB262143 IBW262142:IBX262143 ILS262142:ILT262143 IVO262142:IVP262143 JFK262142:JFL262143 JPG262142:JPH262143 JZC262142:JZD262143 KIY262142:KIZ262143 KSU262142:KSV262143 LCQ262142:LCR262143 LMM262142:LMN262143 LWI262142:LWJ262143 MGE262142:MGF262143 MQA262142:MQB262143 MZW262142:MZX262143 NJS262142:NJT262143 NTO262142:NTP262143 ODK262142:ODL262143 ONG262142:ONH262143 OXC262142:OXD262143 PGY262142:PGZ262143 PQU262142:PQV262143 QAQ262142:QAR262143 QKM262142:QKN262143 QUI262142:QUJ262143 REE262142:REF262143 ROA262142:ROB262143 RXW262142:RXX262143 SHS262142:SHT262143 SRO262142:SRP262143 TBK262142:TBL262143 TLG262142:TLH262143 TVC262142:TVD262143 UEY262142:UEZ262143 UOU262142:UOV262143 UYQ262142:UYR262143 VIM262142:VIN262143 VSI262142:VSJ262143 WCE262142:WCF262143 WMA262142:WMB262143 WVW262142:WVX262143 JK327678:JL327679 TG327678:TH327679 ADC327678:ADD327679 AMY327678:AMZ327679 AWU327678:AWV327679 BGQ327678:BGR327679 BQM327678:BQN327679 CAI327678:CAJ327679 CKE327678:CKF327679 CUA327678:CUB327679 DDW327678:DDX327679 DNS327678:DNT327679 DXO327678:DXP327679 EHK327678:EHL327679 ERG327678:ERH327679 FBC327678:FBD327679 FKY327678:FKZ327679 FUU327678:FUV327679 GEQ327678:GER327679 GOM327678:GON327679 GYI327678:GYJ327679 HIE327678:HIF327679 HSA327678:HSB327679 IBW327678:IBX327679 ILS327678:ILT327679 IVO327678:IVP327679 JFK327678:JFL327679 JPG327678:JPH327679 JZC327678:JZD327679 KIY327678:KIZ327679 KSU327678:KSV327679 LCQ327678:LCR327679 LMM327678:LMN327679 LWI327678:LWJ327679 MGE327678:MGF327679 MQA327678:MQB327679 MZW327678:MZX327679 NJS327678:NJT327679 NTO327678:NTP327679 ODK327678:ODL327679 ONG327678:ONH327679 OXC327678:OXD327679 PGY327678:PGZ327679 PQU327678:PQV327679 QAQ327678:QAR327679 QKM327678:QKN327679 QUI327678:QUJ327679 REE327678:REF327679 ROA327678:ROB327679 RXW327678:RXX327679 SHS327678:SHT327679 SRO327678:SRP327679 TBK327678:TBL327679 TLG327678:TLH327679 TVC327678:TVD327679 UEY327678:UEZ327679 UOU327678:UOV327679 UYQ327678:UYR327679 VIM327678:VIN327679 VSI327678:VSJ327679 WCE327678:WCF327679 WMA327678:WMB327679 WVW327678:WVX327679 JK393214:JL393215 TG393214:TH393215 ADC393214:ADD393215 AMY393214:AMZ393215 AWU393214:AWV393215 BGQ393214:BGR393215 BQM393214:BQN393215 CAI393214:CAJ393215 CKE393214:CKF393215 CUA393214:CUB393215 DDW393214:DDX393215 DNS393214:DNT393215 DXO393214:DXP393215 EHK393214:EHL393215 ERG393214:ERH393215 FBC393214:FBD393215 FKY393214:FKZ393215 FUU393214:FUV393215 GEQ393214:GER393215 GOM393214:GON393215 GYI393214:GYJ393215 HIE393214:HIF393215 HSA393214:HSB393215 IBW393214:IBX393215 ILS393214:ILT393215 IVO393214:IVP393215 JFK393214:JFL393215 JPG393214:JPH393215 JZC393214:JZD393215 KIY393214:KIZ393215 KSU393214:KSV393215 LCQ393214:LCR393215 LMM393214:LMN393215 LWI393214:LWJ393215 MGE393214:MGF393215 MQA393214:MQB393215 MZW393214:MZX393215 NJS393214:NJT393215 NTO393214:NTP393215 ODK393214:ODL393215 ONG393214:ONH393215 OXC393214:OXD393215 PGY393214:PGZ393215 PQU393214:PQV393215 QAQ393214:QAR393215 QKM393214:QKN393215 QUI393214:QUJ393215 REE393214:REF393215 ROA393214:ROB393215 RXW393214:RXX393215 SHS393214:SHT393215 SRO393214:SRP393215 TBK393214:TBL393215 TLG393214:TLH393215 TVC393214:TVD393215 UEY393214:UEZ393215 UOU393214:UOV393215 UYQ393214:UYR393215 VIM393214:VIN393215 VSI393214:VSJ393215 WCE393214:WCF393215 WMA393214:WMB393215 WVW393214:WVX393215 JK458750:JL458751 TG458750:TH458751 ADC458750:ADD458751 AMY458750:AMZ458751 AWU458750:AWV458751 BGQ458750:BGR458751 BQM458750:BQN458751 CAI458750:CAJ458751 CKE458750:CKF458751 CUA458750:CUB458751 DDW458750:DDX458751 DNS458750:DNT458751 DXO458750:DXP458751 EHK458750:EHL458751 ERG458750:ERH458751 FBC458750:FBD458751 FKY458750:FKZ458751 FUU458750:FUV458751 GEQ458750:GER458751 GOM458750:GON458751 GYI458750:GYJ458751 HIE458750:HIF458751 HSA458750:HSB458751 IBW458750:IBX458751 ILS458750:ILT458751 IVO458750:IVP458751 JFK458750:JFL458751 JPG458750:JPH458751 JZC458750:JZD458751 KIY458750:KIZ458751 KSU458750:KSV458751 LCQ458750:LCR458751 LMM458750:LMN458751 LWI458750:LWJ458751 MGE458750:MGF458751 MQA458750:MQB458751 MZW458750:MZX458751 NJS458750:NJT458751 NTO458750:NTP458751 ODK458750:ODL458751 ONG458750:ONH458751 OXC458750:OXD458751 PGY458750:PGZ458751 PQU458750:PQV458751 QAQ458750:QAR458751 QKM458750:QKN458751 QUI458750:QUJ458751 REE458750:REF458751 ROA458750:ROB458751 RXW458750:RXX458751 SHS458750:SHT458751 SRO458750:SRP458751 TBK458750:TBL458751 TLG458750:TLH458751 TVC458750:TVD458751 UEY458750:UEZ458751 UOU458750:UOV458751 UYQ458750:UYR458751 VIM458750:VIN458751 VSI458750:VSJ458751 WCE458750:WCF458751 WMA458750:WMB458751 WVW458750:WVX458751 JK524286:JL524287 TG524286:TH524287 ADC524286:ADD524287 AMY524286:AMZ524287 AWU524286:AWV524287 BGQ524286:BGR524287 BQM524286:BQN524287 CAI524286:CAJ524287 CKE524286:CKF524287 CUA524286:CUB524287 DDW524286:DDX524287 DNS524286:DNT524287 DXO524286:DXP524287 EHK524286:EHL524287 ERG524286:ERH524287 FBC524286:FBD524287 FKY524286:FKZ524287 FUU524286:FUV524287 GEQ524286:GER524287 GOM524286:GON524287 GYI524286:GYJ524287 HIE524286:HIF524287 HSA524286:HSB524287 IBW524286:IBX524287 ILS524286:ILT524287 IVO524286:IVP524287 JFK524286:JFL524287 JPG524286:JPH524287 JZC524286:JZD524287 KIY524286:KIZ524287 KSU524286:KSV524287 LCQ524286:LCR524287 LMM524286:LMN524287 LWI524286:LWJ524287 MGE524286:MGF524287 MQA524286:MQB524287 MZW524286:MZX524287 NJS524286:NJT524287 NTO524286:NTP524287 ODK524286:ODL524287 ONG524286:ONH524287 OXC524286:OXD524287 PGY524286:PGZ524287 PQU524286:PQV524287 QAQ524286:QAR524287 QKM524286:QKN524287 QUI524286:QUJ524287 REE524286:REF524287 ROA524286:ROB524287 RXW524286:RXX524287 SHS524286:SHT524287 SRO524286:SRP524287 TBK524286:TBL524287 TLG524286:TLH524287 TVC524286:TVD524287 UEY524286:UEZ524287 UOU524286:UOV524287 UYQ524286:UYR524287 VIM524286:VIN524287 VSI524286:VSJ524287 WCE524286:WCF524287 WMA524286:WMB524287 WVW524286:WVX524287 JK589822:JL589823 TG589822:TH589823 ADC589822:ADD589823 AMY589822:AMZ589823 AWU589822:AWV589823 BGQ589822:BGR589823 BQM589822:BQN589823 CAI589822:CAJ589823 CKE589822:CKF589823 CUA589822:CUB589823 DDW589822:DDX589823 DNS589822:DNT589823 DXO589822:DXP589823 EHK589822:EHL589823 ERG589822:ERH589823 FBC589822:FBD589823 FKY589822:FKZ589823 FUU589822:FUV589823 GEQ589822:GER589823 GOM589822:GON589823 GYI589822:GYJ589823 HIE589822:HIF589823 HSA589822:HSB589823 IBW589822:IBX589823 ILS589822:ILT589823 IVO589822:IVP589823 JFK589822:JFL589823 JPG589822:JPH589823 JZC589822:JZD589823 KIY589822:KIZ589823 KSU589822:KSV589823 LCQ589822:LCR589823 LMM589822:LMN589823 LWI589822:LWJ589823 MGE589822:MGF589823 MQA589822:MQB589823 MZW589822:MZX589823 NJS589822:NJT589823 NTO589822:NTP589823 ODK589822:ODL589823 ONG589822:ONH589823 OXC589822:OXD589823 PGY589822:PGZ589823 PQU589822:PQV589823 QAQ589822:QAR589823 QKM589822:QKN589823 QUI589822:QUJ589823 REE589822:REF589823 ROA589822:ROB589823 RXW589822:RXX589823 SHS589822:SHT589823 SRO589822:SRP589823 TBK589822:TBL589823 TLG589822:TLH589823 TVC589822:TVD589823 UEY589822:UEZ589823 UOU589822:UOV589823 UYQ589822:UYR589823 VIM589822:VIN589823 VSI589822:VSJ589823 WCE589822:WCF589823 WMA589822:WMB589823 WVW589822:WVX589823 JK655358:JL655359 TG655358:TH655359 ADC655358:ADD655359 AMY655358:AMZ655359 AWU655358:AWV655359 BGQ655358:BGR655359 BQM655358:BQN655359 CAI655358:CAJ655359 CKE655358:CKF655359 CUA655358:CUB655359 DDW655358:DDX655359 DNS655358:DNT655359 DXO655358:DXP655359 EHK655358:EHL655359 ERG655358:ERH655359 FBC655358:FBD655359 FKY655358:FKZ655359 FUU655358:FUV655359 GEQ655358:GER655359 GOM655358:GON655359 GYI655358:GYJ655359 HIE655358:HIF655359 HSA655358:HSB655359 IBW655358:IBX655359 ILS655358:ILT655359 IVO655358:IVP655359 JFK655358:JFL655359 JPG655358:JPH655359 JZC655358:JZD655359 KIY655358:KIZ655359 KSU655358:KSV655359 LCQ655358:LCR655359 LMM655358:LMN655359 LWI655358:LWJ655359 MGE655358:MGF655359 MQA655358:MQB655359 MZW655358:MZX655359 NJS655358:NJT655359 NTO655358:NTP655359 ODK655358:ODL655359 ONG655358:ONH655359 OXC655358:OXD655359 PGY655358:PGZ655359 PQU655358:PQV655359 QAQ655358:QAR655359 QKM655358:QKN655359 QUI655358:QUJ655359 REE655358:REF655359 ROA655358:ROB655359 RXW655358:RXX655359 SHS655358:SHT655359 SRO655358:SRP655359 TBK655358:TBL655359 TLG655358:TLH655359 TVC655358:TVD655359 UEY655358:UEZ655359 UOU655358:UOV655359 UYQ655358:UYR655359 VIM655358:VIN655359 VSI655358:VSJ655359 WCE655358:WCF655359 WMA655358:WMB655359 WVW655358:WVX655359 JK720894:JL720895 TG720894:TH720895 ADC720894:ADD720895 AMY720894:AMZ720895 AWU720894:AWV720895 BGQ720894:BGR720895 BQM720894:BQN720895 CAI720894:CAJ720895 CKE720894:CKF720895 CUA720894:CUB720895 DDW720894:DDX720895 DNS720894:DNT720895 DXO720894:DXP720895 EHK720894:EHL720895 ERG720894:ERH720895 FBC720894:FBD720895 FKY720894:FKZ720895 FUU720894:FUV720895 GEQ720894:GER720895 GOM720894:GON720895 GYI720894:GYJ720895 HIE720894:HIF720895 HSA720894:HSB720895 IBW720894:IBX720895 ILS720894:ILT720895 IVO720894:IVP720895 JFK720894:JFL720895 JPG720894:JPH720895 JZC720894:JZD720895 KIY720894:KIZ720895 KSU720894:KSV720895 LCQ720894:LCR720895 LMM720894:LMN720895 LWI720894:LWJ720895 MGE720894:MGF720895 MQA720894:MQB720895 MZW720894:MZX720895 NJS720894:NJT720895 NTO720894:NTP720895 ODK720894:ODL720895 ONG720894:ONH720895 OXC720894:OXD720895 PGY720894:PGZ720895 PQU720894:PQV720895 QAQ720894:QAR720895 QKM720894:QKN720895 QUI720894:QUJ720895 REE720894:REF720895 ROA720894:ROB720895 RXW720894:RXX720895 SHS720894:SHT720895 SRO720894:SRP720895 TBK720894:TBL720895 TLG720894:TLH720895 TVC720894:TVD720895 UEY720894:UEZ720895 UOU720894:UOV720895 UYQ720894:UYR720895 VIM720894:VIN720895 VSI720894:VSJ720895 WCE720894:WCF720895 WMA720894:WMB720895 WVW720894:WVX720895 JK786430:JL786431 TG786430:TH786431 ADC786430:ADD786431 AMY786430:AMZ786431 AWU786430:AWV786431 BGQ786430:BGR786431 BQM786430:BQN786431 CAI786430:CAJ786431 CKE786430:CKF786431 CUA786430:CUB786431 DDW786430:DDX786431 DNS786430:DNT786431 DXO786430:DXP786431 EHK786430:EHL786431 ERG786430:ERH786431 FBC786430:FBD786431 FKY786430:FKZ786431 FUU786430:FUV786431 GEQ786430:GER786431 GOM786430:GON786431 GYI786430:GYJ786431 HIE786430:HIF786431 HSA786430:HSB786431 IBW786430:IBX786431 ILS786430:ILT786431 IVO786430:IVP786431 JFK786430:JFL786431 JPG786430:JPH786431 JZC786430:JZD786431 KIY786430:KIZ786431 KSU786430:KSV786431 LCQ786430:LCR786431 LMM786430:LMN786431 LWI786430:LWJ786431 MGE786430:MGF786431 MQA786430:MQB786431 MZW786430:MZX786431 NJS786430:NJT786431 NTO786430:NTP786431 ODK786430:ODL786431 ONG786430:ONH786431 OXC786430:OXD786431 PGY786430:PGZ786431 PQU786430:PQV786431 QAQ786430:QAR786431 QKM786430:QKN786431 QUI786430:QUJ786431 REE786430:REF786431 ROA786430:ROB786431 RXW786430:RXX786431 SHS786430:SHT786431 SRO786430:SRP786431 TBK786430:TBL786431 TLG786430:TLH786431 TVC786430:TVD786431 UEY786430:UEZ786431 UOU786430:UOV786431 UYQ786430:UYR786431 VIM786430:VIN786431 VSI786430:VSJ786431 WCE786430:WCF786431 WMA786430:WMB786431 WVW786430:WVX786431 JK851966:JL851967 TG851966:TH851967 ADC851966:ADD851967 AMY851966:AMZ851967 AWU851966:AWV851967 BGQ851966:BGR851967 BQM851966:BQN851967 CAI851966:CAJ851967 CKE851966:CKF851967 CUA851966:CUB851967 DDW851966:DDX851967 DNS851966:DNT851967 DXO851966:DXP851967 EHK851966:EHL851967 ERG851966:ERH851967 FBC851966:FBD851967 FKY851966:FKZ851967 FUU851966:FUV851967 GEQ851966:GER851967 GOM851966:GON851967 GYI851966:GYJ851967 HIE851966:HIF851967 HSA851966:HSB851967 IBW851966:IBX851967 ILS851966:ILT851967 IVO851966:IVP851967 JFK851966:JFL851967 JPG851966:JPH851967 JZC851966:JZD851967 KIY851966:KIZ851967 KSU851966:KSV851967 LCQ851966:LCR851967 LMM851966:LMN851967 LWI851966:LWJ851967 MGE851966:MGF851967 MQA851966:MQB851967 MZW851966:MZX851967 NJS851966:NJT851967 NTO851966:NTP851967 ODK851966:ODL851967 ONG851966:ONH851967 OXC851966:OXD851967 PGY851966:PGZ851967 PQU851966:PQV851967 QAQ851966:QAR851967 QKM851966:QKN851967 QUI851966:QUJ851967 REE851966:REF851967 ROA851966:ROB851967 RXW851966:RXX851967 SHS851966:SHT851967 SRO851966:SRP851967 TBK851966:TBL851967 TLG851966:TLH851967 TVC851966:TVD851967 UEY851966:UEZ851967 UOU851966:UOV851967 UYQ851966:UYR851967 VIM851966:VIN851967 VSI851966:VSJ851967 WCE851966:WCF851967 WMA851966:WMB851967 WVW851966:WVX851967 JK917502:JL917503 TG917502:TH917503 ADC917502:ADD917503 AMY917502:AMZ917503 AWU917502:AWV917503 BGQ917502:BGR917503 BQM917502:BQN917503 CAI917502:CAJ917503 CKE917502:CKF917503 CUA917502:CUB917503 DDW917502:DDX917503 DNS917502:DNT917503 DXO917502:DXP917503 EHK917502:EHL917503 ERG917502:ERH917503 FBC917502:FBD917503 FKY917502:FKZ917503 FUU917502:FUV917503 GEQ917502:GER917503 GOM917502:GON917503 GYI917502:GYJ917503 HIE917502:HIF917503 HSA917502:HSB917503 IBW917502:IBX917503 ILS917502:ILT917503 IVO917502:IVP917503 JFK917502:JFL917503 JPG917502:JPH917503 JZC917502:JZD917503 KIY917502:KIZ917503 KSU917502:KSV917503 LCQ917502:LCR917503 LMM917502:LMN917503 LWI917502:LWJ917503 MGE917502:MGF917503 MQA917502:MQB917503 MZW917502:MZX917503 NJS917502:NJT917503 NTO917502:NTP917503 ODK917502:ODL917503 ONG917502:ONH917503 OXC917502:OXD917503 PGY917502:PGZ917503 PQU917502:PQV917503 QAQ917502:QAR917503 QKM917502:QKN917503 QUI917502:QUJ917503 REE917502:REF917503 ROA917502:ROB917503 RXW917502:RXX917503 SHS917502:SHT917503 SRO917502:SRP917503 TBK917502:TBL917503 TLG917502:TLH917503 TVC917502:TVD917503 UEY917502:UEZ917503 UOU917502:UOV917503 UYQ917502:UYR917503 VIM917502:VIN917503 VSI917502:VSJ917503 WCE917502:WCF917503 WMA917502:WMB917503 WVW917502:WVX917503 JK983038:JL983039 TG983038:TH983039 ADC983038:ADD983039 AMY983038:AMZ983039 AWU983038:AWV983039 BGQ983038:BGR983039 BQM983038:BQN983039 CAI983038:CAJ983039 CKE983038:CKF983039 CUA983038:CUB983039 DDW983038:DDX983039 DNS983038:DNT983039 DXO983038:DXP983039 EHK983038:EHL983039 ERG983038:ERH983039 FBC983038:FBD983039 FKY983038:FKZ983039 FUU983038:FUV983039 GEQ983038:GER983039 GOM983038:GON983039 GYI983038:GYJ983039 HIE983038:HIF983039 HSA983038:HSB983039 IBW983038:IBX983039 ILS983038:ILT983039 IVO983038:IVP983039 JFK983038:JFL983039 JPG983038:JPH983039 JZC983038:JZD983039 KIY983038:KIZ983039 KSU983038:KSV983039 LCQ983038:LCR983039 LMM983038:LMN983039 LWI983038:LWJ983039 MGE983038:MGF983039 MQA983038:MQB983039 MZW983038:MZX983039 NJS983038:NJT983039 NTO983038:NTP983039 ODK983038:ODL983039 ONG983038:ONH983039 OXC983038:OXD983039 PGY983038:PGZ983039 PQU983038:PQV983039 QAQ983038:QAR983039 QKM983038:QKN983039 QUI983038:QUJ983039 REE983038:REF983039 ROA983038:ROB983039 RXW983038:RXX983039 SHS983038:SHT983039 SRO983038:SRP983039 TBK983038:TBL983039 TLG983038:TLH983039 TVC983038:TVD983039 UEY983038:UEZ983039 UOU983038:UOV983039 UYQ983038:UYR983039 VIM983038:VIN983039 VSI983038:VSJ983039 WCE983038:WCF983039 WMA983038:WMB983039 WVW983038:WVX983039 WCH983044:WCI983045 JQ65540:JR65541 TM65540:TN65541 ADI65540:ADJ65541 ANE65540:ANF65541 AXA65540:AXB65541 BGW65540:BGX65541 BQS65540:BQT65541 CAO65540:CAP65541 CKK65540:CKL65541 CUG65540:CUH65541 DEC65540:DED65541 DNY65540:DNZ65541 DXU65540:DXV65541 EHQ65540:EHR65541 ERM65540:ERN65541 FBI65540:FBJ65541 FLE65540:FLF65541 FVA65540:FVB65541 GEW65540:GEX65541 GOS65540:GOT65541 GYO65540:GYP65541 HIK65540:HIL65541 HSG65540:HSH65541 ICC65540:ICD65541 ILY65540:ILZ65541 IVU65540:IVV65541 JFQ65540:JFR65541 JPM65540:JPN65541 JZI65540:JZJ65541 KJE65540:KJF65541 KTA65540:KTB65541 LCW65540:LCX65541 LMS65540:LMT65541 LWO65540:LWP65541 MGK65540:MGL65541 MQG65540:MQH65541 NAC65540:NAD65541 NJY65540:NJZ65541 NTU65540:NTV65541 ODQ65540:ODR65541 ONM65540:ONN65541 OXI65540:OXJ65541 PHE65540:PHF65541 PRA65540:PRB65541 QAW65540:QAX65541 QKS65540:QKT65541 QUO65540:QUP65541 REK65540:REL65541 ROG65540:ROH65541 RYC65540:RYD65541 SHY65540:SHZ65541 SRU65540:SRV65541 TBQ65540:TBR65541 TLM65540:TLN65541 TVI65540:TVJ65541 UFE65540:UFF65541 UPA65540:UPB65541 UYW65540:UYX65541 VIS65540:VIT65541 VSO65540:VSP65541 WCK65540:WCL65541 WMG65540:WMH65541 WWC65540:WWD65541 JQ131076:JR131077 TM131076:TN131077 ADI131076:ADJ131077 ANE131076:ANF131077 AXA131076:AXB131077 BGW131076:BGX131077 BQS131076:BQT131077 CAO131076:CAP131077 CKK131076:CKL131077 CUG131076:CUH131077 DEC131076:DED131077 DNY131076:DNZ131077 DXU131076:DXV131077 EHQ131076:EHR131077 ERM131076:ERN131077 FBI131076:FBJ131077 FLE131076:FLF131077 FVA131076:FVB131077 GEW131076:GEX131077 GOS131076:GOT131077 GYO131076:GYP131077 HIK131076:HIL131077 HSG131076:HSH131077 ICC131076:ICD131077 ILY131076:ILZ131077 IVU131076:IVV131077 JFQ131076:JFR131077 JPM131076:JPN131077 JZI131076:JZJ131077 KJE131076:KJF131077 KTA131076:KTB131077 LCW131076:LCX131077 LMS131076:LMT131077 LWO131076:LWP131077 MGK131076:MGL131077 MQG131076:MQH131077 NAC131076:NAD131077 NJY131076:NJZ131077 NTU131076:NTV131077 ODQ131076:ODR131077 ONM131076:ONN131077 OXI131076:OXJ131077 PHE131076:PHF131077 PRA131076:PRB131077 QAW131076:QAX131077 QKS131076:QKT131077 QUO131076:QUP131077 REK131076:REL131077 ROG131076:ROH131077 RYC131076:RYD131077 SHY131076:SHZ131077 SRU131076:SRV131077 TBQ131076:TBR131077 TLM131076:TLN131077 TVI131076:TVJ131077 UFE131076:UFF131077 UPA131076:UPB131077 UYW131076:UYX131077 VIS131076:VIT131077 VSO131076:VSP131077 WCK131076:WCL131077 WMG131076:WMH131077 WWC131076:WWD131077 JQ196612:JR196613 TM196612:TN196613 ADI196612:ADJ196613 ANE196612:ANF196613 AXA196612:AXB196613 BGW196612:BGX196613 BQS196612:BQT196613 CAO196612:CAP196613 CKK196612:CKL196613 CUG196612:CUH196613 DEC196612:DED196613 DNY196612:DNZ196613 DXU196612:DXV196613 EHQ196612:EHR196613 ERM196612:ERN196613 FBI196612:FBJ196613 FLE196612:FLF196613 FVA196612:FVB196613 GEW196612:GEX196613 GOS196612:GOT196613 GYO196612:GYP196613 HIK196612:HIL196613 HSG196612:HSH196613 ICC196612:ICD196613 ILY196612:ILZ196613 IVU196612:IVV196613 JFQ196612:JFR196613 JPM196612:JPN196613 JZI196612:JZJ196613 KJE196612:KJF196613 KTA196612:KTB196613 LCW196612:LCX196613 LMS196612:LMT196613 LWO196612:LWP196613 MGK196612:MGL196613 MQG196612:MQH196613 NAC196612:NAD196613 NJY196612:NJZ196613 NTU196612:NTV196613 ODQ196612:ODR196613 ONM196612:ONN196613 OXI196612:OXJ196613 PHE196612:PHF196613 PRA196612:PRB196613 QAW196612:QAX196613 QKS196612:QKT196613 QUO196612:QUP196613 REK196612:REL196613 ROG196612:ROH196613 RYC196612:RYD196613 SHY196612:SHZ196613 SRU196612:SRV196613 TBQ196612:TBR196613 TLM196612:TLN196613 TVI196612:TVJ196613 UFE196612:UFF196613 UPA196612:UPB196613 UYW196612:UYX196613 VIS196612:VIT196613 VSO196612:VSP196613 WCK196612:WCL196613 WMG196612:WMH196613 WWC196612:WWD196613 JQ262148:JR262149 TM262148:TN262149 ADI262148:ADJ262149 ANE262148:ANF262149 AXA262148:AXB262149 BGW262148:BGX262149 BQS262148:BQT262149 CAO262148:CAP262149 CKK262148:CKL262149 CUG262148:CUH262149 DEC262148:DED262149 DNY262148:DNZ262149 DXU262148:DXV262149 EHQ262148:EHR262149 ERM262148:ERN262149 FBI262148:FBJ262149 FLE262148:FLF262149 FVA262148:FVB262149 GEW262148:GEX262149 GOS262148:GOT262149 GYO262148:GYP262149 HIK262148:HIL262149 HSG262148:HSH262149 ICC262148:ICD262149 ILY262148:ILZ262149 IVU262148:IVV262149 JFQ262148:JFR262149 JPM262148:JPN262149 JZI262148:JZJ262149 KJE262148:KJF262149 KTA262148:KTB262149 LCW262148:LCX262149 LMS262148:LMT262149 LWO262148:LWP262149 MGK262148:MGL262149 MQG262148:MQH262149 NAC262148:NAD262149 NJY262148:NJZ262149 NTU262148:NTV262149 ODQ262148:ODR262149 ONM262148:ONN262149 OXI262148:OXJ262149 PHE262148:PHF262149 PRA262148:PRB262149 QAW262148:QAX262149 QKS262148:QKT262149 QUO262148:QUP262149 REK262148:REL262149 ROG262148:ROH262149 RYC262148:RYD262149 SHY262148:SHZ262149 SRU262148:SRV262149 TBQ262148:TBR262149 TLM262148:TLN262149 TVI262148:TVJ262149 UFE262148:UFF262149 UPA262148:UPB262149 UYW262148:UYX262149 VIS262148:VIT262149 VSO262148:VSP262149 WCK262148:WCL262149 WMG262148:WMH262149 WWC262148:WWD262149 JQ327684:JR327685 TM327684:TN327685 ADI327684:ADJ327685 ANE327684:ANF327685 AXA327684:AXB327685 BGW327684:BGX327685 BQS327684:BQT327685 CAO327684:CAP327685 CKK327684:CKL327685 CUG327684:CUH327685 DEC327684:DED327685 DNY327684:DNZ327685 DXU327684:DXV327685 EHQ327684:EHR327685 ERM327684:ERN327685 FBI327684:FBJ327685 FLE327684:FLF327685 FVA327684:FVB327685 GEW327684:GEX327685 GOS327684:GOT327685 GYO327684:GYP327685 HIK327684:HIL327685 HSG327684:HSH327685 ICC327684:ICD327685 ILY327684:ILZ327685 IVU327684:IVV327685 JFQ327684:JFR327685 JPM327684:JPN327685 JZI327684:JZJ327685 KJE327684:KJF327685 KTA327684:KTB327685 LCW327684:LCX327685 LMS327684:LMT327685 LWO327684:LWP327685 MGK327684:MGL327685 MQG327684:MQH327685 NAC327684:NAD327685 NJY327684:NJZ327685 NTU327684:NTV327685 ODQ327684:ODR327685 ONM327684:ONN327685 OXI327684:OXJ327685 PHE327684:PHF327685 PRA327684:PRB327685 QAW327684:QAX327685 QKS327684:QKT327685 QUO327684:QUP327685 REK327684:REL327685 ROG327684:ROH327685 RYC327684:RYD327685 SHY327684:SHZ327685 SRU327684:SRV327685 TBQ327684:TBR327685 TLM327684:TLN327685 TVI327684:TVJ327685 UFE327684:UFF327685 UPA327684:UPB327685 UYW327684:UYX327685 VIS327684:VIT327685 VSO327684:VSP327685 WCK327684:WCL327685 WMG327684:WMH327685 WWC327684:WWD327685 JQ393220:JR393221 TM393220:TN393221 ADI393220:ADJ393221 ANE393220:ANF393221 AXA393220:AXB393221 BGW393220:BGX393221 BQS393220:BQT393221 CAO393220:CAP393221 CKK393220:CKL393221 CUG393220:CUH393221 DEC393220:DED393221 DNY393220:DNZ393221 DXU393220:DXV393221 EHQ393220:EHR393221 ERM393220:ERN393221 FBI393220:FBJ393221 FLE393220:FLF393221 FVA393220:FVB393221 GEW393220:GEX393221 GOS393220:GOT393221 GYO393220:GYP393221 HIK393220:HIL393221 HSG393220:HSH393221 ICC393220:ICD393221 ILY393220:ILZ393221 IVU393220:IVV393221 JFQ393220:JFR393221 JPM393220:JPN393221 JZI393220:JZJ393221 KJE393220:KJF393221 KTA393220:KTB393221 LCW393220:LCX393221 LMS393220:LMT393221 LWO393220:LWP393221 MGK393220:MGL393221 MQG393220:MQH393221 NAC393220:NAD393221 NJY393220:NJZ393221 NTU393220:NTV393221 ODQ393220:ODR393221 ONM393220:ONN393221 OXI393220:OXJ393221 PHE393220:PHF393221 PRA393220:PRB393221 QAW393220:QAX393221 QKS393220:QKT393221 QUO393220:QUP393221 REK393220:REL393221 ROG393220:ROH393221 RYC393220:RYD393221 SHY393220:SHZ393221 SRU393220:SRV393221 TBQ393220:TBR393221 TLM393220:TLN393221 TVI393220:TVJ393221 UFE393220:UFF393221 UPA393220:UPB393221 UYW393220:UYX393221 VIS393220:VIT393221 VSO393220:VSP393221 WCK393220:WCL393221 WMG393220:WMH393221 WWC393220:WWD393221 JQ458756:JR458757 TM458756:TN458757 ADI458756:ADJ458757 ANE458756:ANF458757 AXA458756:AXB458757 BGW458756:BGX458757 BQS458756:BQT458757 CAO458756:CAP458757 CKK458756:CKL458757 CUG458756:CUH458757 DEC458756:DED458757 DNY458756:DNZ458757 DXU458756:DXV458757 EHQ458756:EHR458757 ERM458756:ERN458757 FBI458756:FBJ458757 FLE458756:FLF458757 FVA458756:FVB458757 GEW458756:GEX458757 GOS458756:GOT458757 GYO458756:GYP458757 HIK458756:HIL458757 HSG458756:HSH458757 ICC458756:ICD458757 ILY458756:ILZ458757 IVU458756:IVV458757 JFQ458756:JFR458757 JPM458756:JPN458757 JZI458756:JZJ458757 KJE458756:KJF458757 KTA458756:KTB458757 LCW458756:LCX458757 LMS458756:LMT458757 LWO458756:LWP458757 MGK458756:MGL458757 MQG458756:MQH458757 NAC458756:NAD458757 NJY458756:NJZ458757 NTU458756:NTV458757 ODQ458756:ODR458757 ONM458756:ONN458757 OXI458756:OXJ458757 PHE458756:PHF458757 PRA458756:PRB458757 QAW458756:QAX458757 QKS458756:QKT458757 QUO458756:QUP458757 REK458756:REL458757 ROG458756:ROH458757 RYC458756:RYD458757 SHY458756:SHZ458757 SRU458756:SRV458757 TBQ458756:TBR458757 TLM458756:TLN458757 TVI458756:TVJ458757 UFE458756:UFF458757 UPA458756:UPB458757 UYW458756:UYX458757 VIS458756:VIT458757 VSO458756:VSP458757 WCK458756:WCL458757 WMG458756:WMH458757 WWC458756:WWD458757 JQ524292:JR524293 TM524292:TN524293 ADI524292:ADJ524293 ANE524292:ANF524293 AXA524292:AXB524293 BGW524292:BGX524293 BQS524292:BQT524293 CAO524292:CAP524293 CKK524292:CKL524293 CUG524292:CUH524293 DEC524292:DED524293 DNY524292:DNZ524293 DXU524292:DXV524293 EHQ524292:EHR524293 ERM524292:ERN524293 FBI524292:FBJ524293 FLE524292:FLF524293 FVA524292:FVB524293 GEW524292:GEX524293 GOS524292:GOT524293 GYO524292:GYP524293 HIK524292:HIL524293 HSG524292:HSH524293 ICC524292:ICD524293 ILY524292:ILZ524293 IVU524292:IVV524293 JFQ524292:JFR524293 JPM524292:JPN524293 JZI524292:JZJ524293 KJE524292:KJF524293 KTA524292:KTB524293 LCW524292:LCX524293 LMS524292:LMT524293 LWO524292:LWP524293 MGK524292:MGL524293 MQG524292:MQH524293 NAC524292:NAD524293 NJY524292:NJZ524293 NTU524292:NTV524293 ODQ524292:ODR524293 ONM524292:ONN524293 OXI524292:OXJ524293 PHE524292:PHF524293 PRA524292:PRB524293 QAW524292:QAX524293 QKS524292:QKT524293 QUO524292:QUP524293 REK524292:REL524293 ROG524292:ROH524293 RYC524292:RYD524293 SHY524292:SHZ524293 SRU524292:SRV524293 TBQ524292:TBR524293 TLM524292:TLN524293 TVI524292:TVJ524293 UFE524292:UFF524293 UPA524292:UPB524293 UYW524292:UYX524293 VIS524292:VIT524293 VSO524292:VSP524293 WCK524292:WCL524293 WMG524292:WMH524293 WWC524292:WWD524293 JQ589828:JR589829 TM589828:TN589829 ADI589828:ADJ589829 ANE589828:ANF589829 AXA589828:AXB589829 BGW589828:BGX589829 BQS589828:BQT589829 CAO589828:CAP589829 CKK589828:CKL589829 CUG589828:CUH589829 DEC589828:DED589829 DNY589828:DNZ589829 DXU589828:DXV589829 EHQ589828:EHR589829 ERM589828:ERN589829 FBI589828:FBJ589829 FLE589828:FLF589829 FVA589828:FVB589829 GEW589828:GEX589829 GOS589828:GOT589829 GYO589828:GYP589829 HIK589828:HIL589829 HSG589828:HSH589829 ICC589828:ICD589829 ILY589828:ILZ589829 IVU589828:IVV589829 JFQ589828:JFR589829 JPM589828:JPN589829 JZI589828:JZJ589829 KJE589828:KJF589829 KTA589828:KTB589829 LCW589828:LCX589829 LMS589828:LMT589829 LWO589828:LWP589829 MGK589828:MGL589829 MQG589828:MQH589829 NAC589828:NAD589829 NJY589828:NJZ589829 NTU589828:NTV589829 ODQ589828:ODR589829 ONM589828:ONN589829 OXI589828:OXJ589829 PHE589828:PHF589829 PRA589828:PRB589829 QAW589828:QAX589829 QKS589828:QKT589829 QUO589828:QUP589829 REK589828:REL589829 ROG589828:ROH589829 RYC589828:RYD589829 SHY589828:SHZ589829 SRU589828:SRV589829 TBQ589828:TBR589829 TLM589828:TLN589829 TVI589828:TVJ589829 UFE589828:UFF589829 UPA589828:UPB589829 UYW589828:UYX589829 VIS589828:VIT589829 VSO589828:VSP589829 WCK589828:WCL589829 WMG589828:WMH589829 WWC589828:WWD589829 JQ655364:JR655365 TM655364:TN655365 ADI655364:ADJ655365 ANE655364:ANF655365 AXA655364:AXB655365 BGW655364:BGX655365 BQS655364:BQT655365 CAO655364:CAP655365 CKK655364:CKL655365 CUG655364:CUH655365 DEC655364:DED655365 DNY655364:DNZ655365 DXU655364:DXV655365 EHQ655364:EHR655365 ERM655364:ERN655365 FBI655364:FBJ655365 FLE655364:FLF655365 FVA655364:FVB655365 GEW655364:GEX655365 GOS655364:GOT655365 GYO655364:GYP655365 HIK655364:HIL655365 HSG655364:HSH655365 ICC655364:ICD655365 ILY655364:ILZ655365 IVU655364:IVV655365 JFQ655364:JFR655365 JPM655364:JPN655365 JZI655364:JZJ655365 KJE655364:KJF655365 KTA655364:KTB655365 LCW655364:LCX655365 LMS655364:LMT655365 LWO655364:LWP655365 MGK655364:MGL655365 MQG655364:MQH655365 NAC655364:NAD655365 NJY655364:NJZ655365 NTU655364:NTV655365 ODQ655364:ODR655365 ONM655364:ONN655365 OXI655364:OXJ655365 PHE655364:PHF655365 PRA655364:PRB655365 QAW655364:QAX655365 QKS655364:QKT655365 QUO655364:QUP655365 REK655364:REL655365 ROG655364:ROH655365 RYC655364:RYD655365 SHY655364:SHZ655365 SRU655364:SRV655365 TBQ655364:TBR655365 TLM655364:TLN655365 TVI655364:TVJ655365 UFE655364:UFF655365 UPA655364:UPB655365 UYW655364:UYX655365 VIS655364:VIT655365 VSO655364:VSP655365 WCK655364:WCL655365 WMG655364:WMH655365 WWC655364:WWD655365 JQ720900:JR720901 TM720900:TN720901 ADI720900:ADJ720901 ANE720900:ANF720901 AXA720900:AXB720901 BGW720900:BGX720901 BQS720900:BQT720901 CAO720900:CAP720901 CKK720900:CKL720901 CUG720900:CUH720901 DEC720900:DED720901 DNY720900:DNZ720901 DXU720900:DXV720901 EHQ720900:EHR720901 ERM720900:ERN720901 FBI720900:FBJ720901 FLE720900:FLF720901 FVA720900:FVB720901 GEW720900:GEX720901 GOS720900:GOT720901 GYO720900:GYP720901 HIK720900:HIL720901 HSG720900:HSH720901 ICC720900:ICD720901 ILY720900:ILZ720901 IVU720900:IVV720901 JFQ720900:JFR720901 JPM720900:JPN720901 JZI720900:JZJ720901 KJE720900:KJF720901 KTA720900:KTB720901 LCW720900:LCX720901 LMS720900:LMT720901 LWO720900:LWP720901 MGK720900:MGL720901 MQG720900:MQH720901 NAC720900:NAD720901 NJY720900:NJZ720901 NTU720900:NTV720901 ODQ720900:ODR720901 ONM720900:ONN720901 OXI720900:OXJ720901 PHE720900:PHF720901 PRA720900:PRB720901 QAW720900:QAX720901 QKS720900:QKT720901 QUO720900:QUP720901 REK720900:REL720901 ROG720900:ROH720901 RYC720900:RYD720901 SHY720900:SHZ720901 SRU720900:SRV720901 TBQ720900:TBR720901 TLM720900:TLN720901 TVI720900:TVJ720901 UFE720900:UFF720901 UPA720900:UPB720901 UYW720900:UYX720901 VIS720900:VIT720901 VSO720900:VSP720901 WCK720900:WCL720901 WMG720900:WMH720901 WWC720900:WWD720901 JQ786436:JR786437 TM786436:TN786437 ADI786436:ADJ786437 ANE786436:ANF786437 AXA786436:AXB786437 BGW786436:BGX786437 BQS786436:BQT786437 CAO786436:CAP786437 CKK786436:CKL786437 CUG786436:CUH786437 DEC786436:DED786437 DNY786436:DNZ786437 DXU786436:DXV786437 EHQ786436:EHR786437 ERM786436:ERN786437 FBI786436:FBJ786437 FLE786436:FLF786437 FVA786436:FVB786437 GEW786436:GEX786437 GOS786436:GOT786437 GYO786436:GYP786437 HIK786436:HIL786437 HSG786436:HSH786437 ICC786436:ICD786437 ILY786436:ILZ786437 IVU786436:IVV786437 JFQ786436:JFR786437 JPM786436:JPN786437 JZI786436:JZJ786437 KJE786436:KJF786437 KTA786436:KTB786437 LCW786436:LCX786437 LMS786436:LMT786437 LWO786436:LWP786437 MGK786436:MGL786437 MQG786436:MQH786437 NAC786436:NAD786437 NJY786436:NJZ786437 NTU786436:NTV786437 ODQ786436:ODR786437 ONM786436:ONN786437 OXI786436:OXJ786437 PHE786436:PHF786437 PRA786436:PRB786437 QAW786436:QAX786437 QKS786436:QKT786437 QUO786436:QUP786437 REK786436:REL786437 ROG786436:ROH786437 RYC786436:RYD786437 SHY786436:SHZ786437 SRU786436:SRV786437 TBQ786436:TBR786437 TLM786436:TLN786437 TVI786436:TVJ786437 UFE786436:UFF786437 UPA786436:UPB786437 UYW786436:UYX786437 VIS786436:VIT786437 VSO786436:VSP786437 WCK786436:WCL786437 WMG786436:WMH786437 WWC786436:WWD786437 JQ851972:JR851973 TM851972:TN851973 ADI851972:ADJ851973 ANE851972:ANF851973 AXA851972:AXB851973 BGW851972:BGX851973 BQS851972:BQT851973 CAO851972:CAP851973 CKK851972:CKL851973 CUG851972:CUH851973 DEC851972:DED851973 DNY851972:DNZ851973 DXU851972:DXV851973 EHQ851972:EHR851973 ERM851972:ERN851973 FBI851972:FBJ851973 FLE851972:FLF851973 FVA851972:FVB851973 GEW851972:GEX851973 GOS851972:GOT851973 GYO851972:GYP851973 HIK851972:HIL851973 HSG851972:HSH851973 ICC851972:ICD851973 ILY851972:ILZ851973 IVU851972:IVV851973 JFQ851972:JFR851973 JPM851972:JPN851973 JZI851972:JZJ851973 KJE851972:KJF851973 KTA851972:KTB851973 LCW851972:LCX851973 LMS851972:LMT851973 LWO851972:LWP851973 MGK851972:MGL851973 MQG851972:MQH851973 NAC851972:NAD851973 NJY851972:NJZ851973 NTU851972:NTV851973 ODQ851972:ODR851973 ONM851972:ONN851973 OXI851972:OXJ851973 PHE851972:PHF851973 PRA851972:PRB851973 QAW851972:QAX851973 QKS851972:QKT851973 QUO851972:QUP851973 REK851972:REL851973 ROG851972:ROH851973 RYC851972:RYD851973 SHY851972:SHZ851973 SRU851972:SRV851973 TBQ851972:TBR851973 TLM851972:TLN851973 TVI851972:TVJ851973 UFE851972:UFF851973 UPA851972:UPB851973 UYW851972:UYX851973 VIS851972:VIT851973 VSO851972:VSP851973 WCK851972:WCL851973 WMG851972:WMH851973 WWC851972:WWD851973 JQ917508:JR917509 TM917508:TN917509 ADI917508:ADJ917509 ANE917508:ANF917509 AXA917508:AXB917509 BGW917508:BGX917509 BQS917508:BQT917509 CAO917508:CAP917509 CKK917508:CKL917509 CUG917508:CUH917509 DEC917508:DED917509 DNY917508:DNZ917509 DXU917508:DXV917509 EHQ917508:EHR917509 ERM917508:ERN917509 FBI917508:FBJ917509 FLE917508:FLF917509 FVA917508:FVB917509 GEW917508:GEX917509 GOS917508:GOT917509 GYO917508:GYP917509 HIK917508:HIL917509 HSG917508:HSH917509 ICC917508:ICD917509 ILY917508:ILZ917509 IVU917508:IVV917509 JFQ917508:JFR917509 JPM917508:JPN917509 JZI917508:JZJ917509 KJE917508:KJF917509 KTA917508:KTB917509 LCW917508:LCX917509 LMS917508:LMT917509 LWO917508:LWP917509 MGK917508:MGL917509 MQG917508:MQH917509 NAC917508:NAD917509 NJY917508:NJZ917509 NTU917508:NTV917509 ODQ917508:ODR917509 ONM917508:ONN917509 OXI917508:OXJ917509 PHE917508:PHF917509 PRA917508:PRB917509 QAW917508:QAX917509 QKS917508:QKT917509 QUO917508:QUP917509 REK917508:REL917509 ROG917508:ROH917509 RYC917508:RYD917509 SHY917508:SHZ917509 SRU917508:SRV917509 TBQ917508:TBR917509 TLM917508:TLN917509 TVI917508:TVJ917509 UFE917508:UFF917509 UPA917508:UPB917509 UYW917508:UYX917509 VIS917508:VIT917509 VSO917508:VSP917509 WCK917508:WCL917509 WMG917508:WMH917509 WWC917508:WWD917509 JQ983044:JR983045 TM983044:TN983045 ADI983044:ADJ983045 ANE983044:ANF983045 AXA983044:AXB983045 BGW983044:BGX983045 BQS983044:BQT983045 CAO983044:CAP983045 CKK983044:CKL983045 CUG983044:CUH983045 DEC983044:DED983045 DNY983044:DNZ983045 DXU983044:DXV983045 EHQ983044:EHR983045 ERM983044:ERN983045 FBI983044:FBJ983045 FLE983044:FLF983045 FVA983044:FVB983045 GEW983044:GEX983045 GOS983044:GOT983045 GYO983044:GYP983045 HIK983044:HIL983045 HSG983044:HSH983045 ICC983044:ICD983045 ILY983044:ILZ983045 IVU983044:IVV983045 JFQ983044:JFR983045 JPM983044:JPN983045 JZI983044:JZJ983045 KJE983044:KJF983045 KTA983044:KTB983045 LCW983044:LCX983045 LMS983044:LMT983045 LWO983044:LWP983045 MGK983044:MGL983045 MQG983044:MQH983045 NAC983044:NAD983045 NJY983044:NJZ983045 NTU983044:NTV983045 ODQ983044:ODR983045 ONM983044:ONN983045 OXI983044:OXJ983045 PHE983044:PHF983045 PRA983044:PRB983045 QAW983044:QAX983045 QKS983044:QKT983045 QUO983044:QUP983045 REK983044:REL983045 ROG983044:ROH983045 RYC983044:RYD983045 SHY983044:SHZ983045 SRU983044:SRV983045 TBQ983044:TBR983045 TLM983044:TLN983045 TVI983044:TVJ983045 UFE983044:UFF983045 UPA983044:UPB983045 UYW983044:UYX983045 VIS983044:VIT983045 VSO983044:VSP983045 WCK983044:WCL983045 WMG983044:WMH983045 WWC983044:WWD983045 WVZ983044:WWA983045 JN65534:JO65535 TJ65534:TK65535 ADF65534:ADG65535 ANB65534:ANC65535 AWX65534:AWY65535 BGT65534:BGU65535 BQP65534:BQQ65535 CAL65534:CAM65535 CKH65534:CKI65535 CUD65534:CUE65535 DDZ65534:DEA65535 DNV65534:DNW65535 DXR65534:DXS65535 EHN65534:EHO65535 ERJ65534:ERK65535 FBF65534:FBG65535 FLB65534:FLC65535 FUX65534:FUY65535 GET65534:GEU65535 GOP65534:GOQ65535 GYL65534:GYM65535 HIH65534:HII65535 HSD65534:HSE65535 IBZ65534:ICA65535 ILV65534:ILW65535 IVR65534:IVS65535 JFN65534:JFO65535 JPJ65534:JPK65535 JZF65534:JZG65535 KJB65534:KJC65535 KSX65534:KSY65535 LCT65534:LCU65535 LMP65534:LMQ65535 LWL65534:LWM65535 MGH65534:MGI65535 MQD65534:MQE65535 MZZ65534:NAA65535 NJV65534:NJW65535 NTR65534:NTS65535 ODN65534:ODO65535 ONJ65534:ONK65535 OXF65534:OXG65535 PHB65534:PHC65535 PQX65534:PQY65535 QAT65534:QAU65535 QKP65534:QKQ65535 QUL65534:QUM65535 REH65534:REI65535 ROD65534:ROE65535 RXZ65534:RYA65535 SHV65534:SHW65535 SRR65534:SRS65535 TBN65534:TBO65535 TLJ65534:TLK65535 TVF65534:TVG65535 UFB65534:UFC65535 UOX65534:UOY65535 UYT65534:UYU65535 VIP65534:VIQ65535 VSL65534:VSM65535 WCH65534:WCI65535 WMD65534:WME65535 WVZ65534:WWA65535 JN131070:JO131071 TJ131070:TK131071 ADF131070:ADG131071 ANB131070:ANC131071 AWX131070:AWY131071 BGT131070:BGU131071 BQP131070:BQQ131071 CAL131070:CAM131071 CKH131070:CKI131071 CUD131070:CUE131071 DDZ131070:DEA131071 DNV131070:DNW131071 DXR131070:DXS131071 EHN131070:EHO131071 ERJ131070:ERK131071 FBF131070:FBG131071 FLB131070:FLC131071 FUX131070:FUY131071 GET131070:GEU131071 GOP131070:GOQ131071 GYL131070:GYM131071 HIH131070:HII131071 HSD131070:HSE131071 IBZ131070:ICA131071 ILV131070:ILW131071 IVR131070:IVS131071 JFN131070:JFO131071 JPJ131070:JPK131071 JZF131070:JZG131071 KJB131070:KJC131071 KSX131070:KSY131071 LCT131070:LCU131071 LMP131070:LMQ131071 LWL131070:LWM131071 MGH131070:MGI131071 MQD131070:MQE131071 MZZ131070:NAA131071 NJV131070:NJW131071 NTR131070:NTS131071 ODN131070:ODO131071 ONJ131070:ONK131071 OXF131070:OXG131071 PHB131070:PHC131071 PQX131070:PQY131071 QAT131070:QAU131071 QKP131070:QKQ131071 QUL131070:QUM131071 REH131070:REI131071 ROD131070:ROE131071 RXZ131070:RYA131071 SHV131070:SHW131071 SRR131070:SRS131071 TBN131070:TBO131071 TLJ131070:TLK131071 TVF131070:TVG131071 UFB131070:UFC131071 UOX131070:UOY131071 UYT131070:UYU131071 VIP131070:VIQ131071 VSL131070:VSM131071 WCH131070:WCI131071 WMD131070:WME131071 WVZ131070:WWA131071 JN196606:JO196607 TJ196606:TK196607 ADF196606:ADG196607 ANB196606:ANC196607 AWX196606:AWY196607 BGT196606:BGU196607 BQP196606:BQQ196607 CAL196606:CAM196607 CKH196606:CKI196607 CUD196606:CUE196607 DDZ196606:DEA196607 DNV196606:DNW196607 DXR196606:DXS196607 EHN196606:EHO196607 ERJ196606:ERK196607 FBF196606:FBG196607 FLB196606:FLC196607 FUX196606:FUY196607 GET196606:GEU196607 GOP196606:GOQ196607 GYL196606:GYM196607 HIH196606:HII196607 HSD196606:HSE196607 IBZ196606:ICA196607 ILV196606:ILW196607 IVR196606:IVS196607 JFN196606:JFO196607 JPJ196606:JPK196607 JZF196606:JZG196607 KJB196606:KJC196607 KSX196606:KSY196607 LCT196606:LCU196607 LMP196606:LMQ196607 LWL196606:LWM196607 MGH196606:MGI196607 MQD196606:MQE196607 MZZ196606:NAA196607 NJV196606:NJW196607 NTR196606:NTS196607 ODN196606:ODO196607 ONJ196606:ONK196607 OXF196606:OXG196607 PHB196606:PHC196607 PQX196606:PQY196607 QAT196606:QAU196607 QKP196606:QKQ196607 QUL196606:QUM196607 REH196606:REI196607 ROD196606:ROE196607 RXZ196606:RYA196607 SHV196606:SHW196607 SRR196606:SRS196607 TBN196606:TBO196607 TLJ196606:TLK196607 TVF196606:TVG196607 UFB196606:UFC196607 UOX196606:UOY196607 UYT196606:UYU196607 VIP196606:VIQ196607 VSL196606:VSM196607 WCH196606:WCI196607 WMD196606:WME196607 WVZ196606:WWA196607 JN262142:JO262143 TJ262142:TK262143 ADF262142:ADG262143 ANB262142:ANC262143 AWX262142:AWY262143 BGT262142:BGU262143 BQP262142:BQQ262143 CAL262142:CAM262143 CKH262142:CKI262143 CUD262142:CUE262143 DDZ262142:DEA262143 DNV262142:DNW262143 DXR262142:DXS262143 EHN262142:EHO262143 ERJ262142:ERK262143 FBF262142:FBG262143 FLB262142:FLC262143 FUX262142:FUY262143 GET262142:GEU262143 GOP262142:GOQ262143 GYL262142:GYM262143 HIH262142:HII262143 HSD262142:HSE262143 IBZ262142:ICA262143 ILV262142:ILW262143 IVR262142:IVS262143 JFN262142:JFO262143 JPJ262142:JPK262143 JZF262142:JZG262143 KJB262142:KJC262143 KSX262142:KSY262143 LCT262142:LCU262143 LMP262142:LMQ262143 LWL262142:LWM262143 MGH262142:MGI262143 MQD262142:MQE262143 MZZ262142:NAA262143 NJV262142:NJW262143 NTR262142:NTS262143 ODN262142:ODO262143 ONJ262142:ONK262143 OXF262142:OXG262143 PHB262142:PHC262143 PQX262142:PQY262143 QAT262142:QAU262143 QKP262142:QKQ262143 QUL262142:QUM262143 REH262142:REI262143 ROD262142:ROE262143 RXZ262142:RYA262143 SHV262142:SHW262143 SRR262142:SRS262143 TBN262142:TBO262143 TLJ262142:TLK262143 TVF262142:TVG262143 UFB262142:UFC262143 UOX262142:UOY262143 UYT262142:UYU262143 VIP262142:VIQ262143 VSL262142:VSM262143 WCH262142:WCI262143 WMD262142:WME262143 WVZ262142:WWA262143 JN327678:JO327679 TJ327678:TK327679 ADF327678:ADG327679 ANB327678:ANC327679 AWX327678:AWY327679 BGT327678:BGU327679 BQP327678:BQQ327679 CAL327678:CAM327679 CKH327678:CKI327679 CUD327678:CUE327679 DDZ327678:DEA327679 DNV327678:DNW327679 DXR327678:DXS327679 EHN327678:EHO327679 ERJ327678:ERK327679 FBF327678:FBG327679 FLB327678:FLC327679 FUX327678:FUY327679 GET327678:GEU327679 GOP327678:GOQ327679 GYL327678:GYM327679 HIH327678:HII327679 HSD327678:HSE327679 IBZ327678:ICA327679 ILV327678:ILW327679 IVR327678:IVS327679 JFN327678:JFO327679 JPJ327678:JPK327679 JZF327678:JZG327679 KJB327678:KJC327679 KSX327678:KSY327679 LCT327678:LCU327679 LMP327678:LMQ327679 LWL327678:LWM327679 MGH327678:MGI327679 MQD327678:MQE327679 MZZ327678:NAA327679 NJV327678:NJW327679 NTR327678:NTS327679 ODN327678:ODO327679 ONJ327678:ONK327679 OXF327678:OXG327679 PHB327678:PHC327679 PQX327678:PQY327679 QAT327678:QAU327679 QKP327678:QKQ327679 QUL327678:QUM327679 REH327678:REI327679 ROD327678:ROE327679 RXZ327678:RYA327679 SHV327678:SHW327679 SRR327678:SRS327679 TBN327678:TBO327679 TLJ327678:TLK327679 TVF327678:TVG327679 UFB327678:UFC327679 UOX327678:UOY327679 UYT327678:UYU327679 VIP327678:VIQ327679 VSL327678:VSM327679 WCH327678:WCI327679 WMD327678:WME327679 WVZ327678:WWA327679 JN393214:JO393215 TJ393214:TK393215 ADF393214:ADG393215 ANB393214:ANC393215 AWX393214:AWY393215 BGT393214:BGU393215 BQP393214:BQQ393215 CAL393214:CAM393215 CKH393214:CKI393215 CUD393214:CUE393215 DDZ393214:DEA393215 DNV393214:DNW393215 DXR393214:DXS393215 EHN393214:EHO393215 ERJ393214:ERK393215 FBF393214:FBG393215 FLB393214:FLC393215 FUX393214:FUY393215 GET393214:GEU393215 GOP393214:GOQ393215 GYL393214:GYM393215 HIH393214:HII393215 HSD393214:HSE393215 IBZ393214:ICA393215 ILV393214:ILW393215 IVR393214:IVS393215 JFN393214:JFO393215 JPJ393214:JPK393215 JZF393214:JZG393215 KJB393214:KJC393215 KSX393214:KSY393215 LCT393214:LCU393215 LMP393214:LMQ393215 LWL393214:LWM393215 MGH393214:MGI393215 MQD393214:MQE393215 MZZ393214:NAA393215 NJV393214:NJW393215 NTR393214:NTS393215 ODN393214:ODO393215 ONJ393214:ONK393215 OXF393214:OXG393215 PHB393214:PHC393215 PQX393214:PQY393215 QAT393214:QAU393215 QKP393214:QKQ393215 QUL393214:QUM393215 REH393214:REI393215 ROD393214:ROE393215 RXZ393214:RYA393215 SHV393214:SHW393215 SRR393214:SRS393215 TBN393214:TBO393215 TLJ393214:TLK393215 TVF393214:TVG393215 UFB393214:UFC393215 UOX393214:UOY393215 UYT393214:UYU393215 VIP393214:VIQ393215 VSL393214:VSM393215 WCH393214:WCI393215 WMD393214:WME393215 WVZ393214:WWA393215 JN458750:JO458751 TJ458750:TK458751 ADF458750:ADG458751 ANB458750:ANC458751 AWX458750:AWY458751 BGT458750:BGU458751 BQP458750:BQQ458751 CAL458750:CAM458751 CKH458750:CKI458751 CUD458750:CUE458751 DDZ458750:DEA458751 DNV458750:DNW458751 DXR458750:DXS458751 EHN458750:EHO458751 ERJ458750:ERK458751 FBF458750:FBG458751 FLB458750:FLC458751 FUX458750:FUY458751 GET458750:GEU458751 GOP458750:GOQ458751 GYL458750:GYM458751 HIH458750:HII458751 HSD458750:HSE458751 IBZ458750:ICA458751 ILV458750:ILW458751 IVR458750:IVS458751 JFN458750:JFO458751 JPJ458750:JPK458751 JZF458750:JZG458751 KJB458750:KJC458751 KSX458750:KSY458751 LCT458750:LCU458751 LMP458750:LMQ458751 LWL458750:LWM458751 MGH458750:MGI458751 MQD458750:MQE458751 MZZ458750:NAA458751 NJV458750:NJW458751 NTR458750:NTS458751 ODN458750:ODO458751 ONJ458750:ONK458751 OXF458750:OXG458751 PHB458750:PHC458751 PQX458750:PQY458751 QAT458750:QAU458751 QKP458750:QKQ458751 QUL458750:QUM458751 REH458750:REI458751 ROD458750:ROE458751 RXZ458750:RYA458751 SHV458750:SHW458751 SRR458750:SRS458751 TBN458750:TBO458751 TLJ458750:TLK458751 TVF458750:TVG458751 UFB458750:UFC458751 UOX458750:UOY458751 UYT458750:UYU458751 VIP458750:VIQ458751 VSL458750:VSM458751 WCH458750:WCI458751 WMD458750:WME458751 WVZ458750:WWA458751 JN524286:JO524287 TJ524286:TK524287 ADF524286:ADG524287 ANB524286:ANC524287 AWX524286:AWY524287 BGT524286:BGU524287 BQP524286:BQQ524287 CAL524286:CAM524287 CKH524286:CKI524287 CUD524286:CUE524287 DDZ524286:DEA524287 DNV524286:DNW524287 DXR524286:DXS524287 EHN524286:EHO524287 ERJ524286:ERK524287 FBF524286:FBG524287 FLB524286:FLC524287 FUX524286:FUY524287 GET524286:GEU524287 GOP524286:GOQ524287 GYL524286:GYM524287 HIH524286:HII524287 HSD524286:HSE524287 IBZ524286:ICA524287 ILV524286:ILW524287 IVR524286:IVS524287 JFN524286:JFO524287 JPJ524286:JPK524287 JZF524286:JZG524287 KJB524286:KJC524287 KSX524286:KSY524287 LCT524286:LCU524287 LMP524286:LMQ524287 LWL524286:LWM524287 MGH524286:MGI524287 MQD524286:MQE524287 MZZ524286:NAA524287 NJV524286:NJW524287 NTR524286:NTS524287 ODN524286:ODO524287 ONJ524286:ONK524287 OXF524286:OXG524287 PHB524286:PHC524287 PQX524286:PQY524287 QAT524286:QAU524287 QKP524286:QKQ524287 QUL524286:QUM524287 REH524286:REI524287 ROD524286:ROE524287 RXZ524286:RYA524287 SHV524286:SHW524287 SRR524286:SRS524287 TBN524286:TBO524287 TLJ524286:TLK524287 TVF524286:TVG524287 UFB524286:UFC524287 UOX524286:UOY524287 UYT524286:UYU524287 VIP524286:VIQ524287 VSL524286:VSM524287 WCH524286:WCI524287 WMD524286:WME524287 WVZ524286:WWA524287 JN589822:JO589823 TJ589822:TK589823 ADF589822:ADG589823 ANB589822:ANC589823 AWX589822:AWY589823 BGT589822:BGU589823 BQP589822:BQQ589823 CAL589822:CAM589823 CKH589822:CKI589823 CUD589822:CUE589823 DDZ589822:DEA589823 DNV589822:DNW589823 DXR589822:DXS589823 EHN589822:EHO589823 ERJ589822:ERK589823 FBF589822:FBG589823 FLB589822:FLC589823 FUX589822:FUY589823 GET589822:GEU589823 GOP589822:GOQ589823 GYL589822:GYM589823 HIH589822:HII589823 HSD589822:HSE589823 IBZ589822:ICA589823 ILV589822:ILW589823 IVR589822:IVS589823 JFN589822:JFO589823 JPJ589822:JPK589823 JZF589822:JZG589823 KJB589822:KJC589823 KSX589822:KSY589823 LCT589822:LCU589823 LMP589822:LMQ589823 LWL589822:LWM589823 MGH589822:MGI589823 MQD589822:MQE589823 MZZ589822:NAA589823 NJV589822:NJW589823 NTR589822:NTS589823 ODN589822:ODO589823 ONJ589822:ONK589823 OXF589822:OXG589823 PHB589822:PHC589823 PQX589822:PQY589823 QAT589822:QAU589823 QKP589822:QKQ589823 QUL589822:QUM589823 REH589822:REI589823 ROD589822:ROE589823 RXZ589822:RYA589823 SHV589822:SHW589823 SRR589822:SRS589823 TBN589822:TBO589823 TLJ589822:TLK589823 TVF589822:TVG589823 UFB589822:UFC589823 UOX589822:UOY589823 UYT589822:UYU589823 VIP589822:VIQ589823 VSL589822:VSM589823 WCH589822:WCI589823 WMD589822:WME589823 WVZ589822:WWA589823 JN655358:JO655359 TJ655358:TK655359 ADF655358:ADG655359 ANB655358:ANC655359 AWX655358:AWY655359 BGT655358:BGU655359 BQP655358:BQQ655359 CAL655358:CAM655359 CKH655358:CKI655359 CUD655358:CUE655359 DDZ655358:DEA655359 DNV655358:DNW655359 DXR655358:DXS655359 EHN655358:EHO655359 ERJ655358:ERK655359 FBF655358:FBG655359 FLB655358:FLC655359 FUX655358:FUY655359 GET655358:GEU655359 GOP655358:GOQ655359 GYL655358:GYM655359 HIH655358:HII655359 HSD655358:HSE655359 IBZ655358:ICA655359 ILV655358:ILW655359 IVR655358:IVS655359 JFN655358:JFO655359 JPJ655358:JPK655359 JZF655358:JZG655359 KJB655358:KJC655359 KSX655358:KSY655359 LCT655358:LCU655359 LMP655358:LMQ655359 LWL655358:LWM655359 MGH655358:MGI655359 MQD655358:MQE655359 MZZ655358:NAA655359 NJV655358:NJW655359 NTR655358:NTS655359 ODN655358:ODO655359 ONJ655358:ONK655359 OXF655358:OXG655359 PHB655358:PHC655359 PQX655358:PQY655359 QAT655358:QAU655359 QKP655358:QKQ655359 QUL655358:QUM655359 REH655358:REI655359 ROD655358:ROE655359 RXZ655358:RYA655359 SHV655358:SHW655359 SRR655358:SRS655359 TBN655358:TBO655359 TLJ655358:TLK655359 TVF655358:TVG655359 UFB655358:UFC655359 UOX655358:UOY655359 UYT655358:UYU655359 VIP655358:VIQ655359 VSL655358:VSM655359 WCH655358:WCI655359 WMD655358:WME655359 WVZ655358:WWA655359 JN720894:JO720895 TJ720894:TK720895 ADF720894:ADG720895 ANB720894:ANC720895 AWX720894:AWY720895 BGT720894:BGU720895 BQP720894:BQQ720895 CAL720894:CAM720895 CKH720894:CKI720895 CUD720894:CUE720895 DDZ720894:DEA720895 DNV720894:DNW720895 DXR720894:DXS720895 EHN720894:EHO720895 ERJ720894:ERK720895 FBF720894:FBG720895 FLB720894:FLC720895 FUX720894:FUY720895 GET720894:GEU720895 GOP720894:GOQ720895 GYL720894:GYM720895 HIH720894:HII720895 HSD720894:HSE720895 IBZ720894:ICA720895 ILV720894:ILW720895 IVR720894:IVS720895 JFN720894:JFO720895 JPJ720894:JPK720895 JZF720894:JZG720895 KJB720894:KJC720895 KSX720894:KSY720895 LCT720894:LCU720895 LMP720894:LMQ720895 LWL720894:LWM720895 MGH720894:MGI720895 MQD720894:MQE720895 MZZ720894:NAA720895 NJV720894:NJW720895 NTR720894:NTS720895 ODN720894:ODO720895 ONJ720894:ONK720895 OXF720894:OXG720895 PHB720894:PHC720895 PQX720894:PQY720895 QAT720894:QAU720895 QKP720894:QKQ720895 QUL720894:QUM720895 REH720894:REI720895 ROD720894:ROE720895 RXZ720894:RYA720895 SHV720894:SHW720895 SRR720894:SRS720895 TBN720894:TBO720895 TLJ720894:TLK720895 TVF720894:TVG720895 UFB720894:UFC720895 UOX720894:UOY720895 UYT720894:UYU720895 VIP720894:VIQ720895 VSL720894:VSM720895 WCH720894:WCI720895 WMD720894:WME720895 WVZ720894:WWA720895 JN786430:JO786431 TJ786430:TK786431 ADF786430:ADG786431 ANB786430:ANC786431 AWX786430:AWY786431 BGT786430:BGU786431 BQP786430:BQQ786431 CAL786430:CAM786431 CKH786430:CKI786431 CUD786430:CUE786431 DDZ786430:DEA786431 DNV786430:DNW786431 DXR786430:DXS786431 EHN786430:EHO786431 ERJ786430:ERK786431 FBF786430:FBG786431 FLB786430:FLC786431 FUX786430:FUY786431 GET786430:GEU786431 GOP786430:GOQ786431 GYL786430:GYM786431 HIH786430:HII786431 HSD786430:HSE786431 IBZ786430:ICA786431 ILV786430:ILW786431 IVR786430:IVS786431 JFN786430:JFO786431 JPJ786430:JPK786431 JZF786430:JZG786431 KJB786430:KJC786431 KSX786430:KSY786431 LCT786430:LCU786431 LMP786430:LMQ786431 LWL786430:LWM786431 MGH786430:MGI786431 MQD786430:MQE786431 MZZ786430:NAA786431 NJV786430:NJW786431 NTR786430:NTS786431 ODN786430:ODO786431 ONJ786430:ONK786431 OXF786430:OXG786431 PHB786430:PHC786431 PQX786430:PQY786431 QAT786430:QAU786431 QKP786430:QKQ786431 QUL786430:QUM786431 REH786430:REI786431 ROD786430:ROE786431 RXZ786430:RYA786431 SHV786430:SHW786431 SRR786430:SRS786431 TBN786430:TBO786431 TLJ786430:TLK786431 TVF786430:TVG786431 UFB786430:UFC786431 UOX786430:UOY786431 UYT786430:UYU786431 VIP786430:VIQ786431 VSL786430:VSM786431 WCH786430:WCI786431 WMD786430:WME786431 WVZ786430:WWA786431 JN851966:JO851967 TJ851966:TK851967 ADF851966:ADG851967 ANB851966:ANC851967 AWX851966:AWY851967 BGT851966:BGU851967 BQP851966:BQQ851967 CAL851966:CAM851967 CKH851966:CKI851967 CUD851966:CUE851967 DDZ851966:DEA851967 DNV851966:DNW851967 DXR851966:DXS851967 EHN851966:EHO851967 ERJ851966:ERK851967 FBF851966:FBG851967 FLB851966:FLC851967 FUX851966:FUY851967 GET851966:GEU851967 GOP851966:GOQ851967 GYL851966:GYM851967 HIH851966:HII851967 HSD851966:HSE851967 IBZ851966:ICA851967 ILV851966:ILW851967 IVR851966:IVS851967 JFN851966:JFO851967 JPJ851966:JPK851967 JZF851966:JZG851967 KJB851966:KJC851967 KSX851966:KSY851967 LCT851966:LCU851967 LMP851966:LMQ851967 LWL851966:LWM851967 MGH851966:MGI851967 MQD851966:MQE851967 MZZ851966:NAA851967 NJV851966:NJW851967 NTR851966:NTS851967 ODN851966:ODO851967 ONJ851966:ONK851967 OXF851966:OXG851967 PHB851966:PHC851967 PQX851966:PQY851967 QAT851966:QAU851967 QKP851966:QKQ851967 QUL851966:QUM851967 REH851966:REI851967 ROD851966:ROE851967 RXZ851966:RYA851967 SHV851966:SHW851967 SRR851966:SRS851967 TBN851966:TBO851967 TLJ851966:TLK851967 TVF851966:TVG851967 UFB851966:UFC851967 UOX851966:UOY851967 UYT851966:UYU851967 VIP851966:VIQ851967 VSL851966:VSM851967 WCH851966:WCI851967 WMD851966:WME851967 WVZ851966:WWA851967 JN917502:JO917503 TJ917502:TK917503 ADF917502:ADG917503 ANB917502:ANC917503 AWX917502:AWY917503 BGT917502:BGU917503 BQP917502:BQQ917503 CAL917502:CAM917503 CKH917502:CKI917503 CUD917502:CUE917503 DDZ917502:DEA917503 DNV917502:DNW917503 DXR917502:DXS917503 EHN917502:EHO917503 ERJ917502:ERK917503 FBF917502:FBG917503 FLB917502:FLC917503 FUX917502:FUY917503 GET917502:GEU917503 GOP917502:GOQ917503 GYL917502:GYM917503 HIH917502:HII917503 HSD917502:HSE917503 IBZ917502:ICA917503 ILV917502:ILW917503 IVR917502:IVS917503 JFN917502:JFO917503 JPJ917502:JPK917503 JZF917502:JZG917503 KJB917502:KJC917503 KSX917502:KSY917503 LCT917502:LCU917503 LMP917502:LMQ917503 LWL917502:LWM917503 MGH917502:MGI917503 MQD917502:MQE917503 MZZ917502:NAA917503 NJV917502:NJW917503 NTR917502:NTS917503 ODN917502:ODO917503 ONJ917502:ONK917503 OXF917502:OXG917503 PHB917502:PHC917503 PQX917502:PQY917503 QAT917502:QAU917503 QKP917502:QKQ917503 QUL917502:QUM917503 REH917502:REI917503 ROD917502:ROE917503 RXZ917502:RYA917503 SHV917502:SHW917503 SRR917502:SRS917503 TBN917502:TBO917503 TLJ917502:TLK917503 TVF917502:TVG917503 UFB917502:UFC917503 UOX917502:UOY917503 UYT917502:UYU917503 VIP917502:VIQ917503 VSL917502:VSM917503 WCH917502:WCI917503 WMD917502:WME917503 WVZ917502:WWA917503 JN983038:JO983039 TJ983038:TK983039 ADF983038:ADG983039 ANB983038:ANC983039 AWX983038:AWY983039 BGT983038:BGU983039 BQP983038:BQQ983039 CAL983038:CAM983039 CKH983038:CKI983039 CUD983038:CUE983039 DDZ983038:DEA983039 DNV983038:DNW983039 DXR983038:DXS983039 EHN983038:EHO983039 ERJ983038:ERK983039 FBF983038:FBG983039 FLB983038:FLC983039 FUX983038:FUY983039 GET983038:GEU983039 GOP983038:GOQ983039 GYL983038:GYM983039 HIH983038:HII983039 HSD983038:HSE983039 IBZ983038:ICA983039 ILV983038:ILW983039 IVR983038:IVS983039 JFN983038:JFO983039 JPJ983038:JPK983039 JZF983038:JZG983039 KJB983038:KJC983039 KSX983038:KSY983039 LCT983038:LCU983039 LMP983038:LMQ983039 LWL983038:LWM983039 MGH983038:MGI983039 MQD983038:MQE983039 MZZ983038:NAA983039 NJV983038:NJW983039 NTR983038:NTS983039 ODN983038:ODO983039 ONJ983038:ONK983039 OXF983038:OXG983039 PHB983038:PHC983039 PQX983038:PQY983039 QAT983038:QAU983039 QKP983038:QKQ983039 QUL983038:QUM983039 REH983038:REI983039 ROD983038:ROE983039 RXZ983038:RYA983039 SHV983038:SHW983039 SRR983038:SRS983039 TBN983038:TBO983039 TLJ983038:TLK983039 TVF983038:TVG983039 UFB983038:UFC983039 UOX983038:UOY983039 UYT983038:UYU983039 VIP983038:VIQ983039 VSL983038:VSM983039 WCH983038:WCI983039 WMD983038:WME983039 WVZ983038:WWA983039 JQ65534:JR65535 TM65534:TN65535 ADI65534:ADJ65535 ANE65534:ANF65535 AXA65534:AXB65535 BGW65534:BGX65535 BQS65534:BQT65535 CAO65534:CAP65535 CKK65534:CKL65535 CUG65534:CUH65535 DEC65534:DED65535 DNY65534:DNZ65535 DXU65534:DXV65535 EHQ65534:EHR65535 ERM65534:ERN65535 FBI65534:FBJ65535 FLE65534:FLF65535 FVA65534:FVB65535 GEW65534:GEX65535 GOS65534:GOT65535 GYO65534:GYP65535 HIK65534:HIL65535 HSG65534:HSH65535 ICC65534:ICD65535 ILY65534:ILZ65535 IVU65534:IVV65535 JFQ65534:JFR65535 JPM65534:JPN65535 JZI65534:JZJ65535 KJE65534:KJF65535 KTA65534:KTB65535 LCW65534:LCX65535 LMS65534:LMT65535 LWO65534:LWP65535 MGK65534:MGL65535 MQG65534:MQH65535 NAC65534:NAD65535 NJY65534:NJZ65535 NTU65534:NTV65535 ODQ65534:ODR65535 ONM65534:ONN65535 OXI65534:OXJ65535 PHE65534:PHF65535 PRA65534:PRB65535 QAW65534:QAX65535 QKS65534:QKT65535 QUO65534:QUP65535 REK65534:REL65535 ROG65534:ROH65535 RYC65534:RYD65535 SHY65534:SHZ65535 SRU65534:SRV65535 TBQ65534:TBR65535 TLM65534:TLN65535 TVI65534:TVJ65535 UFE65534:UFF65535 UPA65534:UPB65535 UYW65534:UYX65535 VIS65534:VIT65535 VSO65534:VSP65535 WCK65534:WCL65535 WMG65534:WMH65535 WWC65534:WWD65535 JQ131070:JR131071 TM131070:TN131071 ADI131070:ADJ131071 ANE131070:ANF131071 AXA131070:AXB131071 BGW131070:BGX131071 BQS131070:BQT131071 CAO131070:CAP131071 CKK131070:CKL131071 CUG131070:CUH131071 DEC131070:DED131071 DNY131070:DNZ131071 DXU131070:DXV131071 EHQ131070:EHR131071 ERM131070:ERN131071 FBI131070:FBJ131071 FLE131070:FLF131071 FVA131070:FVB131071 GEW131070:GEX131071 GOS131070:GOT131071 GYO131070:GYP131071 HIK131070:HIL131071 HSG131070:HSH131071 ICC131070:ICD131071 ILY131070:ILZ131071 IVU131070:IVV131071 JFQ131070:JFR131071 JPM131070:JPN131071 JZI131070:JZJ131071 KJE131070:KJF131071 KTA131070:KTB131071 LCW131070:LCX131071 LMS131070:LMT131071 LWO131070:LWP131071 MGK131070:MGL131071 MQG131070:MQH131071 NAC131070:NAD131071 NJY131070:NJZ131071 NTU131070:NTV131071 ODQ131070:ODR131071 ONM131070:ONN131071 OXI131070:OXJ131071 PHE131070:PHF131071 PRA131070:PRB131071 QAW131070:QAX131071 QKS131070:QKT131071 QUO131070:QUP131071 REK131070:REL131071 ROG131070:ROH131071 RYC131070:RYD131071 SHY131070:SHZ131071 SRU131070:SRV131071 TBQ131070:TBR131071 TLM131070:TLN131071 TVI131070:TVJ131071 UFE131070:UFF131071 UPA131070:UPB131071 UYW131070:UYX131071 VIS131070:VIT131071 VSO131070:VSP131071 WCK131070:WCL131071 WMG131070:WMH131071 WWC131070:WWD131071 JQ196606:JR196607 TM196606:TN196607 ADI196606:ADJ196607 ANE196606:ANF196607 AXA196606:AXB196607 BGW196606:BGX196607 BQS196606:BQT196607 CAO196606:CAP196607 CKK196606:CKL196607 CUG196606:CUH196607 DEC196606:DED196607 DNY196606:DNZ196607 DXU196606:DXV196607 EHQ196606:EHR196607 ERM196606:ERN196607 FBI196606:FBJ196607 FLE196606:FLF196607 FVA196606:FVB196607 GEW196606:GEX196607 GOS196606:GOT196607 GYO196606:GYP196607 HIK196606:HIL196607 HSG196606:HSH196607 ICC196606:ICD196607 ILY196606:ILZ196607 IVU196606:IVV196607 JFQ196606:JFR196607 JPM196606:JPN196607 JZI196606:JZJ196607 KJE196606:KJF196607 KTA196606:KTB196607 LCW196606:LCX196607 LMS196606:LMT196607 LWO196606:LWP196607 MGK196606:MGL196607 MQG196606:MQH196607 NAC196606:NAD196607 NJY196606:NJZ196607 NTU196606:NTV196607 ODQ196606:ODR196607 ONM196606:ONN196607 OXI196606:OXJ196607 PHE196606:PHF196607 PRA196606:PRB196607 QAW196606:QAX196607 QKS196606:QKT196607 QUO196606:QUP196607 REK196606:REL196607 ROG196606:ROH196607 RYC196606:RYD196607 SHY196606:SHZ196607 SRU196606:SRV196607 TBQ196606:TBR196607 TLM196606:TLN196607 TVI196606:TVJ196607 UFE196606:UFF196607 UPA196606:UPB196607 UYW196606:UYX196607 VIS196606:VIT196607 VSO196606:VSP196607 WCK196606:WCL196607 WMG196606:WMH196607 WWC196606:WWD196607 JQ262142:JR262143 TM262142:TN262143 ADI262142:ADJ262143 ANE262142:ANF262143 AXA262142:AXB262143 BGW262142:BGX262143 BQS262142:BQT262143 CAO262142:CAP262143 CKK262142:CKL262143 CUG262142:CUH262143 DEC262142:DED262143 DNY262142:DNZ262143 DXU262142:DXV262143 EHQ262142:EHR262143 ERM262142:ERN262143 FBI262142:FBJ262143 FLE262142:FLF262143 FVA262142:FVB262143 GEW262142:GEX262143 GOS262142:GOT262143 GYO262142:GYP262143 HIK262142:HIL262143 HSG262142:HSH262143 ICC262142:ICD262143 ILY262142:ILZ262143 IVU262142:IVV262143 JFQ262142:JFR262143 JPM262142:JPN262143 JZI262142:JZJ262143 KJE262142:KJF262143 KTA262142:KTB262143 LCW262142:LCX262143 LMS262142:LMT262143 LWO262142:LWP262143 MGK262142:MGL262143 MQG262142:MQH262143 NAC262142:NAD262143 NJY262142:NJZ262143 NTU262142:NTV262143 ODQ262142:ODR262143 ONM262142:ONN262143 OXI262142:OXJ262143 PHE262142:PHF262143 PRA262142:PRB262143 QAW262142:QAX262143 QKS262142:QKT262143 QUO262142:QUP262143 REK262142:REL262143 ROG262142:ROH262143 RYC262142:RYD262143 SHY262142:SHZ262143 SRU262142:SRV262143 TBQ262142:TBR262143 TLM262142:TLN262143 TVI262142:TVJ262143 UFE262142:UFF262143 UPA262142:UPB262143 UYW262142:UYX262143 VIS262142:VIT262143 VSO262142:VSP262143 WCK262142:WCL262143 WMG262142:WMH262143 WWC262142:WWD262143 JQ327678:JR327679 TM327678:TN327679 ADI327678:ADJ327679 ANE327678:ANF327679 AXA327678:AXB327679 BGW327678:BGX327679 BQS327678:BQT327679 CAO327678:CAP327679 CKK327678:CKL327679 CUG327678:CUH327679 DEC327678:DED327679 DNY327678:DNZ327679 DXU327678:DXV327679 EHQ327678:EHR327679 ERM327678:ERN327679 FBI327678:FBJ327679 FLE327678:FLF327679 FVA327678:FVB327679 GEW327678:GEX327679 GOS327678:GOT327679 GYO327678:GYP327679 HIK327678:HIL327679 HSG327678:HSH327679 ICC327678:ICD327679 ILY327678:ILZ327679 IVU327678:IVV327679 JFQ327678:JFR327679 JPM327678:JPN327679 JZI327678:JZJ327679 KJE327678:KJF327679 KTA327678:KTB327679 LCW327678:LCX327679 LMS327678:LMT327679 LWO327678:LWP327679 MGK327678:MGL327679 MQG327678:MQH327679 NAC327678:NAD327679 NJY327678:NJZ327679 NTU327678:NTV327679 ODQ327678:ODR327679 ONM327678:ONN327679 OXI327678:OXJ327679 PHE327678:PHF327679 PRA327678:PRB327679 QAW327678:QAX327679 QKS327678:QKT327679 QUO327678:QUP327679 REK327678:REL327679 ROG327678:ROH327679 RYC327678:RYD327679 SHY327678:SHZ327679 SRU327678:SRV327679 TBQ327678:TBR327679 TLM327678:TLN327679 TVI327678:TVJ327679 UFE327678:UFF327679 UPA327678:UPB327679 UYW327678:UYX327679 VIS327678:VIT327679 VSO327678:VSP327679 WCK327678:WCL327679 WMG327678:WMH327679 WWC327678:WWD327679 JQ393214:JR393215 TM393214:TN393215 ADI393214:ADJ393215 ANE393214:ANF393215 AXA393214:AXB393215 BGW393214:BGX393215 BQS393214:BQT393215 CAO393214:CAP393215 CKK393214:CKL393215 CUG393214:CUH393215 DEC393214:DED393215 DNY393214:DNZ393215 DXU393214:DXV393215 EHQ393214:EHR393215 ERM393214:ERN393215 FBI393214:FBJ393215 FLE393214:FLF393215 FVA393214:FVB393215 GEW393214:GEX393215 GOS393214:GOT393215 GYO393214:GYP393215 HIK393214:HIL393215 HSG393214:HSH393215 ICC393214:ICD393215 ILY393214:ILZ393215 IVU393214:IVV393215 JFQ393214:JFR393215 JPM393214:JPN393215 JZI393214:JZJ393215 KJE393214:KJF393215 KTA393214:KTB393215 LCW393214:LCX393215 LMS393214:LMT393215 LWO393214:LWP393215 MGK393214:MGL393215 MQG393214:MQH393215 NAC393214:NAD393215 NJY393214:NJZ393215 NTU393214:NTV393215 ODQ393214:ODR393215 ONM393214:ONN393215 OXI393214:OXJ393215 PHE393214:PHF393215 PRA393214:PRB393215 QAW393214:QAX393215 QKS393214:QKT393215 QUO393214:QUP393215 REK393214:REL393215 ROG393214:ROH393215 RYC393214:RYD393215 SHY393214:SHZ393215 SRU393214:SRV393215 TBQ393214:TBR393215 TLM393214:TLN393215 TVI393214:TVJ393215 UFE393214:UFF393215 UPA393214:UPB393215 UYW393214:UYX393215 VIS393214:VIT393215 VSO393214:VSP393215 WCK393214:WCL393215 WMG393214:WMH393215 WWC393214:WWD393215 JQ458750:JR458751 TM458750:TN458751 ADI458750:ADJ458751 ANE458750:ANF458751 AXA458750:AXB458751 BGW458750:BGX458751 BQS458750:BQT458751 CAO458750:CAP458751 CKK458750:CKL458751 CUG458750:CUH458751 DEC458750:DED458751 DNY458750:DNZ458751 DXU458750:DXV458751 EHQ458750:EHR458751 ERM458750:ERN458751 FBI458750:FBJ458751 FLE458750:FLF458751 FVA458750:FVB458751 GEW458750:GEX458751 GOS458750:GOT458751 GYO458750:GYP458751 HIK458750:HIL458751 HSG458750:HSH458751 ICC458750:ICD458751 ILY458750:ILZ458751 IVU458750:IVV458751 JFQ458750:JFR458751 JPM458750:JPN458751 JZI458750:JZJ458751 KJE458750:KJF458751 KTA458750:KTB458751 LCW458750:LCX458751 LMS458750:LMT458751 LWO458750:LWP458751 MGK458750:MGL458751 MQG458750:MQH458751 NAC458750:NAD458751 NJY458750:NJZ458751 NTU458750:NTV458751 ODQ458750:ODR458751 ONM458750:ONN458751 OXI458750:OXJ458751 PHE458750:PHF458751 PRA458750:PRB458751 QAW458750:QAX458751 QKS458750:QKT458751 QUO458750:QUP458751 REK458750:REL458751 ROG458750:ROH458751 RYC458750:RYD458751 SHY458750:SHZ458751 SRU458750:SRV458751 TBQ458750:TBR458751 TLM458750:TLN458751 TVI458750:TVJ458751 UFE458750:UFF458751 UPA458750:UPB458751 UYW458750:UYX458751 VIS458750:VIT458751 VSO458750:VSP458751 WCK458750:WCL458751 WMG458750:WMH458751 WWC458750:WWD458751 JQ524286:JR524287 TM524286:TN524287 ADI524286:ADJ524287 ANE524286:ANF524287 AXA524286:AXB524287 BGW524286:BGX524287 BQS524286:BQT524287 CAO524286:CAP524287 CKK524286:CKL524287 CUG524286:CUH524287 DEC524286:DED524287 DNY524286:DNZ524287 DXU524286:DXV524287 EHQ524286:EHR524287 ERM524286:ERN524287 FBI524286:FBJ524287 FLE524286:FLF524287 FVA524286:FVB524287 GEW524286:GEX524287 GOS524286:GOT524287 GYO524286:GYP524287 HIK524286:HIL524287 HSG524286:HSH524287 ICC524286:ICD524287 ILY524286:ILZ524287 IVU524286:IVV524287 JFQ524286:JFR524287 JPM524286:JPN524287 JZI524286:JZJ524287 KJE524286:KJF524287 KTA524286:KTB524287 LCW524286:LCX524287 LMS524286:LMT524287 LWO524286:LWP524287 MGK524286:MGL524287 MQG524286:MQH524287 NAC524286:NAD524287 NJY524286:NJZ524287 NTU524286:NTV524287 ODQ524286:ODR524287 ONM524286:ONN524287 OXI524286:OXJ524287 PHE524286:PHF524287 PRA524286:PRB524287 QAW524286:QAX524287 QKS524286:QKT524287 QUO524286:QUP524287 REK524286:REL524287 ROG524286:ROH524287 RYC524286:RYD524287 SHY524286:SHZ524287 SRU524286:SRV524287 TBQ524286:TBR524287 TLM524286:TLN524287 TVI524286:TVJ524287 UFE524286:UFF524287 UPA524286:UPB524287 UYW524286:UYX524287 VIS524286:VIT524287 VSO524286:VSP524287 WCK524286:WCL524287 WMG524286:WMH524287 WWC524286:WWD524287 JQ589822:JR589823 TM589822:TN589823 ADI589822:ADJ589823 ANE589822:ANF589823 AXA589822:AXB589823 BGW589822:BGX589823 BQS589822:BQT589823 CAO589822:CAP589823 CKK589822:CKL589823 CUG589822:CUH589823 DEC589822:DED589823 DNY589822:DNZ589823 DXU589822:DXV589823 EHQ589822:EHR589823 ERM589822:ERN589823 FBI589822:FBJ589823 FLE589822:FLF589823 FVA589822:FVB589823 GEW589822:GEX589823 GOS589822:GOT589823 GYO589822:GYP589823 HIK589822:HIL589823 HSG589822:HSH589823 ICC589822:ICD589823 ILY589822:ILZ589823 IVU589822:IVV589823 JFQ589822:JFR589823 JPM589822:JPN589823 JZI589822:JZJ589823 KJE589822:KJF589823 KTA589822:KTB589823 LCW589822:LCX589823 LMS589822:LMT589823 LWO589822:LWP589823 MGK589822:MGL589823 MQG589822:MQH589823 NAC589822:NAD589823 NJY589822:NJZ589823 NTU589822:NTV589823 ODQ589822:ODR589823 ONM589822:ONN589823 OXI589822:OXJ589823 PHE589822:PHF589823 PRA589822:PRB589823 QAW589822:QAX589823 QKS589822:QKT589823 QUO589822:QUP589823 REK589822:REL589823 ROG589822:ROH589823 RYC589822:RYD589823 SHY589822:SHZ589823 SRU589822:SRV589823 TBQ589822:TBR589823 TLM589822:TLN589823 TVI589822:TVJ589823 UFE589822:UFF589823 UPA589822:UPB589823 UYW589822:UYX589823 VIS589822:VIT589823 VSO589822:VSP589823 WCK589822:WCL589823 WMG589822:WMH589823 WWC589822:WWD589823 JQ655358:JR655359 TM655358:TN655359 ADI655358:ADJ655359 ANE655358:ANF655359 AXA655358:AXB655359 BGW655358:BGX655359 BQS655358:BQT655359 CAO655358:CAP655359 CKK655358:CKL655359 CUG655358:CUH655359 DEC655358:DED655359 DNY655358:DNZ655359 DXU655358:DXV655359 EHQ655358:EHR655359 ERM655358:ERN655359 FBI655358:FBJ655359 FLE655358:FLF655359 FVA655358:FVB655359 GEW655358:GEX655359 GOS655358:GOT655359 GYO655358:GYP655359 HIK655358:HIL655359 HSG655358:HSH655359 ICC655358:ICD655359 ILY655358:ILZ655359 IVU655358:IVV655359 JFQ655358:JFR655359 JPM655358:JPN655359 JZI655358:JZJ655359 KJE655358:KJF655359 KTA655358:KTB655359 LCW655358:LCX655359 LMS655358:LMT655359 LWO655358:LWP655359 MGK655358:MGL655359 MQG655358:MQH655359 NAC655358:NAD655359 NJY655358:NJZ655359 NTU655358:NTV655359 ODQ655358:ODR655359 ONM655358:ONN655359 OXI655358:OXJ655359 PHE655358:PHF655359 PRA655358:PRB655359 QAW655358:QAX655359 QKS655358:QKT655359 QUO655358:QUP655359 REK655358:REL655359 ROG655358:ROH655359 RYC655358:RYD655359 SHY655358:SHZ655359 SRU655358:SRV655359 TBQ655358:TBR655359 TLM655358:TLN655359 TVI655358:TVJ655359 UFE655358:UFF655359 UPA655358:UPB655359 UYW655358:UYX655359 VIS655358:VIT655359 VSO655358:VSP655359 WCK655358:WCL655359 WMG655358:WMH655359 WWC655358:WWD655359 JQ720894:JR720895 TM720894:TN720895 ADI720894:ADJ720895 ANE720894:ANF720895 AXA720894:AXB720895 BGW720894:BGX720895 BQS720894:BQT720895 CAO720894:CAP720895 CKK720894:CKL720895 CUG720894:CUH720895 DEC720894:DED720895 DNY720894:DNZ720895 DXU720894:DXV720895 EHQ720894:EHR720895 ERM720894:ERN720895 FBI720894:FBJ720895 FLE720894:FLF720895 FVA720894:FVB720895 GEW720894:GEX720895 GOS720894:GOT720895 GYO720894:GYP720895 HIK720894:HIL720895 HSG720894:HSH720895 ICC720894:ICD720895 ILY720894:ILZ720895 IVU720894:IVV720895 JFQ720894:JFR720895 JPM720894:JPN720895 JZI720894:JZJ720895 KJE720894:KJF720895 KTA720894:KTB720895 LCW720894:LCX720895 LMS720894:LMT720895 LWO720894:LWP720895 MGK720894:MGL720895 MQG720894:MQH720895 NAC720894:NAD720895 NJY720894:NJZ720895 NTU720894:NTV720895 ODQ720894:ODR720895 ONM720894:ONN720895 OXI720894:OXJ720895 PHE720894:PHF720895 PRA720894:PRB720895 QAW720894:QAX720895 QKS720894:QKT720895 QUO720894:QUP720895 REK720894:REL720895 ROG720894:ROH720895 RYC720894:RYD720895 SHY720894:SHZ720895 SRU720894:SRV720895 TBQ720894:TBR720895 TLM720894:TLN720895 TVI720894:TVJ720895 UFE720894:UFF720895 UPA720894:UPB720895 UYW720894:UYX720895 VIS720894:VIT720895 VSO720894:VSP720895 WCK720894:WCL720895 WMG720894:WMH720895 WWC720894:WWD720895 JQ786430:JR786431 TM786430:TN786431 ADI786430:ADJ786431 ANE786430:ANF786431 AXA786430:AXB786431 BGW786430:BGX786431 BQS786430:BQT786431 CAO786430:CAP786431 CKK786430:CKL786431 CUG786430:CUH786431 DEC786430:DED786431 DNY786430:DNZ786431 DXU786430:DXV786431 EHQ786430:EHR786431 ERM786430:ERN786431 FBI786430:FBJ786431 FLE786430:FLF786431 FVA786430:FVB786431 GEW786430:GEX786431 GOS786430:GOT786431 GYO786430:GYP786431 HIK786430:HIL786431 HSG786430:HSH786431 ICC786430:ICD786431 ILY786430:ILZ786431 IVU786430:IVV786431 JFQ786430:JFR786431 JPM786430:JPN786431 JZI786430:JZJ786431 KJE786430:KJF786431 KTA786430:KTB786431 LCW786430:LCX786431 LMS786430:LMT786431 LWO786430:LWP786431 MGK786430:MGL786431 MQG786430:MQH786431 NAC786430:NAD786431 NJY786430:NJZ786431 NTU786430:NTV786431 ODQ786430:ODR786431 ONM786430:ONN786431 OXI786430:OXJ786431 PHE786430:PHF786431 PRA786430:PRB786431 QAW786430:QAX786431 QKS786430:QKT786431 QUO786430:QUP786431 REK786430:REL786431 ROG786430:ROH786431 RYC786430:RYD786431 SHY786430:SHZ786431 SRU786430:SRV786431 TBQ786430:TBR786431 TLM786430:TLN786431 TVI786430:TVJ786431 UFE786430:UFF786431 UPA786430:UPB786431 UYW786430:UYX786431 VIS786430:VIT786431 VSO786430:VSP786431 WCK786430:WCL786431 WMG786430:WMH786431 WWC786430:WWD786431 JQ851966:JR851967 TM851966:TN851967 ADI851966:ADJ851967 ANE851966:ANF851967 AXA851966:AXB851967 BGW851966:BGX851967 BQS851966:BQT851967 CAO851966:CAP851967 CKK851966:CKL851967 CUG851966:CUH851967 DEC851966:DED851967 DNY851966:DNZ851967 DXU851966:DXV851967 EHQ851966:EHR851967 ERM851966:ERN851967 FBI851966:FBJ851967 FLE851966:FLF851967 FVA851966:FVB851967 GEW851966:GEX851967 GOS851966:GOT851967 GYO851966:GYP851967 HIK851966:HIL851967 HSG851966:HSH851967 ICC851966:ICD851967 ILY851966:ILZ851967 IVU851966:IVV851967 JFQ851966:JFR851967 JPM851966:JPN851967 JZI851966:JZJ851967 KJE851966:KJF851967 KTA851966:KTB851967 LCW851966:LCX851967 LMS851966:LMT851967 LWO851966:LWP851967 MGK851966:MGL851967 MQG851966:MQH851967 NAC851966:NAD851967 NJY851966:NJZ851967 NTU851966:NTV851967 ODQ851966:ODR851967 ONM851966:ONN851967 OXI851966:OXJ851967 PHE851966:PHF851967 PRA851966:PRB851967 QAW851966:QAX851967 QKS851966:QKT851967 QUO851966:QUP851967 REK851966:REL851967 ROG851966:ROH851967 RYC851966:RYD851967 SHY851966:SHZ851967 SRU851966:SRV851967 TBQ851966:TBR851967 TLM851966:TLN851967 TVI851966:TVJ851967 UFE851966:UFF851967 UPA851966:UPB851967 UYW851966:UYX851967 VIS851966:VIT851967 VSO851966:VSP851967 WCK851966:WCL851967 WMG851966:WMH851967 WWC851966:WWD851967 JQ917502:JR917503 TM917502:TN917503 ADI917502:ADJ917503 ANE917502:ANF917503 AXA917502:AXB917503 BGW917502:BGX917503 BQS917502:BQT917503 CAO917502:CAP917503 CKK917502:CKL917503 CUG917502:CUH917503 DEC917502:DED917503 DNY917502:DNZ917503 DXU917502:DXV917503 EHQ917502:EHR917503 ERM917502:ERN917503 FBI917502:FBJ917503 FLE917502:FLF917503 FVA917502:FVB917503 GEW917502:GEX917503 GOS917502:GOT917503 GYO917502:GYP917503 HIK917502:HIL917503 HSG917502:HSH917503 ICC917502:ICD917503 ILY917502:ILZ917503 IVU917502:IVV917503 JFQ917502:JFR917503 JPM917502:JPN917503 JZI917502:JZJ917503 KJE917502:KJF917503 KTA917502:KTB917503 LCW917502:LCX917503 LMS917502:LMT917503 LWO917502:LWP917503 MGK917502:MGL917503 MQG917502:MQH917503 NAC917502:NAD917503 NJY917502:NJZ917503 NTU917502:NTV917503 ODQ917502:ODR917503 ONM917502:ONN917503 OXI917502:OXJ917503 PHE917502:PHF917503 PRA917502:PRB917503 QAW917502:QAX917503 QKS917502:QKT917503 QUO917502:QUP917503 REK917502:REL917503 ROG917502:ROH917503 RYC917502:RYD917503 SHY917502:SHZ917503 SRU917502:SRV917503 TBQ917502:TBR917503 TLM917502:TLN917503 TVI917502:TVJ917503 UFE917502:UFF917503 UPA917502:UPB917503 UYW917502:UYX917503 VIS917502:VIT917503 VSO917502:VSP917503 WCK917502:WCL917503 WMG917502:WMH917503 WWC917502:WWD917503 JQ983038:JR983039 TM983038:TN983039 ADI983038:ADJ983039 ANE983038:ANF983039 AXA983038:AXB983039 BGW983038:BGX983039 BQS983038:BQT983039 CAO983038:CAP983039 CKK983038:CKL983039 CUG983038:CUH983039 DEC983038:DED983039 DNY983038:DNZ983039 DXU983038:DXV983039 EHQ983038:EHR983039 ERM983038:ERN983039 FBI983038:FBJ983039 FLE983038:FLF983039 FVA983038:FVB983039 GEW983038:GEX983039 GOS983038:GOT983039 GYO983038:GYP983039 HIK983038:HIL983039 HSG983038:HSH983039 ICC983038:ICD983039 ILY983038:ILZ983039 IVU983038:IVV983039 JFQ983038:JFR983039 JPM983038:JPN983039 JZI983038:JZJ983039 KJE983038:KJF983039 KTA983038:KTB983039 LCW983038:LCX983039 LMS983038:LMT983039 LWO983038:LWP983039 MGK983038:MGL983039 MQG983038:MQH983039 NAC983038:NAD983039 NJY983038:NJZ983039 NTU983038:NTV983039 ODQ983038:ODR983039 ONM983038:ONN983039 OXI983038:OXJ983039 PHE983038:PHF983039 PRA983038:PRB983039 QAW983038:QAX983039 QKS983038:QKT983039 QUO983038:QUP983039 REK983038:REL983039 ROG983038:ROH983039 RYC983038:RYD983039 SHY983038:SHZ983039 SRU983038:SRV983039 TBQ983038:TBR983039 TLM983038:TLN983039 TVI983038:TVJ983039 UFE983038:UFF983039 UPA983038:UPB983039 UYW983038:UYX983039 VIS983038:VIT983039 VSO983038:VSP983039 WCK983038:WCL983039 WMG983038:WMH983039 WWC983038:WWD983039 WMD983044:WME983045 JK65540:JL65541 TG65540:TH65541 ADC65540:ADD65541 AMY65540:AMZ65541 AWU65540:AWV65541 BGQ65540:BGR65541 BQM65540:BQN65541 CAI65540:CAJ65541 CKE65540:CKF65541 CUA65540:CUB65541 DDW65540:DDX65541 DNS65540:DNT65541 DXO65540:DXP65541 EHK65540:EHL65541 ERG65540:ERH65541 FBC65540:FBD65541 FKY65540:FKZ65541 FUU65540:FUV65541 GEQ65540:GER65541 GOM65540:GON65541 GYI65540:GYJ65541 HIE65540:HIF65541 HSA65540:HSB65541 IBW65540:IBX65541 ILS65540:ILT65541 IVO65540:IVP65541 JFK65540:JFL65541 JPG65540:JPH65541 JZC65540:JZD65541 KIY65540:KIZ65541 KSU65540:KSV65541 LCQ65540:LCR65541 LMM65540:LMN65541 LWI65540:LWJ65541 MGE65540:MGF65541 MQA65540:MQB65541 MZW65540:MZX65541 NJS65540:NJT65541 NTO65540:NTP65541 ODK65540:ODL65541 ONG65540:ONH65541 OXC65540:OXD65541 PGY65540:PGZ65541 PQU65540:PQV65541 QAQ65540:QAR65541 QKM65540:QKN65541 QUI65540:QUJ65541 REE65540:REF65541 ROA65540:ROB65541 RXW65540:RXX65541 SHS65540:SHT65541 SRO65540:SRP65541 TBK65540:TBL65541 TLG65540:TLH65541 TVC65540:TVD65541 UEY65540:UEZ65541 UOU65540:UOV65541 UYQ65540:UYR65541 VIM65540:VIN65541 VSI65540:VSJ65541 WCE65540:WCF65541 WMA65540:WMB65541 WVW65540:WVX65541 JK131076:JL131077 TG131076:TH131077 ADC131076:ADD131077 AMY131076:AMZ131077 AWU131076:AWV131077 BGQ131076:BGR131077 BQM131076:BQN131077 CAI131076:CAJ131077 CKE131076:CKF131077 CUA131076:CUB131077 DDW131076:DDX131077 DNS131076:DNT131077 DXO131076:DXP131077 EHK131076:EHL131077 ERG131076:ERH131077 FBC131076:FBD131077 FKY131076:FKZ131077 FUU131076:FUV131077 GEQ131076:GER131077 GOM131076:GON131077 GYI131076:GYJ131077 HIE131076:HIF131077 HSA131076:HSB131077 IBW131076:IBX131077 ILS131076:ILT131077 IVO131076:IVP131077 JFK131076:JFL131077 JPG131076:JPH131077 JZC131076:JZD131077 KIY131076:KIZ131077 KSU131076:KSV131077 LCQ131076:LCR131077 LMM131076:LMN131077 LWI131076:LWJ131077 MGE131076:MGF131077 MQA131076:MQB131077 MZW131076:MZX131077 NJS131076:NJT131077 NTO131076:NTP131077 ODK131076:ODL131077 ONG131076:ONH131077 OXC131076:OXD131077 PGY131076:PGZ131077 PQU131076:PQV131077 QAQ131076:QAR131077 QKM131076:QKN131077 QUI131076:QUJ131077 REE131076:REF131077 ROA131076:ROB131077 RXW131076:RXX131077 SHS131076:SHT131077 SRO131076:SRP131077 TBK131076:TBL131077 TLG131076:TLH131077 TVC131076:TVD131077 UEY131076:UEZ131077 UOU131076:UOV131077 UYQ131076:UYR131077 VIM131076:VIN131077 VSI131076:VSJ131077 WCE131076:WCF131077 WMA131076:WMB131077 WVW131076:WVX131077 JK196612:JL196613 TG196612:TH196613 ADC196612:ADD196613 AMY196612:AMZ196613 AWU196612:AWV196613 BGQ196612:BGR196613 BQM196612:BQN196613 CAI196612:CAJ196613 CKE196612:CKF196613 CUA196612:CUB196613 DDW196612:DDX196613 DNS196612:DNT196613 DXO196612:DXP196613 EHK196612:EHL196613 ERG196612:ERH196613 FBC196612:FBD196613 FKY196612:FKZ196613 FUU196612:FUV196613 GEQ196612:GER196613 GOM196612:GON196613 GYI196612:GYJ196613 HIE196612:HIF196613 HSA196612:HSB196613 IBW196612:IBX196613 ILS196612:ILT196613 IVO196612:IVP196613 JFK196612:JFL196613 JPG196612:JPH196613 JZC196612:JZD196613 KIY196612:KIZ196613 KSU196612:KSV196613 LCQ196612:LCR196613 LMM196612:LMN196613 LWI196612:LWJ196613 MGE196612:MGF196613 MQA196612:MQB196613 MZW196612:MZX196613 NJS196612:NJT196613 NTO196612:NTP196613 ODK196612:ODL196613 ONG196612:ONH196613 OXC196612:OXD196613 PGY196612:PGZ196613 PQU196612:PQV196613 QAQ196612:QAR196613 QKM196612:QKN196613 QUI196612:QUJ196613 REE196612:REF196613 ROA196612:ROB196613 RXW196612:RXX196613 SHS196612:SHT196613 SRO196612:SRP196613 TBK196612:TBL196613 TLG196612:TLH196613 TVC196612:TVD196613 UEY196612:UEZ196613 UOU196612:UOV196613 UYQ196612:UYR196613 VIM196612:VIN196613 VSI196612:VSJ196613 WCE196612:WCF196613 WMA196612:WMB196613 WVW196612:WVX196613 JK262148:JL262149 TG262148:TH262149 ADC262148:ADD262149 AMY262148:AMZ262149 AWU262148:AWV262149 BGQ262148:BGR262149 BQM262148:BQN262149 CAI262148:CAJ262149 CKE262148:CKF262149 CUA262148:CUB262149 DDW262148:DDX262149 DNS262148:DNT262149 DXO262148:DXP262149 EHK262148:EHL262149 ERG262148:ERH262149 FBC262148:FBD262149 FKY262148:FKZ262149 FUU262148:FUV262149 GEQ262148:GER262149 GOM262148:GON262149 GYI262148:GYJ262149 HIE262148:HIF262149 HSA262148:HSB262149 IBW262148:IBX262149 ILS262148:ILT262149 IVO262148:IVP262149 JFK262148:JFL262149 JPG262148:JPH262149 JZC262148:JZD262149 KIY262148:KIZ262149 KSU262148:KSV262149 LCQ262148:LCR262149 LMM262148:LMN262149 LWI262148:LWJ262149 MGE262148:MGF262149 MQA262148:MQB262149 MZW262148:MZX262149 NJS262148:NJT262149 NTO262148:NTP262149 ODK262148:ODL262149 ONG262148:ONH262149 OXC262148:OXD262149 PGY262148:PGZ262149 PQU262148:PQV262149 QAQ262148:QAR262149 QKM262148:QKN262149 QUI262148:QUJ262149 REE262148:REF262149 ROA262148:ROB262149 RXW262148:RXX262149 SHS262148:SHT262149 SRO262148:SRP262149 TBK262148:TBL262149 TLG262148:TLH262149 TVC262148:TVD262149 UEY262148:UEZ262149 UOU262148:UOV262149 UYQ262148:UYR262149 VIM262148:VIN262149 VSI262148:VSJ262149 WCE262148:WCF262149 WMA262148:WMB262149 WVW262148:WVX262149 JK327684:JL327685 TG327684:TH327685 ADC327684:ADD327685 AMY327684:AMZ327685 AWU327684:AWV327685 BGQ327684:BGR327685 BQM327684:BQN327685 CAI327684:CAJ327685 CKE327684:CKF327685 CUA327684:CUB327685 DDW327684:DDX327685 DNS327684:DNT327685 DXO327684:DXP327685 EHK327684:EHL327685 ERG327684:ERH327685 FBC327684:FBD327685 FKY327684:FKZ327685 FUU327684:FUV327685 GEQ327684:GER327685 GOM327684:GON327685 GYI327684:GYJ327685 HIE327684:HIF327685 HSA327684:HSB327685 IBW327684:IBX327685 ILS327684:ILT327685 IVO327684:IVP327685 JFK327684:JFL327685 JPG327684:JPH327685 JZC327684:JZD327685 KIY327684:KIZ327685 KSU327684:KSV327685 LCQ327684:LCR327685 LMM327684:LMN327685 LWI327684:LWJ327685 MGE327684:MGF327685 MQA327684:MQB327685 MZW327684:MZX327685 NJS327684:NJT327685 NTO327684:NTP327685 ODK327684:ODL327685 ONG327684:ONH327685 OXC327684:OXD327685 PGY327684:PGZ327685 PQU327684:PQV327685 QAQ327684:QAR327685 QKM327684:QKN327685 QUI327684:QUJ327685 REE327684:REF327685 ROA327684:ROB327685 RXW327684:RXX327685 SHS327684:SHT327685 SRO327684:SRP327685 TBK327684:TBL327685 TLG327684:TLH327685 TVC327684:TVD327685 UEY327684:UEZ327685 UOU327684:UOV327685 UYQ327684:UYR327685 VIM327684:VIN327685 VSI327684:VSJ327685 WCE327684:WCF327685 WMA327684:WMB327685 WVW327684:WVX327685 JK393220:JL393221 TG393220:TH393221 ADC393220:ADD393221 AMY393220:AMZ393221 AWU393220:AWV393221 BGQ393220:BGR393221 BQM393220:BQN393221 CAI393220:CAJ393221 CKE393220:CKF393221 CUA393220:CUB393221 DDW393220:DDX393221 DNS393220:DNT393221 DXO393220:DXP393221 EHK393220:EHL393221 ERG393220:ERH393221 FBC393220:FBD393221 FKY393220:FKZ393221 FUU393220:FUV393221 GEQ393220:GER393221 GOM393220:GON393221 GYI393220:GYJ393221 HIE393220:HIF393221 HSA393220:HSB393221 IBW393220:IBX393221 ILS393220:ILT393221 IVO393220:IVP393221 JFK393220:JFL393221 JPG393220:JPH393221 JZC393220:JZD393221 KIY393220:KIZ393221 KSU393220:KSV393221 LCQ393220:LCR393221 LMM393220:LMN393221 LWI393220:LWJ393221 MGE393220:MGF393221 MQA393220:MQB393221 MZW393220:MZX393221 NJS393220:NJT393221 NTO393220:NTP393221 ODK393220:ODL393221 ONG393220:ONH393221 OXC393220:OXD393221 PGY393220:PGZ393221 PQU393220:PQV393221 QAQ393220:QAR393221 QKM393220:QKN393221 QUI393220:QUJ393221 REE393220:REF393221 ROA393220:ROB393221 RXW393220:RXX393221 SHS393220:SHT393221 SRO393220:SRP393221 TBK393220:TBL393221 TLG393220:TLH393221 TVC393220:TVD393221 UEY393220:UEZ393221 UOU393220:UOV393221 UYQ393220:UYR393221 VIM393220:VIN393221 VSI393220:VSJ393221 WCE393220:WCF393221 WMA393220:WMB393221 WVW393220:WVX393221 JK458756:JL458757 TG458756:TH458757 ADC458756:ADD458757 AMY458756:AMZ458757 AWU458756:AWV458757 BGQ458756:BGR458757 BQM458756:BQN458757 CAI458756:CAJ458757 CKE458756:CKF458757 CUA458756:CUB458757 DDW458756:DDX458757 DNS458756:DNT458757 DXO458756:DXP458757 EHK458756:EHL458757 ERG458756:ERH458757 FBC458756:FBD458757 FKY458756:FKZ458757 FUU458756:FUV458757 GEQ458756:GER458757 GOM458756:GON458757 GYI458756:GYJ458757 HIE458756:HIF458757 HSA458756:HSB458757 IBW458756:IBX458757 ILS458756:ILT458757 IVO458756:IVP458757 JFK458756:JFL458757 JPG458756:JPH458757 JZC458756:JZD458757 KIY458756:KIZ458757 KSU458756:KSV458757 LCQ458756:LCR458757 LMM458756:LMN458757 LWI458756:LWJ458757 MGE458756:MGF458757 MQA458756:MQB458757 MZW458756:MZX458757 NJS458756:NJT458757 NTO458756:NTP458757 ODK458756:ODL458757 ONG458756:ONH458757 OXC458756:OXD458757 PGY458756:PGZ458757 PQU458756:PQV458757 QAQ458756:QAR458757 QKM458756:QKN458757 QUI458756:QUJ458757 REE458756:REF458757 ROA458756:ROB458757 RXW458756:RXX458757 SHS458756:SHT458757 SRO458756:SRP458757 TBK458756:TBL458757 TLG458756:TLH458757 TVC458756:TVD458757 UEY458756:UEZ458757 UOU458756:UOV458757 UYQ458756:UYR458757 VIM458756:VIN458757 VSI458756:VSJ458757 WCE458756:WCF458757 WMA458756:WMB458757 WVW458756:WVX458757 JK524292:JL524293 TG524292:TH524293 ADC524292:ADD524293 AMY524292:AMZ524293 AWU524292:AWV524293 BGQ524292:BGR524293 BQM524292:BQN524293 CAI524292:CAJ524293 CKE524292:CKF524293 CUA524292:CUB524293 DDW524292:DDX524293 DNS524292:DNT524293 DXO524292:DXP524293 EHK524292:EHL524293 ERG524292:ERH524293 FBC524292:FBD524293 FKY524292:FKZ524293 FUU524292:FUV524293 GEQ524292:GER524293 GOM524292:GON524293 GYI524292:GYJ524293 HIE524292:HIF524293 HSA524292:HSB524293 IBW524292:IBX524293 ILS524292:ILT524293 IVO524292:IVP524293 JFK524292:JFL524293 JPG524292:JPH524293 JZC524292:JZD524293 KIY524292:KIZ524293 KSU524292:KSV524293 LCQ524292:LCR524293 LMM524292:LMN524293 LWI524292:LWJ524293 MGE524292:MGF524293 MQA524292:MQB524293 MZW524292:MZX524293 NJS524292:NJT524293 NTO524292:NTP524293 ODK524292:ODL524293 ONG524292:ONH524293 OXC524292:OXD524293 PGY524292:PGZ524293 PQU524292:PQV524293 QAQ524292:QAR524293 QKM524292:QKN524293 QUI524292:QUJ524293 REE524292:REF524293 ROA524292:ROB524293 RXW524292:RXX524293 SHS524292:SHT524293 SRO524292:SRP524293 TBK524292:TBL524293 TLG524292:TLH524293 TVC524292:TVD524293 UEY524292:UEZ524293 UOU524292:UOV524293 UYQ524292:UYR524293 VIM524292:VIN524293 VSI524292:VSJ524293 WCE524292:WCF524293 WMA524292:WMB524293 WVW524292:WVX524293 JK589828:JL589829 TG589828:TH589829 ADC589828:ADD589829 AMY589828:AMZ589829 AWU589828:AWV589829 BGQ589828:BGR589829 BQM589828:BQN589829 CAI589828:CAJ589829 CKE589828:CKF589829 CUA589828:CUB589829 DDW589828:DDX589829 DNS589828:DNT589829 DXO589828:DXP589829 EHK589828:EHL589829 ERG589828:ERH589829 FBC589828:FBD589829 FKY589828:FKZ589829 FUU589828:FUV589829 GEQ589828:GER589829 GOM589828:GON589829 GYI589828:GYJ589829 HIE589828:HIF589829 HSA589828:HSB589829 IBW589828:IBX589829 ILS589828:ILT589829 IVO589828:IVP589829 JFK589828:JFL589829 JPG589828:JPH589829 JZC589828:JZD589829 KIY589828:KIZ589829 KSU589828:KSV589829 LCQ589828:LCR589829 LMM589828:LMN589829 LWI589828:LWJ589829 MGE589828:MGF589829 MQA589828:MQB589829 MZW589828:MZX589829 NJS589828:NJT589829 NTO589828:NTP589829 ODK589828:ODL589829 ONG589828:ONH589829 OXC589828:OXD589829 PGY589828:PGZ589829 PQU589828:PQV589829 QAQ589828:QAR589829 QKM589828:QKN589829 QUI589828:QUJ589829 REE589828:REF589829 ROA589828:ROB589829 RXW589828:RXX589829 SHS589828:SHT589829 SRO589828:SRP589829 TBK589828:TBL589829 TLG589828:TLH589829 TVC589828:TVD589829 UEY589828:UEZ589829 UOU589828:UOV589829 UYQ589828:UYR589829 VIM589828:VIN589829 VSI589828:VSJ589829 WCE589828:WCF589829 WMA589828:WMB589829 WVW589828:WVX589829 JK655364:JL655365 TG655364:TH655365 ADC655364:ADD655365 AMY655364:AMZ655365 AWU655364:AWV655365 BGQ655364:BGR655365 BQM655364:BQN655365 CAI655364:CAJ655365 CKE655364:CKF655365 CUA655364:CUB655365 DDW655364:DDX655365 DNS655364:DNT655365 DXO655364:DXP655365 EHK655364:EHL655365 ERG655364:ERH655365 FBC655364:FBD655365 FKY655364:FKZ655365 FUU655364:FUV655365 GEQ655364:GER655365 GOM655364:GON655365 GYI655364:GYJ655365 HIE655364:HIF655365 HSA655364:HSB655365 IBW655364:IBX655365 ILS655364:ILT655365 IVO655364:IVP655365 JFK655364:JFL655365 JPG655364:JPH655365 JZC655364:JZD655365 KIY655364:KIZ655365 KSU655364:KSV655365 LCQ655364:LCR655365 LMM655364:LMN655365 LWI655364:LWJ655365 MGE655364:MGF655365 MQA655364:MQB655365 MZW655364:MZX655365 NJS655364:NJT655365 NTO655364:NTP655365 ODK655364:ODL655365 ONG655364:ONH655365 OXC655364:OXD655365 PGY655364:PGZ655365 PQU655364:PQV655365 QAQ655364:QAR655365 QKM655364:QKN655365 QUI655364:QUJ655365 REE655364:REF655365 ROA655364:ROB655365 RXW655364:RXX655365 SHS655364:SHT655365 SRO655364:SRP655365 TBK655364:TBL655365 TLG655364:TLH655365 TVC655364:TVD655365 UEY655364:UEZ655365 UOU655364:UOV655365 UYQ655364:UYR655365 VIM655364:VIN655365 VSI655364:VSJ655365 WCE655364:WCF655365 WMA655364:WMB655365 WVW655364:WVX655365 JK720900:JL720901 TG720900:TH720901 ADC720900:ADD720901 AMY720900:AMZ720901 AWU720900:AWV720901 BGQ720900:BGR720901 BQM720900:BQN720901 CAI720900:CAJ720901 CKE720900:CKF720901 CUA720900:CUB720901 DDW720900:DDX720901 DNS720900:DNT720901 DXO720900:DXP720901 EHK720900:EHL720901 ERG720900:ERH720901 FBC720900:FBD720901 FKY720900:FKZ720901 FUU720900:FUV720901 GEQ720900:GER720901 GOM720900:GON720901 GYI720900:GYJ720901 HIE720900:HIF720901 HSA720900:HSB720901 IBW720900:IBX720901 ILS720900:ILT720901 IVO720900:IVP720901 JFK720900:JFL720901 JPG720900:JPH720901 JZC720900:JZD720901 KIY720900:KIZ720901 KSU720900:KSV720901 LCQ720900:LCR720901 LMM720900:LMN720901 LWI720900:LWJ720901 MGE720900:MGF720901 MQA720900:MQB720901 MZW720900:MZX720901 NJS720900:NJT720901 NTO720900:NTP720901 ODK720900:ODL720901 ONG720900:ONH720901 OXC720900:OXD720901 PGY720900:PGZ720901 PQU720900:PQV720901 QAQ720900:QAR720901 QKM720900:QKN720901 QUI720900:QUJ720901 REE720900:REF720901 ROA720900:ROB720901 RXW720900:RXX720901 SHS720900:SHT720901 SRO720900:SRP720901 TBK720900:TBL720901 TLG720900:TLH720901 TVC720900:TVD720901 UEY720900:UEZ720901 UOU720900:UOV720901 UYQ720900:UYR720901 VIM720900:VIN720901 VSI720900:VSJ720901 WCE720900:WCF720901 WMA720900:WMB720901 WVW720900:WVX720901 JK786436:JL786437 TG786436:TH786437 ADC786436:ADD786437 AMY786436:AMZ786437 AWU786436:AWV786437 BGQ786436:BGR786437 BQM786436:BQN786437 CAI786436:CAJ786437 CKE786436:CKF786437 CUA786436:CUB786437 DDW786436:DDX786437 DNS786436:DNT786437 DXO786436:DXP786437 EHK786436:EHL786437 ERG786436:ERH786437 FBC786436:FBD786437 FKY786436:FKZ786437 FUU786436:FUV786437 GEQ786436:GER786437 GOM786436:GON786437 GYI786436:GYJ786437 HIE786436:HIF786437 HSA786436:HSB786437 IBW786436:IBX786437 ILS786436:ILT786437 IVO786436:IVP786437 JFK786436:JFL786437 JPG786436:JPH786437 JZC786436:JZD786437 KIY786436:KIZ786437 KSU786436:KSV786437 LCQ786436:LCR786437 LMM786436:LMN786437 LWI786436:LWJ786437 MGE786436:MGF786437 MQA786436:MQB786437 MZW786436:MZX786437 NJS786436:NJT786437 NTO786436:NTP786437 ODK786436:ODL786437 ONG786436:ONH786437 OXC786436:OXD786437 PGY786436:PGZ786437 PQU786436:PQV786437 QAQ786436:QAR786437 QKM786436:QKN786437 QUI786436:QUJ786437 REE786436:REF786437 ROA786436:ROB786437 RXW786436:RXX786437 SHS786436:SHT786437 SRO786436:SRP786437 TBK786436:TBL786437 TLG786436:TLH786437 TVC786436:TVD786437 UEY786436:UEZ786437 UOU786436:UOV786437 UYQ786436:UYR786437 VIM786436:VIN786437 VSI786436:VSJ786437 WCE786436:WCF786437 WMA786436:WMB786437 WVW786436:WVX786437 JK851972:JL851973 TG851972:TH851973 ADC851972:ADD851973 AMY851972:AMZ851973 AWU851972:AWV851973 BGQ851972:BGR851973 BQM851972:BQN851973 CAI851972:CAJ851973 CKE851972:CKF851973 CUA851972:CUB851973 DDW851972:DDX851973 DNS851972:DNT851973 DXO851972:DXP851973 EHK851972:EHL851973 ERG851972:ERH851973 FBC851972:FBD851973 FKY851972:FKZ851973 FUU851972:FUV851973 GEQ851972:GER851973 GOM851972:GON851973 GYI851972:GYJ851973 HIE851972:HIF851973 HSA851972:HSB851973 IBW851972:IBX851973 ILS851972:ILT851973 IVO851972:IVP851973 JFK851972:JFL851973 JPG851972:JPH851973 JZC851972:JZD851973 KIY851972:KIZ851973 KSU851972:KSV851973 LCQ851972:LCR851973 LMM851972:LMN851973 LWI851972:LWJ851973 MGE851972:MGF851973 MQA851972:MQB851973 MZW851972:MZX851973 NJS851972:NJT851973 NTO851972:NTP851973 ODK851972:ODL851973 ONG851972:ONH851973 OXC851972:OXD851973 PGY851972:PGZ851973 PQU851972:PQV851973 QAQ851972:QAR851973 QKM851972:QKN851973 QUI851972:QUJ851973 REE851972:REF851973 ROA851972:ROB851973 RXW851972:RXX851973 SHS851972:SHT851973 SRO851972:SRP851973 TBK851972:TBL851973 TLG851972:TLH851973 TVC851972:TVD851973 UEY851972:UEZ851973 UOU851972:UOV851973 UYQ851972:UYR851973 VIM851972:VIN851973 VSI851972:VSJ851973 WCE851972:WCF851973 WMA851972:WMB851973 WVW851972:WVX851973 JK917508:JL917509 TG917508:TH917509 ADC917508:ADD917509 AMY917508:AMZ917509 AWU917508:AWV917509 BGQ917508:BGR917509 BQM917508:BQN917509 CAI917508:CAJ917509 CKE917508:CKF917509 CUA917508:CUB917509 DDW917508:DDX917509 DNS917508:DNT917509 DXO917508:DXP917509 EHK917508:EHL917509 ERG917508:ERH917509 FBC917508:FBD917509 FKY917508:FKZ917509 FUU917508:FUV917509 GEQ917508:GER917509 GOM917508:GON917509 GYI917508:GYJ917509 HIE917508:HIF917509 HSA917508:HSB917509 IBW917508:IBX917509 ILS917508:ILT917509 IVO917508:IVP917509 JFK917508:JFL917509 JPG917508:JPH917509 JZC917508:JZD917509 KIY917508:KIZ917509 KSU917508:KSV917509 LCQ917508:LCR917509 LMM917508:LMN917509 LWI917508:LWJ917509 MGE917508:MGF917509 MQA917508:MQB917509 MZW917508:MZX917509 NJS917508:NJT917509 NTO917508:NTP917509 ODK917508:ODL917509 ONG917508:ONH917509 OXC917508:OXD917509 PGY917508:PGZ917509 PQU917508:PQV917509 QAQ917508:QAR917509 QKM917508:QKN917509 QUI917508:QUJ917509 REE917508:REF917509 ROA917508:ROB917509 RXW917508:RXX917509 SHS917508:SHT917509 SRO917508:SRP917509 TBK917508:TBL917509 TLG917508:TLH917509 TVC917508:TVD917509 UEY917508:UEZ917509 UOU917508:UOV917509 UYQ917508:UYR917509 VIM917508:VIN917509 VSI917508:VSJ917509 WCE917508:WCF917509 WMA917508:WMB917509 WVW917508:WVX917509 JK983044:JL983045 TG983044:TH983045 ADC983044:ADD983045 AMY983044:AMZ983045 AWU983044:AWV983045 BGQ983044:BGR983045 BQM983044:BQN983045 CAI983044:CAJ983045 CKE983044:CKF983045 CUA983044:CUB983045 DDW983044:DDX983045 DNS983044:DNT983045 DXO983044:DXP983045 EHK983044:EHL983045 ERG983044:ERH983045 FBC983044:FBD983045 FKY983044:FKZ983045 FUU983044:FUV983045 GEQ983044:GER983045 GOM983044:GON983045 GYI983044:GYJ983045 HIE983044:HIF983045 HSA983044:HSB983045 IBW983044:IBX983045 ILS983044:ILT983045 IVO983044:IVP983045 JFK983044:JFL983045 JPG983044:JPH983045 JZC983044:JZD983045 KIY983044:KIZ983045 KSU983044:KSV983045 LCQ983044:LCR983045 LMM983044:LMN983045 LWI983044:LWJ983045 MGE983044:MGF983045 MQA983044:MQB983045 MZW983044:MZX983045 NJS983044:NJT983045 NTO983044:NTP983045 ODK983044:ODL983045 ONG983044:ONH983045 OXC983044:OXD983045 PGY983044:PGZ983045 PQU983044:PQV983045 QAQ983044:QAR983045 QKM983044:QKN983045 QUI983044:QUJ983045 REE983044:REF983045 ROA983044:ROB983045 RXW983044:RXX983045 SHS983044:SHT983045 SRO983044:SRP983045 TBK983044:TBL983045 TLG983044:TLH983045 TVC983044:TVD983045 UEY983044:UEZ983045 UOU983044:UOV983045 UYQ983044:UYR983045 VIM983044:VIN983045 VSI983044:VSJ983045 WCE983044:WCF983045 WMA983044:WMB983045 WVW983044:WVX983045 JN65540:JO65541 TJ65540:TK65541 ADF65540:ADG65541 ANB65540:ANC65541 AWX65540:AWY65541 BGT65540:BGU65541 BQP65540:BQQ65541 CAL65540:CAM65541 CKH65540:CKI65541 CUD65540:CUE65541 DDZ65540:DEA65541 DNV65540:DNW65541 DXR65540:DXS65541 EHN65540:EHO65541 ERJ65540:ERK65541 FBF65540:FBG65541 FLB65540:FLC65541 FUX65540:FUY65541 GET65540:GEU65541 GOP65540:GOQ65541 GYL65540:GYM65541 HIH65540:HII65541 HSD65540:HSE65541 IBZ65540:ICA65541 ILV65540:ILW65541 IVR65540:IVS65541 JFN65540:JFO65541 JPJ65540:JPK65541 JZF65540:JZG65541 KJB65540:KJC65541 KSX65540:KSY65541 LCT65540:LCU65541 LMP65540:LMQ65541 LWL65540:LWM65541 MGH65540:MGI65541 MQD65540:MQE65541 MZZ65540:NAA65541 NJV65540:NJW65541 NTR65540:NTS65541 ODN65540:ODO65541 ONJ65540:ONK65541 OXF65540:OXG65541 PHB65540:PHC65541 PQX65540:PQY65541 QAT65540:QAU65541 QKP65540:QKQ65541 QUL65540:QUM65541 REH65540:REI65541 ROD65540:ROE65541 RXZ65540:RYA65541 SHV65540:SHW65541 SRR65540:SRS65541 TBN65540:TBO65541 TLJ65540:TLK65541 TVF65540:TVG65541 UFB65540:UFC65541 UOX65540:UOY65541 UYT65540:UYU65541 VIP65540:VIQ65541 VSL65540:VSM65541 WCH65540:WCI65541 WMD65540:WME65541 WVZ65540:WWA65541 JN131076:JO131077 TJ131076:TK131077 ADF131076:ADG131077 ANB131076:ANC131077 AWX131076:AWY131077 BGT131076:BGU131077 BQP131076:BQQ131077 CAL131076:CAM131077 CKH131076:CKI131077 CUD131076:CUE131077 DDZ131076:DEA131077 DNV131076:DNW131077 DXR131076:DXS131077 EHN131076:EHO131077 ERJ131076:ERK131077 FBF131076:FBG131077 FLB131076:FLC131077 FUX131076:FUY131077 GET131076:GEU131077 GOP131076:GOQ131077 GYL131076:GYM131077 HIH131076:HII131077 HSD131076:HSE131077 IBZ131076:ICA131077 ILV131076:ILW131077 IVR131076:IVS131077 JFN131076:JFO131077 JPJ131076:JPK131077 JZF131076:JZG131077 KJB131076:KJC131077 KSX131076:KSY131077 LCT131076:LCU131077 LMP131076:LMQ131077 LWL131076:LWM131077 MGH131076:MGI131077 MQD131076:MQE131077 MZZ131076:NAA131077 NJV131076:NJW131077 NTR131076:NTS131077 ODN131076:ODO131077 ONJ131076:ONK131077 OXF131076:OXG131077 PHB131076:PHC131077 PQX131076:PQY131077 QAT131076:QAU131077 QKP131076:QKQ131077 QUL131076:QUM131077 REH131076:REI131077 ROD131076:ROE131077 RXZ131076:RYA131077 SHV131076:SHW131077 SRR131076:SRS131077 TBN131076:TBO131077 TLJ131076:TLK131077 TVF131076:TVG131077 UFB131076:UFC131077 UOX131076:UOY131077 UYT131076:UYU131077 VIP131076:VIQ131077 VSL131076:VSM131077 WCH131076:WCI131077 WMD131076:WME131077 WVZ131076:WWA131077 JN196612:JO196613 TJ196612:TK196613 ADF196612:ADG196613 ANB196612:ANC196613 AWX196612:AWY196613 BGT196612:BGU196613 BQP196612:BQQ196613 CAL196612:CAM196613 CKH196612:CKI196613 CUD196612:CUE196613 DDZ196612:DEA196613 DNV196612:DNW196613 DXR196612:DXS196613 EHN196612:EHO196613 ERJ196612:ERK196613 FBF196612:FBG196613 FLB196612:FLC196613 FUX196612:FUY196613 GET196612:GEU196613 GOP196612:GOQ196613 GYL196612:GYM196613 HIH196612:HII196613 HSD196612:HSE196613 IBZ196612:ICA196613 ILV196612:ILW196613 IVR196612:IVS196613 JFN196612:JFO196613 JPJ196612:JPK196613 JZF196612:JZG196613 KJB196612:KJC196613 KSX196612:KSY196613 LCT196612:LCU196613 LMP196612:LMQ196613 LWL196612:LWM196613 MGH196612:MGI196613 MQD196612:MQE196613 MZZ196612:NAA196613 NJV196612:NJW196613 NTR196612:NTS196613 ODN196612:ODO196613 ONJ196612:ONK196613 OXF196612:OXG196613 PHB196612:PHC196613 PQX196612:PQY196613 QAT196612:QAU196613 QKP196612:QKQ196613 QUL196612:QUM196613 REH196612:REI196613 ROD196612:ROE196613 RXZ196612:RYA196613 SHV196612:SHW196613 SRR196612:SRS196613 TBN196612:TBO196613 TLJ196612:TLK196613 TVF196612:TVG196613 UFB196612:UFC196613 UOX196612:UOY196613 UYT196612:UYU196613 VIP196612:VIQ196613 VSL196612:VSM196613 WCH196612:WCI196613 WMD196612:WME196613 WVZ196612:WWA196613 JN262148:JO262149 TJ262148:TK262149 ADF262148:ADG262149 ANB262148:ANC262149 AWX262148:AWY262149 BGT262148:BGU262149 BQP262148:BQQ262149 CAL262148:CAM262149 CKH262148:CKI262149 CUD262148:CUE262149 DDZ262148:DEA262149 DNV262148:DNW262149 DXR262148:DXS262149 EHN262148:EHO262149 ERJ262148:ERK262149 FBF262148:FBG262149 FLB262148:FLC262149 FUX262148:FUY262149 GET262148:GEU262149 GOP262148:GOQ262149 GYL262148:GYM262149 HIH262148:HII262149 HSD262148:HSE262149 IBZ262148:ICA262149 ILV262148:ILW262149 IVR262148:IVS262149 JFN262148:JFO262149 JPJ262148:JPK262149 JZF262148:JZG262149 KJB262148:KJC262149 KSX262148:KSY262149 LCT262148:LCU262149 LMP262148:LMQ262149 LWL262148:LWM262149 MGH262148:MGI262149 MQD262148:MQE262149 MZZ262148:NAA262149 NJV262148:NJW262149 NTR262148:NTS262149 ODN262148:ODO262149 ONJ262148:ONK262149 OXF262148:OXG262149 PHB262148:PHC262149 PQX262148:PQY262149 QAT262148:QAU262149 QKP262148:QKQ262149 QUL262148:QUM262149 REH262148:REI262149 ROD262148:ROE262149 RXZ262148:RYA262149 SHV262148:SHW262149 SRR262148:SRS262149 TBN262148:TBO262149 TLJ262148:TLK262149 TVF262148:TVG262149 UFB262148:UFC262149 UOX262148:UOY262149 UYT262148:UYU262149 VIP262148:VIQ262149 VSL262148:VSM262149 WCH262148:WCI262149 WMD262148:WME262149 WVZ262148:WWA262149 JN327684:JO327685 TJ327684:TK327685 ADF327684:ADG327685 ANB327684:ANC327685 AWX327684:AWY327685 BGT327684:BGU327685 BQP327684:BQQ327685 CAL327684:CAM327685 CKH327684:CKI327685 CUD327684:CUE327685 DDZ327684:DEA327685 DNV327684:DNW327685 DXR327684:DXS327685 EHN327684:EHO327685 ERJ327684:ERK327685 FBF327684:FBG327685 FLB327684:FLC327685 FUX327684:FUY327685 GET327684:GEU327685 GOP327684:GOQ327685 GYL327684:GYM327685 HIH327684:HII327685 HSD327684:HSE327685 IBZ327684:ICA327685 ILV327684:ILW327685 IVR327684:IVS327685 JFN327684:JFO327685 JPJ327684:JPK327685 JZF327684:JZG327685 KJB327684:KJC327685 KSX327684:KSY327685 LCT327684:LCU327685 LMP327684:LMQ327685 LWL327684:LWM327685 MGH327684:MGI327685 MQD327684:MQE327685 MZZ327684:NAA327685 NJV327684:NJW327685 NTR327684:NTS327685 ODN327684:ODO327685 ONJ327684:ONK327685 OXF327684:OXG327685 PHB327684:PHC327685 PQX327684:PQY327685 QAT327684:QAU327685 QKP327684:QKQ327685 QUL327684:QUM327685 REH327684:REI327685 ROD327684:ROE327685 RXZ327684:RYA327685 SHV327684:SHW327685 SRR327684:SRS327685 TBN327684:TBO327685 TLJ327684:TLK327685 TVF327684:TVG327685 UFB327684:UFC327685 UOX327684:UOY327685 UYT327684:UYU327685 VIP327684:VIQ327685 VSL327684:VSM327685 WCH327684:WCI327685 WMD327684:WME327685 WVZ327684:WWA327685 JN393220:JO393221 TJ393220:TK393221 ADF393220:ADG393221 ANB393220:ANC393221 AWX393220:AWY393221 BGT393220:BGU393221 BQP393220:BQQ393221 CAL393220:CAM393221 CKH393220:CKI393221 CUD393220:CUE393221 DDZ393220:DEA393221 DNV393220:DNW393221 DXR393220:DXS393221 EHN393220:EHO393221 ERJ393220:ERK393221 FBF393220:FBG393221 FLB393220:FLC393221 FUX393220:FUY393221 GET393220:GEU393221 GOP393220:GOQ393221 GYL393220:GYM393221 HIH393220:HII393221 HSD393220:HSE393221 IBZ393220:ICA393221 ILV393220:ILW393221 IVR393220:IVS393221 JFN393220:JFO393221 JPJ393220:JPK393221 JZF393220:JZG393221 KJB393220:KJC393221 KSX393220:KSY393221 LCT393220:LCU393221 LMP393220:LMQ393221 LWL393220:LWM393221 MGH393220:MGI393221 MQD393220:MQE393221 MZZ393220:NAA393221 NJV393220:NJW393221 NTR393220:NTS393221 ODN393220:ODO393221 ONJ393220:ONK393221 OXF393220:OXG393221 PHB393220:PHC393221 PQX393220:PQY393221 QAT393220:QAU393221 QKP393220:QKQ393221 QUL393220:QUM393221 REH393220:REI393221 ROD393220:ROE393221 RXZ393220:RYA393221 SHV393220:SHW393221 SRR393220:SRS393221 TBN393220:TBO393221 TLJ393220:TLK393221 TVF393220:TVG393221 UFB393220:UFC393221 UOX393220:UOY393221 UYT393220:UYU393221 VIP393220:VIQ393221 VSL393220:VSM393221 WCH393220:WCI393221 WMD393220:WME393221 WVZ393220:WWA393221 JN458756:JO458757 TJ458756:TK458757 ADF458756:ADG458757 ANB458756:ANC458757 AWX458756:AWY458757 BGT458756:BGU458757 BQP458756:BQQ458757 CAL458756:CAM458757 CKH458756:CKI458757 CUD458756:CUE458757 DDZ458756:DEA458757 DNV458756:DNW458757 DXR458756:DXS458757 EHN458756:EHO458757 ERJ458756:ERK458757 FBF458756:FBG458757 FLB458756:FLC458757 FUX458756:FUY458757 GET458756:GEU458757 GOP458756:GOQ458757 GYL458756:GYM458757 HIH458756:HII458757 HSD458756:HSE458757 IBZ458756:ICA458757 ILV458756:ILW458757 IVR458756:IVS458757 JFN458756:JFO458757 JPJ458756:JPK458757 JZF458756:JZG458757 KJB458756:KJC458757 KSX458756:KSY458757 LCT458756:LCU458757 LMP458756:LMQ458757 LWL458756:LWM458757 MGH458756:MGI458757 MQD458756:MQE458757 MZZ458756:NAA458757 NJV458756:NJW458757 NTR458756:NTS458757 ODN458756:ODO458757 ONJ458756:ONK458757 OXF458756:OXG458757 PHB458756:PHC458757 PQX458756:PQY458757 QAT458756:QAU458757 QKP458756:QKQ458757 QUL458756:QUM458757 REH458756:REI458757 ROD458756:ROE458757 RXZ458756:RYA458757 SHV458756:SHW458757 SRR458756:SRS458757 TBN458756:TBO458757 TLJ458756:TLK458757 TVF458756:TVG458757 UFB458756:UFC458757 UOX458756:UOY458757 UYT458756:UYU458757 VIP458756:VIQ458757 VSL458756:VSM458757 WCH458756:WCI458757 WMD458756:WME458757 WVZ458756:WWA458757 JN524292:JO524293 TJ524292:TK524293 ADF524292:ADG524293 ANB524292:ANC524293 AWX524292:AWY524293 BGT524292:BGU524293 BQP524292:BQQ524293 CAL524292:CAM524293 CKH524292:CKI524293 CUD524292:CUE524293 DDZ524292:DEA524293 DNV524292:DNW524293 DXR524292:DXS524293 EHN524292:EHO524293 ERJ524292:ERK524293 FBF524292:FBG524293 FLB524292:FLC524293 FUX524292:FUY524293 GET524292:GEU524293 GOP524292:GOQ524293 GYL524292:GYM524293 HIH524292:HII524293 HSD524292:HSE524293 IBZ524292:ICA524293 ILV524292:ILW524293 IVR524292:IVS524293 JFN524292:JFO524293 JPJ524292:JPK524293 JZF524292:JZG524293 KJB524292:KJC524293 KSX524292:KSY524293 LCT524292:LCU524293 LMP524292:LMQ524293 LWL524292:LWM524293 MGH524292:MGI524293 MQD524292:MQE524293 MZZ524292:NAA524293 NJV524292:NJW524293 NTR524292:NTS524293 ODN524292:ODO524293 ONJ524292:ONK524293 OXF524292:OXG524293 PHB524292:PHC524293 PQX524292:PQY524293 QAT524292:QAU524293 QKP524292:QKQ524293 QUL524292:QUM524293 REH524292:REI524293 ROD524292:ROE524293 RXZ524292:RYA524293 SHV524292:SHW524293 SRR524292:SRS524293 TBN524292:TBO524293 TLJ524292:TLK524293 TVF524292:TVG524293 UFB524292:UFC524293 UOX524292:UOY524293 UYT524292:UYU524293 VIP524292:VIQ524293 VSL524292:VSM524293 WCH524292:WCI524293 WMD524292:WME524293 WVZ524292:WWA524293 JN589828:JO589829 TJ589828:TK589829 ADF589828:ADG589829 ANB589828:ANC589829 AWX589828:AWY589829 BGT589828:BGU589829 BQP589828:BQQ589829 CAL589828:CAM589829 CKH589828:CKI589829 CUD589828:CUE589829 DDZ589828:DEA589829 DNV589828:DNW589829 DXR589828:DXS589829 EHN589828:EHO589829 ERJ589828:ERK589829 FBF589828:FBG589829 FLB589828:FLC589829 FUX589828:FUY589829 GET589828:GEU589829 GOP589828:GOQ589829 GYL589828:GYM589829 HIH589828:HII589829 HSD589828:HSE589829 IBZ589828:ICA589829 ILV589828:ILW589829 IVR589828:IVS589829 JFN589828:JFO589829 JPJ589828:JPK589829 JZF589828:JZG589829 KJB589828:KJC589829 KSX589828:KSY589829 LCT589828:LCU589829 LMP589828:LMQ589829 LWL589828:LWM589829 MGH589828:MGI589829 MQD589828:MQE589829 MZZ589828:NAA589829 NJV589828:NJW589829 NTR589828:NTS589829 ODN589828:ODO589829 ONJ589828:ONK589829 OXF589828:OXG589829 PHB589828:PHC589829 PQX589828:PQY589829 QAT589828:QAU589829 QKP589828:QKQ589829 QUL589828:QUM589829 REH589828:REI589829 ROD589828:ROE589829 RXZ589828:RYA589829 SHV589828:SHW589829 SRR589828:SRS589829 TBN589828:TBO589829 TLJ589828:TLK589829 TVF589828:TVG589829 UFB589828:UFC589829 UOX589828:UOY589829 UYT589828:UYU589829 VIP589828:VIQ589829 VSL589828:VSM589829 WCH589828:WCI589829 WMD589828:WME589829 WVZ589828:WWA589829 JN655364:JO655365 TJ655364:TK655365 ADF655364:ADG655365 ANB655364:ANC655365 AWX655364:AWY655365 BGT655364:BGU655365 BQP655364:BQQ655365 CAL655364:CAM655365 CKH655364:CKI655365 CUD655364:CUE655365 DDZ655364:DEA655365 DNV655364:DNW655365 DXR655364:DXS655365 EHN655364:EHO655365 ERJ655364:ERK655365 FBF655364:FBG655365 FLB655364:FLC655365 FUX655364:FUY655365 GET655364:GEU655365 GOP655364:GOQ655365 GYL655364:GYM655365 HIH655364:HII655365 HSD655364:HSE655365 IBZ655364:ICA655365 ILV655364:ILW655365 IVR655364:IVS655365 JFN655364:JFO655365 JPJ655364:JPK655365 JZF655364:JZG655365 KJB655364:KJC655365 KSX655364:KSY655365 LCT655364:LCU655365 LMP655364:LMQ655365 LWL655364:LWM655365 MGH655364:MGI655365 MQD655364:MQE655365 MZZ655364:NAA655365 NJV655364:NJW655365 NTR655364:NTS655365 ODN655364:ODO655365 ONJ655364:ONK655365 OXF655364:OXG655365 PHB655364:PHC655365 PQX655364:PQY655365 QAT655364:QAU655365 QKP655364:QKQ655365 QUL655364:QUM655365 REH655364:REI655365 ROD655364:ROE655365 RXZ655364:RYA655365 SHV655364:SHW655365 SRR655364:SRS655365 TBN655364:TBO655365 TLJ655364:TLK655365 TVF655364:TVG655365 UFB655364:UFC655365 UOX655364:UOY655365 UYT655364:UYU655365 VIP655364:VIQ655365 VSL655364:VSM655365 WCH655364:WCI655365 WMD655364:WME655365 WVZ655364:WWA655365 JN720900:JO720901 TJ720900:TK720901 ADF720900:ADG720901 ANB720900:ANC720901 AWX720900:AWY720901 BGT720900:BGU720901 BQP720900:BQQ720901 CAL720900:CAM720901 CKH720900:CKI720901 CUD720900:CUE720901 DDZ720900:DEA720901 DNV720900:DNW720901 DXR720900:DXS720901 EHN720900:EHO720901 ERJ720900:ERK720901 FBF720900:FBG720901 FLB720900:FLC720901 FUX720900:FUY720901 GET720900:GEU720901 GOP720900:GOQ720901 GYL720900:GYM720901 HIH720900:HII720901 HSD720900:HSE720901 IBZ720900:ICA720901 ILV720900:ILW720901 IVR720900:IVS720901 JFN720900:JFO720901 JPJ720900:JPK720901 JZF720900:JZG720901 KJB720900:KJC720901 KSX720900:KSY720901 LCT720900:LCU720901 LMP720900:LMQ720901 LWL720900:LWM720901 MGH720900:MGI720901 MQD720900:MQE720901 MZZ720900:NAA720901 NJV720900:NJW720901 NTR720900:NTS720901 ODN720900:ODO720901 ONJ720900:ONK720901 OXF720900:OXG720901 PHB720900:PHC720901 PQX720900:PQY720901 QAT720900:QAU720901 QKP720900:QKQ720901 QUL720900:QUM720901 REH720900:REI720901 ROD720900:ROE720901 RXZ720900:RYA720901 SHV720900:SHW720901 SRR720900:SRS720901 TBN720900:TBO720901 TLJ720900:TLK720901 TVF720900:TVG720901 UFB720900:UFC720901 UOX720900:UOY720901 UYT720900:UYU720901 VIP720900:VIQ720901 VSL720900:VSM720901 WCH720900:WCI720901 WMD720900:WME720901 WVZ720900:WWA720901 JN786436:JO786437 TJ786436:TK786437 ADF786436:ADG786437 ANB786436:ANC786437 AWX786436:AWY786437 BGT786436:BGU786437 BQP786436:BQQ786437 CAL786436:CAM786437 CKH786436:CKI786437 CUD786436:CUE786437 DDZ786436:DEA786437 DNV786436:DNW786437 DXR786436:DXS786437 EHN786436:EHO786437 ERJ786436:ERK786437 FBF786436:FBG786437 FLB786436:FLC786437 FUX786436:FUY786437 GET786436:GEU786437 GOP786436:GOQ786437 GYL786436:GYM786437 HIH786436:HII786437 HSD786436:HSE786437 IBZ786436:ICA786437 ILV786436:ILW786437 IVR786436:IVS786437 JFN786436:JFO786437 JPJ786436:JPK786437 JZF786436:JZG786437 KJB786436:KJC786437 KSX786436:KSY786437 LCT786436:LCU786437 LMP786436:LMQ786437 LWL786436:LWM786437 MGH786436:MGI786437 MQD786436:MQE786437 MZZ786436:NAA786437 NJV786436:NJW786437 NTR786436:NTS786437 ODN786436:ODO786437 ONJ786436:ONK786437 OXF786436:OXG786437 PHB786436:PHC786437 PQX786436:PQY786437 QAT786436:QAU786437 QKP786436:QKQ786437 QUL786436:QUM786437 REH786436:REI786437 ROD786436:ROE786437 RXZ786436:RYA786437 SHV786436:SHW786437 SRR786436:SRS786437 TBN786436:TBO786437 TLJ786436:TLK786437 TVF786436:TVG786437 UFB786436:UFC786437 UOX786436:UOY786437 UYT786436:UYU786437 VIP786436:VIQ786437 VSL786436:VSM786437 WCH786436:WCI786437 WMD786436:WME786437 WVZ786436:WWA786437 JN851972:JO851973 TJ851972:TK851973 ADF851972:ADG851973 ANB851972:ANC851973 AWX851972:AWY851973 BGT851972:BGU851973 BQP851972:BQQ851973 CAL851972:CAM851973 CKH851972:CKI851973 CUD851972:CUE851973 DDZ851972:DEA851973 DNV851972:DNW851973 DXR851972:DXS851973 EHN851972:EHO851973 ERJ851972:ERK851973 FBF851972:FBG851973 FLB851972:FLC851973 FUX851972:FUY851973 GET851972:GEU851973 GOP851972:GOQ851973 GYL851972:GYM851973 HIH851972:HII851973 HSD851972:HSE851973 IBZ851972:ICA851973 ILV851972:ILW851973 IVR851972:IVS851973 JFN851972:JFO851973 JPJ851972:JPK851973 JZF851972:JZG851973 KJB851972:KJC851973 KSX851972:KSY851973 LCT851972:LCU851973 LMP851972:LMQ851973 LWL851972:LWM851973 MGH851972:MGI851973 MQD851972:MQE851973 MZZ851972:NAA851973 NJV851972:NJW851973 NTR851972:NTS851973 ODN851972:ODO851973 ONJ851972:ONK851973 OXF851972:OXG851973 PHB851972:PHC851973 PQX851972:PQY851973 QAT851972:QAU851973 QKP851972:QKQ851973 QUL851972:QUM851973 REH851972:REI851973 ROD851972:ROE851973 RXZ851972:RYA851973 SHV851972:SHW851973 SRR851972:SRS851973 TBN851972:TBO851973 TLJ851972:TLK851973 TVF851972:TVG851973 UFB851972:UFC851973 UOX851972:UOY851973 UYT851972:UYU851973 VIP851972:VIQ851973 VSL851972:VSM851973 WCH851972:WCI851973 WMD851972:WME851973 WVZ851972:WWA851973 JN917508:JO917509 TJ917508:TK917509 ADF917508:ADG917509 ANB917508:ANC917509 AWX917508:AWY917509 BGT917508:BGU917509 BQP917508:BQQ917509 CAL917508:CAM917509 CKH917508:CKI917509 CUD917508:CUE917509 DDZ917508:DEA917509 DNV917508:DNW917509 DXR917508:DXS917509 EHN917508:EHO917509 ERJ917508:ERK917509 FBF917508:FBG917509 FLB917508:FLC917509 FUX917508:FUY917509 GET917508:GEU917509 GOP917508:GOQ917509 GYL917508:GYM917509 HIH917508:HII917509 HSD917508:HSE917509 IBZ917508:ICA917509 ILV917508:ILW917509 IVR917508:IVS917509 JFN917508:JFO917509 JPJ917508:JPK917509 JZF917508:JZG917509 KJB917508:KJC917509 KSX917508:KSY917509 LCT917508:LCU917509 LMP917508:LMQ917509 LWL917508:LWM917509 MGH917508:MGI917509 MQD917508:MQE917509 MZZ917508:NAA917509 NJV917508:NJW917509 NTR917508:NTS917509 ODN917508:ODO917509 ONJ917508:ONK917509 OXF917508:OXG917509 PHB917508:PHC917509 PQX917508:PQY917509 QAT917508:QAU917509 QKP917508:QKQ917509 QUL917508:QUM917509 REH917508:REI917509 ROD917508:ROE917509 RXZ917508:RYA917509 SHV917508:SHW917509 SRR917508:SRS917509 TBN917508:TBO917509 TLJ917508:TLK917509 TVF917508:TVG917509 UFB917508:UFC917509 UOX917508:UOY917509 UYT917508:UYU917509 VIP917508:VIQ917509 VSL917508:VSM917509 WCH917508:WCI917509 WMD917508:WME917509 WVZ917508:WWA917509 JN983044:JO983045 TJ983044:TK983045 ADF983044:ADG983045 ANB983044:ANC983045 AWX983044:AWY983045 BGT983044:BGU983045 BQP983044:BQQ983045 CAL983044:CAM983045 CKH983044:CKI983045 CUD983044:CUE983045 DDZ983044:DEA983045 DNV983044:DNW983045 DXR983044:DXS983045 EHN983044:EHO983045 ERJ983044:ERK983045 FBF983044:FBG983045 FLB983044:FLC983045 FUX983044:FUY983045 GET983044:GEU983045 GOP983044:GOQ983045 GYL983044:GYM983045 HIH983044:HII983045 HSD983044:HSE983045 IBZ983044:ICA983045 ILV983044:ILW983045 IVR983044:IVS983045 JFN983044:JFO983045 JPJ983044:JPK983045 JZF983044:JZG983045 KJB983044:KJC983045 KSX983044:KSY983045 LCT983044:LCU983045 LMP983044:LMQ983045 LWL983044:LWM983045 MGH983044:MGI983045 MQD983044:MQE983045 MZZ983044:NAA983045 NJV983044:NJW983045 NTR983044:NTS983045 ODN983044:ODO983045 ONJ983044:ONK983045 OXF983044:OXG983045 PHB983044:PHC983045 PQX983044:PQY983045 QAT983044:QAU983045 QKP983044:QKQ983045 QUL983044:QUM983045 REH983044:REI983045 ROD983044:ROE983045 RXZ983044:RYA983045 SHV983044:SHW983045 SRR983044:SRS983045 TBN983044:TBO983045 TLJ983044:TLK983045 TVF983044:TVG983045 UFB983044:UFC983045 UOX983044:UOY983045 UYT983044:UYU983045 VIP983044:VIQ983045 VSL983044:VSM983045 F65504:G65505 F131040:G131041 F196576:G196577 F262112:G262113 F327648:G327649 F393184:G393185 F458720:G458721 F524256:G524257 F589792:G589793 F655328:G655329 F720864:G720865 F786400:G786401 F851936:G851937 F917472:G917473 F983008:G983009 L65510:M65511 L131046:M131047 L196582:M196583 L262118:M262119 L327654:M327655 L393190:M393191 L458726:M458727 L524262:M524263 L589798:M589799 L655334:M655335 L720870:M720871 L786406:M786407 L851942:M851943 L917478:M917479 L983014:M983015 I65504:J65505 I131040:J131041 I196576:J196577 I262112:J262113 I327648:J327649 I393184:J393185 I458720:J458721 I524256:J524257 I589792:J589793 I655328:J655329 I720864:J720865 I786400:J786401 I851936:J851937 I917472:J917473 I983008:J983009 L65504:M65505 L131040:M131041 L196576:M196577 L262112:M262113 L327648:M327649 L393184:M393185 L458720:M458721 L524256:M524257 L589792:M589793 L655328:M655329 L720864:M720865 L786400:M786401 L851936:M851937 L917472:M917473 L983008:M983009 F65510:G65511 F131046:G131047 F196582:G196583 F262118:G262119 F327654:G327655 F393190:G393191 F458726:G458727 F524262:G524263 F589798:G589799 F655334:G655335 F720870:G720871 F786406:G786407 F851942:G851943 F917478:G917479 F983014:G983015 I65510:J65511 I131046:J131047 I196582:J196583 I262118:J262119 I327654:J327655 I393190:J393191 I458726:J458727 I524262:J524263 I589798:J589799 I655334:J655335 I720870:J720871 I786406:J786407 I851942:J851943 I917478:J917479 I983014:J983015 O196582:P196583 O262118:P262119 O327654:P327655 O393190:P393191 O458726:P458727 O524262:P524263 O589798:P589799 O655334:P655335 O720870:P720871 O786406:P786407 O851942:P851943 O917478:P917479 O983014:P983015 O65504:P65505 O131040:P131041 O196576:P196577 O262112:P262113 O327648:P327649 O393184:P393185 O458720:P458721 O524256:P524257 O589792:P589793 O655328:P655329 O720864:P720865 O786400:P786401 O851936:P851937 O917472:P917473 O983008:P983009 O65510:P65511 U131046:V131047 U196582:V196583 U262118:V262119 U327654:V327655 U393190:V393191 U458726:V458727 U524262:V524263 U589798:V589799 U655334:V655335 U720870:V720871 U786406:V786407 U851942:V851943 U917478:V917479 U983014:V983015 U65504:V65505 U131040:V131041 U196576:V196577 U262112:V262113 U327648:V327649 U393184:V393185 U458720:V458721 U524256:V524257 U589792:V589793 U655328:V655329 U720864:V720865 U786400:V786401 U851936:V851937 U917472:V917473 U983008:V983009 U65510:V65511 O131046:P131047 R196582:S196583 R262118:S262119 R327654:S327655 R393190:S393191 R458726:S458727 R524262:S524263 R589798:S589799 R655334:S655335 R720870:S720871 R786406:S786407 R851942:S851943 R917478:S917479 R983014:S983015 R65504:S65505 R131040:S131041 R196576:S196577 R262112:S262113 R327648:S327649 R393184:S393185 R458720:S458721 R524256:S524257 R589792:S589793 R655328:S655329 R720864:S720865 R786400:S786401 R851936:S851937 R917472:S917473 R983008:S983009 R65510:S65511 R131046:S131047 BGW7:BGX9 JQ7:JR9 AXA7:AXB9 ANE7:ANF9 ADI7:ADJ9 TM7:TN9 WVZ7:WWA9 WMD7:WME9 WCH7:WCI9 VSL7:VSM9 VIP7:VIQ9 UYT7:UYU9 UOX7:UOY9 UFB7:UFC9 TVF7:TVG9 TLJ7:TLK9 TBN7:TBO9 SRR7:SRS9 SHV7:SHW9 RXZ7:RYA9 ROD7:ROE9 REH7:REI9 QUL7:QUM9 QKP7:QKQ9 QAT7:QAU9 PQX7:PQY9 PHB7:PHC9 OXF7:OXG9 ONJ7:ONK9 ODN7:ODO9 NTR7:NTS9 NJV7:NJW9 MZZ7:NAA9 MQD7:MQE9 MGH7:MGI9 LWL7:LWM9 LMP7:LMQ9 LCT7:LCU9 KSX7:KSY9 KJB7:KJC9 JZF7:JZG9 JPJ7:JPK9 JFN7:JFO9 IVR7:IVS9 ILV7:ILW9 IBZ7:ICA9 HSD7:HSE9 HIH7:HII9 GYL7:GYM9 GOP7:GOQ9 GET7:GEU9 FUX7:FUY9 FLB7:FLC9 FBF7:FBG9 ERJ7:ERK9 EHN7:EHO9 DXR7:DXS9 DNV7:DNW9 DDZ7:DEA9 CUD7:CUE9 CKH7:CKI9 CAL7:CAM9 BQP7:BQQ9 BGT7:BGU9 AWX7:AWY9 ANB7:ANC9 ADF7:ADG9 TJ7:TK9 JN7:JO9 WVW7:WVX9 WMA7:WMB9 WCE7:WCF9 VSI7:VSJ9 VIM7:VIN9 UYQ7:UYR9 UOU7:UOV9 UEY7:UEZ9 TVC7:TVD9 TLG7:TLH9 TBK7:TBL9 SRO7:SRP9 SHS7:SHT9 RXW7:RXX9 ROA7:ROB9 REE7:REF9 QUI7:QUJ9 QKM7:QKN9 QAQ7:QAR9 PQU7:PQV9 PGY7:PGZ9 OXC7:OXD9 ONG7:ONH9 ODK7:ODL9 NTO7:NTP9 NJS7:NJT9 MZW7:MZX9 MQA7:MQB9 MGE7:MGF9 LWI7:LWJ9 LMM7:LMN9 LCQ7:LCR9 KSU7:KSV9 KIY7:KIZ9 JZC7:JZD9 JPG7:JPH9 JFK7:JFL9 IVO7:IVP9 ILS7:ILT9 IBW7:IBX9 HSA7:HSB9 HIE7:HIF9 GYI7:GYJ9 GOM7:GON9 GEQ7:GER9 FUU7:FUV9 FKY7:FKZ9 FBC7:FBD9 ERG7:ERH9 EHK7:EHL9 DXO7:DXP9 DNS7:DNT9 DDW7:DDX9 CUA7:CUB9 CKE7:CKF9 CAI7:CAJ9 BQM7:BQN9 BGQ7:BGR9 AWU7:AWV9 AMY7:AMZ9 ADC7:ADD9 TG7:TH9 JK7:JL9 WWC7:WWD9 WMG7:WMH9 WCK7:WCL9 VSO7:VSP9 VIS7:VIT9 UYW7:UYX9 UPA7:UPB9 UFE7:UFF9 TVI7:TVJ9 TLM7:TLN9 TBQ7:TBR9 SRU7:SRV9 SHY7:SHZ9 RYC7:RYD9 ROG7:ROH9 REK7:REL9 QUO7:QUP9 QKS7:QKT9 QAW7:QAX9 PRA7:PRB9 PHE7:PHF9 OXI7:OXJ9 ONM7:ONN9 ODQ7:ODR9 NTU7:NTV9 NJY7:NJZ9 NAC7:NAD9 MQG7:MQH9 MGK7:MGL9 LWO7:LWP9 LMS7:LMT9 LCW7:LCX9 KTA7:KTB9 KJE7:KJF9 JZI7:JZJ9 JPM7:JPN9 JFQ7:JFR9 IVU7:IVV9 ILY7:ILZ9 ICC7:ICD9 HSG7:HSH9 HIK7:HIL9 GYO7:GYP9 GOS7:GOT9 GEW7:GEX9 FVA7:FVB9 FLE7:FLF9 FBI7:FBJ9 ERM7:ERN9 EHQ7:EHR9 DXU7:DXV9 DNY7:DNZ9 DEC7:DED9 CUG7:CUH9 CKK7:CKL9 CAO7:CAP9 BQS7:BQT9"/>
    <dataValidation allowBlank="1" showErrorMessage="1" prompt="Sólo para Instituciones PRIVADAS." sqref="E6:V9"/>
  </dataValidations>
  <printOptions horizontalCentered="1" verticalCentered="1"/>
  <pageMargins left="0.15748031496062992" right="0.15748031496062992" top="0.6692913385826772" bottom="0.51181102362204722" header="0.15748031496062992" footer="0.23622047244094491"/>
  <pageSetup scale="77" orientation="landscape" r:id="rId1"/>
  <headerFooter>
    <oddFooter>&amp;R&amp;"Malgun Gothic,Negrita Cursiva"&amp;9III Ciclo y Educación Diversificada&amp;"Malgun Gothic,Cursiva", página 3 de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V21"/>
  <sheetViews>
    <sheetView showGridLines="0" zoomScale="90" zoomScaleNormal="90" workbookViewId="0"/>
  </sheetViews>
  <sheetFormatPr baseColWidth="10" defaultRowHeight="14.25" x14ac:dyDescent="0.25"/>
  <cols>
    <col min="1" max="1" width="30.85546875" style="92" customWidth="1"/>
    <col min="2" max="22" width="7" style="92" customWidth="1"/>
    <col min="23" max="265" width="11.42578125" style="92"/>
    <col min="266" max="266" width="32.28515625" style="92" customWidth="1"/>
    <col min="267" max="278" width="8.5703125" style="92" customWidth="1"/>
    <col min="279" max="521" width="11.42578125" style="92"/>
    <col min="522" max="522" width="32.28515625" style="92" customWidth="1"/>
    <col min="523" max="534" width="8.5703125" style="92" customWidth="1"/>
    <col min="535" max="777" width="11.42578125" style="92"/>
    <col min="778" max="778" width="32.28515625" style="92" customWidth="1"/>
    <col min="779" max="790" width="8.5703125" style="92" customWidth="1"/>
    <col min="791" max="1033" width="11.42578125" style="92"/>
    <col min="1034" max="1034" width="32.28515625" style="92" customWidth="1"/>
    <col min="1035" max="1046" width="8.5703125" style="92" customWidth="1"/>
    <col min="1047" max="1289" width="11.42578125" style="92"/>
    <col min="1290" max="1290" width="32.28515625" style="92" customWidth="1"/>
    <col min="1291" max="1302" width="8.5703125" style="92" customWidth="1"/>
    <col min="1303" max="1545" width="11.42578125" style="92"/>
    <col min="1546" max="1546" width="32.28515625" style="92" customWidth="1"/>
    <col min="1547" max="1558" width="8.5703125" style="92" customWidth="1"/>
    <col min="1559" max="1801" width="11.42578125" style="92"/>
    <col min="1802" max="1802" width="32.28515625" style="92" customWidth="1"/>
    <col min="1803" max="1814" width="8.5703125" style="92" customWidth="1"/>
    <col min="1815" max="2057" width="11.42578125" style="92"/>
    <col min="2058" max="2058" width="32.28515625" style="92" customWidth="1"/>
    <col min="2059" max="2070" width="8.5703125" style="92" customWidth="1"/>
    <col min="2071" max="2313" width="11.42578125" style="92"/>
    <col min="2314" max="2314" width="32.28515625" style="92" customWidth="1"/>
    <col min="2315" max="2326" width="8.5703125" style="92" customWidth="1"/>
    <col min="2327" max="2569" width="11.42578125" style="92"/>
    <col min="2570" max="2570" width="32.28515625" style="92" customWidth="1"/>
    <col min="2571" max="2582" width="8.5703125" style="92" customWidth="1"/>
    <col min="2583" max="2825" width="11.42578125" style="92"/>
    <col min="2826" max="2826" width="32.28515625" style="92" customWidth="1"/>
    <col min="2827" max="2838" width="8.5703125" style="92" customWidth="1"/>
    <col min="2839" max="3081" width="11.42578125" style="92"/>
    <col min="3082" max="3082" width="32.28515625" style="92" customWidth="1"/>
    <col min="3083" max="3094" width="8.5703125" style="92" customWidth="1"/>
    <col min="3095" max="3337" width="11.42578125" style="92"/>
    <col min="3338" max="3338" width="32.28515625" style="92" customWidth="1"/>
    <col min="3339" max="3350" width="8.5703125" style="92" customWidth="1"/>
    <col min="3351" max="3593" width="11.42578125" style="92"/>
    <col min="3594" max="3594" width="32.28515625" style="92" customWidth="1"/>
    <col min="3595" max="3606" width="8.5703125" style="92" customWidth="1"/>
    <col min="3607" max="3849" width="11.42578125" style="92"/>
    <col min="3850" max="3850" width="32.28515625" style="92" customWidth="1"/>
    <col min="3851" max="3862" width="8.5703125" style="92" customWidth="1"/>
    <col min="3863" max="4105" width="11.42578125" style="92"/>
    <col min="4106" max="4106" width="32.28515625" style="92" customWidth="1"/>
    <col min="4107" max="4118" width="8.5703125" style="92" customWidth="1"/>
    <col min="4119" max="4361" width="11.42578125" style="92"/>
    <col min="4362" max="4362" width="32.28515625" style="92" customWidth="1"/>
    <col min="4363" max="4374" width="8.5703125" style="92" customWidth="1"/>
    <col min="4375" max="4617" width="11.42578125" style="92"/>
    <col min="4618" max="4618" width="32.28515625" style="92" customWidth="1"/>
    <col min="4619" max="4630" width="8.5703125" style="92" customWidth="1"/>
    <col min="4631" max="4873" width="11.42578125" style="92"/>
    <col min="4874" max="4874" width="32.28515625" style="92" customWidth="1"/>
    <col min="4875" max="4886" width="8.5703125" style="92" customWidth="1"/>
    <col min="4887" max="5129" width="11.42578125" style="92"/>
    <col min="5130" max="5130" width="32.28515625" style="92" customWidth="1"/>
    <col min="5131" max="5142" width="8.5703125" style="92" customWidth="1"/>
    <col min="5143" max="5385" width="11.42578125" style="92"/>
    <col min="5386" max="5386" width="32.28515625" style="92" customWidth="1"/>
    <col min="5387" max="5398" width="8.5703125" style="92" customWidth="1"/>
    <col min="5399" max="5641" width="11.42578125" style="92"/>
    <col min="5642" max="5642" width="32.28515625" style="92" customWidth="1"/>
    <col min="5643" max="5654" width="8.5703125" style="92" customWidth="1"/>
    <col min="5655" max="5897" width="11.42578125" style="92"/>
    <col min="5898" max="5898" width="32.28515625" style="92" customWidth="1"/>
    <col min="5899" max="5910" width="8.5703125" style="92" customWidth="1"/>
    <col min="5911" max="6153" width="11.42578125" style="92"/>
    <col min="6154" max="6154" width="32.28515625" style="92" customWidth="1"/>
    <col min="6155" max="6166" width="8.5703125" style="92" customWidth="1"/>
    <col min="6167" max="6409" width="11.42578125" style="92"/>
    <col min="6410" max="6410" width="32.28515625" style="92" customWidth="1"/>
    <col min="6411" max="6422" width="8.5703125" style="92" customWidth="1"/>
    <col min="6423" max="6665" width="11.42578125" style="92"/>
    <col min="6666" max="6666" width="32.28515625" style="92" customWidth="1"/>
    <col min="6667" max="6678" width="8.5703125" style="92" customWidth="1"/>
    <col min="6679" max="6921" width="11.42578125" style="92"/>
    <col min="6922" max="6922" width="32.28515625" style="92" customWidth="1"/>
    <col min="6923" max="6934" width="8.5703125" style="92" customWidth="1"/>
    <col min="6935" max="7177" width="11.42578125" style="92"/>
    <col min="7178" max="7178" width="32.28515625" style="92" customWidth="1"/>
    <col min="7179" max="7190" width="8.5703125" style="92" customWidth="1"/>
    <col min="7191" max="7433" width="11.42578125" style="92"/>
    <col min="7434" max="7434" width="32.28515625" style="92" customWidth="1"/>
    <col min="7435" max="7446" width="8.5703125" style="92" customWidth="1"/>
    <col min="7447" max="7689" width="11.42578125" style="92"/>
    <col min="7690" max="7690" width="32.28515625" style="92" customWidth="1"/>
    <col min="7691" max="7702" width="8.5703125" style="92" customWidth="1"/>
    <col min="7703" max="7945" width="11.42578125" style="92"/>
    <col min="7946" max="7946" width="32.28515625" style="92" customWidth="1"/>
    <col min="7947" max="7958" width="8.5703125" style="92" customWidth="1"/>
    <col min="7959" max="8201" width="11.42578125" style="92"/>
    <col min="8202" max="8202" width="32.28515625" style="92" customWidth="1"/>
    <col min="8203" max="8214" width="8.5703125" style="92" customWidth="1"/>
    <col min="8215" max="8457" width="11.42578125" style="92"/>
    <col min="8458" max="8458" width="32.28515625" style="92" customWidth="1"/>
    <col min="8459" max="8470" width="8.5703125" style="92" customWidth="1"/>
    <col min="8471" max="8713" width="11.42578125" style="92"/>
    <col min="8714" max="8714" width="32.28515625" style="92" customWidth="1"/>
    <col min="8715" max="8726" width="8.5703125" style="92" customWidth="1"/>
    <col min="8727" max="8969" width="11.42578125" style="92"/>
    <col min="8970" max="8970" width="32.28515625" style="92" customWidth="1"/>
    <col min="8971" max="8982" width="8.5703125" style="92" customWidth="1"/>
    <col min="8983" max="9225" width="11.42578125" style="92"/>
    <col min="9226" max="9226" width="32.28515625" style="92" customWidth="1"/>
    <col min="9227" max="9238" width="8.5703125" style="92" customWidth="1"/>
    <col min="9239" max="9481" width="11.42578125" style="92"/>
    <col min="9482" max="9482" width="32.28515625" style="92" customWidth="1"/>
    <col min="9483" max="9494" width="8.5703125" style="92" customWidth="1"/>
    <col min="9495" max="9737" width="11.42578125" style="92"/>
    <col min="9738" max="9738" width="32.28515625" style="92" customWidth="1"/>
    <col min="9739" max="9750" width="8.5703125" style="92" customWidth="1"/>
    <col min="9751" max="9993" width="11.42578125" style="92"/>
    <col min="9994" max="9994" width="32.28515625" style="92" customWidth="1"/>
    <col min="9995" max="10006" width="8.5703125" style="92" customWidth="1"/>
    <col min="10007" max="10249" width="11.42578125" style="92"/>
    <col min="10250" max="10250" width="32.28515625" style="92" customWidth="1"/>
    <col min="10251" max="10262" width="8.5703125" style="92" customWidth="1"/>
    <col min="10263" max="10505" width="11.42578125" style="92"/>
    <col min="10506" max="10506" width="32.28515625" style="92" customWidth="1"/>
    <col min="10507" max="10518" width="8.5703125" style="92" customWidth="1"/>
    <col min="10519" max="10761" width="11.42578125" style="92"/>
    <col min="10762" max="10762" width="32.28515625" style="92" customWidth="1"/>
    <col min="10763" max="10774" width="8.5703125" style="92" customWidth="1"/>
    <col min="10775" max="11017" width="11.42578125" style="92"/>
    <col min="11018" max="11018" width="32.28515625" style="92" customWidth="1"/>
    <col min="11019" max="11030" width="8.5703125" style="92" customWidth="1"/>
    <col min="11031" max="11273" width="11.42578125" style="92"/>
    <col min="11274" max="11274" width="32.28515625" style="92" customWidth="1"/>
    <col min="11275" max="11286" width="8.5703125" style="92" customWidth="1"/>
    <col min="11287" max="11529" width="11.42578125" style="92"/>
    <col min="11530" max="11530" width="32.28515625" style="92" customWidth="1"/>
    <col min="11531" max="11542" width="8.5703125" style="92" customWidth="1"/>
    <col min="11543" max="11785" width="11.42578125" style="92"/>
    <col min="11786" max="11786" width="32.28515625" style="92" customWidth="1"/>
    <col min="11787" max="11798" width="8.5703125" style="92" customWidth="1"/>
    <col min="11799" max="12041" width="11.42578125" style="92"/>
    <col min="12042" max="12042" width="32.28515625" style="92" customWidth="1"/>
    <col min="12043" max="12054" width="8.5703125" style="92" customWidth="1"/>
    <col min="12055" max="12297" width="11.42578125" style="92"/>
    <col min="12298" max="12298" width="32.28515625" style="92" customWidth="1"/>
    <col min="12299" max="12310" width="8.5703125" style="92" customWidth="1"/>
    <col min="12311" max="12553" width="11.42578125" style="92"/>
    <col min="12554" max="12554" width="32.28515625" style="92" customWidth="1"/>
    <col min="12555" max="12566" width="8.5703125" style="92" customWidth="1"/>
    <col min="12567" max="12809" width="11.42578125" style="92"/>
    <col min="12810" max="12810" width="32.28515625" style="92" customWidth="1"/>
    <col min="12811" max="12822" width="8.5703125" style="92" customWidth="1"/>
    <col min="12823" max="13065" width="11.42578125" style="92"/>
    <col min="13066" max="13066" width="32.28515625" style="92" customWidth="1"/>
    <col min="13067" max="13078" width="8.5703125" style="92" customWidth="1"/>
    <col min="13079" max="13321" width="11.42578125" style="92"/>
    <col min="13322" max="13322" width="32.28515625" style="92" customWidth="1"/>
    <col min="13323" max="13334" width="8.5703125" style="92" customWidth="1"/>
    <col min="13335" max="13577" width="11.42578125" style="92"/>
    <col min="13578" max="13578" width="32.28515625" style="92" customWidth="1"/>
    <col min="13579" max="13590" width="8.5703125" style="92" customWidth="1"/>
    <col min="13591" max="13833" width="11.42578125" style="92"/>
    <col min="13834" max="13834" width="32.28515625" style="92" customWidth="1"/>
    <col min="13835" max="13846" width="8.5703125" style="92" customWidth="1"/>
    <col min="13847" max="14089" width="11.42578125" style="92"/>
    <col min="14090" max="14090" width="32.28515625" style="92" customWidth="1"/>
    <col min="14091" max="14102" width="8.5703125" style="92" customWidth="1"/>
    <col min="14103" max="14345" width="11.42578125" style="92"/>
    <col min="14346" max="14346" width="32.28515625" style="92" customWidth="1"/>
    <col min="14347" max="14358" width="8.5703125" style="92" customWidth="1"/>
    <col min="14359" max="14601" width="11.42578125" style="92"/>
    <col min="14602" max="14602" width="32.28515625" style="92" customWidth="1"/>
    <col min="14603" max="14614" width="8.5703125" style="92" customWidth="1"/>
    <col min="14615" max="14857" width="11.42578125" style="92"/>
    <col min="14858" max="14858" width="32.28515625" style="92" customWidth="1"/>
    <col min="14859" max="14870" width="8.5703125" style="92" customWidth="1"/>
    <col min="14871" max="15113" width="11.42578125" style="92"/>
    <col min="15114" max="15114" width="32.28515625" style="92" customWidth="1"/>
    <col min="15115" max="15126" width="8.5703125" style="92" customWidth="1"/>
    <col min="15127" max="15369" width="11.42578125" style="92"/>
    <col min="15370" max="15370" width="32.28515625" style="92" customWidth="1"/>
    <col min="15371" max="15382" width="8.5703125" style="92" customWidth="1"/>
    <col min="15383" max="15625" width="11.42578125" style="92"/>
    <col min="15626" max="15626" width="32.28515625" style="92" customWidth="1"/>
    <col min="15627" max="15638" width="8.5703125" style="92" customWidth="1"/>
    <col min="15639" max="15881" width="11.42578125" style="92"/>
    <col min="15882" max="15882" width="32.28515625" style="92" customWidth="1"/>
    <col min="15883" max="15894" width="8.5703125" style="92" customWidth="1"/>
    <col min="15895" max="16137" width="11.42578125" style="92"/>
    <col min="16138" max="16138" width="32.28515625" style="92" customWidth="1"/>
    <col min="16139" max="16150" width="8.5703125" style="92" customWidth="1"/>
    <col min="16151" max="16384" width="11.42578125" style="92"/>
  </cols>
  <sheetData>
    <row r="1" spans="1:22" ht="18" x14ac:dyDescent="0.25">
      <c r="A1" s="136" t="s">
        <v>1076</v>
      </c>
      <c r="B1" s="136"/>
      <c r="C1" s="136"/>
      <c r="D1" s="136"/>
      <c r="E1" s="136"/>
      <c r="F1" s="136"/>
      <c r="G1" s="136"/>
      <c r="H1" s="136"/>
      <c r="I1" s="136"/>
      <c r="J1" s="136"/>
      <c r="K1" s="136"/>
      <c r="L1" s="136"/>
      <c r="M1" s="136"/>
      <c r="N1" s="136"/>
      <c r="O1" s="91"/>
      <c r="P1" s="91"/>
      <c r="Q1" s="91"/>
      <c r="R1" s="91"/>
      <c r="S1" s="91"/>
      <c r="T1" s="91"/>
      <c r="U1" s="91"/>
      <c r="V1" s="91"/>
    </row>
    <row r="2" spans="1:22" ht="21" customHeight="1" x14ac:dyDescent="0.25">
      <c r="A2" s="136" t="s">
        <v>3460</v>
      </c>
      <c r="B2" s="136"/>
      <c r="C2" s="136"/>
      <c r="D2" s="136"/>
      <c r="E2" s="136"/>
      <c r="F2" s="136"/>
      <c r="G2" s="136"/>
      <c r="H2" s="136"/>
      <c r="I2" s="136"/>
      <c r="J2" s="136"/>
      <c r="K2" s="136"/>
      <c r="L2" s="136"/>
      <c r="M2" s="136"/>
      <c r="N2" s="136"/>
      <c r="O2" s="93"/>
      <c r="P2" s="93"/>
      <c r="Q2" s="93"/>
      <c r="R2" s="93"/>
      <c r="S2" s="93"/>
      <c r="T2" s="93"/>
      <c r="U2" s="93"/>
      <c r="V2" s="93"/>
    </row>
    <row r="3" spans="1:22" ht="19.5" customHeight="1" thickBot="1" x14ac:dyDescent="0.3">
      <c r="A3" s="94" t="s">
        <v>3677</v>
      </c>
      <c r="B3" s="94"/>
      <c r="C3" s="95"/>
      <c r="D3" s="95"/>
      <c r="E3" s="95"/>
      <c r="F3" s="95"/>
      <c r="G3" s="95"/>
      <c r="H3" s="95"/>
      <c r="I3" s="95"/>
      <c r="J3" s="95"/>
      <c r="K3" s="95"/>
      <c r="L3" s="95"/>
      <c r="M3" s="95"/>
      <c r="N3" s="95"/>
      <c r="O3" s="96"/>
      <c r="P3" s="96"/>
      <c r="Q3" s="96"/>
      <c r="R3" s="96"/>
      <c r="S3" s="96"/>
      <c r="T3" s="96"/>
      <c r="U3" s="96"/>
      <c r="V3" s="96"/>
    </row>
    <row r="4" spans="1:22" ht="28.5" customHeight="1" thickTop="1" x14ac:dyDescent="0.25">
      <c r="A4" s="293" t="s">
        <v>3185</v>
      </c>
      <c r="B4" s="295" t="s">
        <v>0</v>
      </c>
      <c r="C4" s="295"/>
      <c r="D4" s="295"/>
      <c r="E4" s="256" t="s">
        <v>3461</v>
      </c>
      <c r="F4" s="257"/>
      <c r="G4" s="258"/>
      <c r="H4" s="256" t="s">
        <v>3462</v>
      </c>
      <c r="I4" s="257"/>
      <c r="J4" s="258"/>
      <c r="K4" s="256" t="s">
        <v>3463</v>
      </c>
      <c r="L4" s="257"/>
      <c r="M4" s="258"/>
      <c r="N4" s="251" t="s">
        <v>3464</v>
      </c>
      <c r="O4" s="251"/>
      <c r="P4" s="251"/>
      <c r="Q4" s="256" t="s">
        <v>3465</v>
      </c>
      <c r="R4" s="257"/>
      <c r="S4" s="258"/>
      <c r="T4" s="250" t="s">
        <v>3466</v>
      </c>
      <c r="U4" s="251"/>
      <c r="V4" s="251"/>
    </row>
    <row r="5" spans="1:22" ht="27.75" customHeight="1" thickBot="1" x14ac:dyDescent="0.25">
      <c r="A5" s="294"/>
      <c r="B5" s="97" t="s">
        <v>0</v>
      </c>
      <c r="C5" s="98" t="s">
        <v>1148</v>
      </c>
      <c r="D5" s="97" t="s">
        <v>3182</v>
      </c>
      <c r="E5" s="99" t="s">
        <v>0</v>
      </c>
      <c r="F5" s="98" t="s">
        <v>1148</v>
      </c>
      <c r="G5" s="100" t="s">
        <v>3182</v>
      </c>
      <c r="H5" s="99" t="s">
        <v>0</v>
      </c>
      <c r="I5" s="98" t="s">
        <v>1148</v>
      </c>
      <c r="J5" s="100" t="s">
        <v>3182</v>
      </c>
      <c r="K5" s="97" t="s">
        <v>0</v>
      </c>
      <c r="L5" s="98" t="s">
        <v>1148</v>
      </c>
      <c r="M5" s="97" t="s">
        <v>3182</v>
      </c>
      <c r="N5" s="99" t="s">
        <v>0</v>
      </c>
      <c r="O5" s="98" t="s">
        <v>1148</v>
      </c>
      <c r="P5" s="100" t="s">
        <v>3182</v>
      </c>
      <c r="Q5" s="99" t="s">
        <v>0</v>
      </c>
      <c r="R5" s="98" t="s">
        <v>1148</v>
      </c>
      <c r="S5" s="100" t="s">
        <v>3182</v>
      </c>
      <c r="T5" s="97" t="s">
        <v>0</v>
      </c>
      <c r="U5" s="98" t="s">
        <v>1148</v>
      </c>
      <c r="V5" s="97" t="s">
        <v>3182</v>
      </c>
    </row>
    <row r="6" spans="1:22" ht="30" customHeight="1" thickTop="1" thickBot="1" x14ac:dyDescent="0.3">
      <c r="A6" s="101" t="s">
        <v>851</v>
      </c>
      <c r="B6" s="102">
        <f>+C6+D6</f>
        <v>0</v>
      </c>
      <c r="C6" s="103">
        <f>SUM(C7:C9)</f>
        <v>0</v>
      </c>
      <c r="D6" s="104">
        <f>SUM(D7:D9)</f>
        <v>0</v>
      </c>
      <c r="E6" s="105">
        <f>+F6+G6</f>
        <v>0</v>
      </c>
      <c r="F6" s="103">
        <f>SUM(F7:F9)</f>
        <v>0</v>
      </c>
      <c r="G6" s="106">
        <f>SUM(G7:G9)</f>
        <v>0</v>
      </c>
      <c r="H6" s="105">
        <f>+I6+J6</f>
        <v>0</v>
      </c>
      <c r="I6" s="103">
        <f>SUM(I7:I9)</f>
        <v>0</v>
      </c>
      <c r="J6" s="106">
        <f>SUM(J7:J9)</f>
        <v>0</v>
      </c>
      <c r="K6" s="105">
        <f>+L6+M6</f>
        <v>0</v>
      </c>
      <c r="L6" s="103">
        <f>SUM(L7:L9)</f>
        <v>0</v>
      </c>
      <c r="M6" s="106">
        <f>SUM(M7:M9)</f>
        <v>0</v>
      </c>
      <c r="N6" s="105">
        <f>+O6+P6</f>
        <v>0</v>
      </c>
      <c r="O6" s="103">
        <f>SUM(O7:O9)</f>
        <v>0</v>
      </c>
      <c r="P6" s="106">
        <f>SUM(P7:P9)</f>
        <v>0</v>
      </c>
      <c r="Q6" s="105">
        <f>+R6+S6</f>
        <v>0</v>
      </c>
      <c r="R6" s="103">
        <f>SUM(R7:R9)</f>
        <v>0</v>
      </c>
      <c r="S6" s="106">
        <f>SUM(S7:S9)</f>
        <v>0</v>
      </c>
      <c r="T6" s="104">
        <f>+U6+V6</f>
        <v>0</v>
      </c>
      <c r="U6" s="103">
        <f>SUM(U7:U9)</f>
        <v>0</v>
      </c>
      <c r="V6" s="104">
        <f>SUM(V7:V9)</f>
        <v>0</v>
      </c>
    </row>
    <row r="7" spans="1:22" ht="30" customHeight="1" x14ac:dyDescent="0.25">
      <c r="A7" s="107" t="s">
        <v>1180</v>
      </c>
      <c r="B7" s="108">
        <f>+C7+D7</f>
        <v>0</v>
      </c>
      <c r="C7" s="109">
        <f>+F7+I7+L7+O7+R7+U7</f>
        <v>0</v>
      </c>
      <c r="D7" s="110">
        <f>+G7+J7+M7+P7+S7+V7</f>
        <v>0</v>
      </c>
      <c r="E7" s="111">
        <f>+F7+G7</f>
        <v>0</v>
      </c>
      <c r="F7" s="112"/>
      <c r="G7" s="113"/>
      <c r="H7" s="111">
        <f>+I7+J7</f>
        <v>0</v>
      </c>
      <c r="I7" s="112"/>
      <c r="J7" s="113"/>
      <c r="K7" s="288"/>
      <c r="L7" s="289"/>
      <c r="M7" s="290"/>
      <c r="N7" s="288"/>
      <c r="O7" s="289"/>
      <c r="P7" s="290"/>
      <c r="Q7" s="288"/>
      <c r="R7" s="289"/>
      <c r="S7" s="290"/>
      <c r="T7" s="288"/>
      <c r="U7" s="289"/>
      <c r="V7" s="289"/>
    </row>
    <row r="8" spans="1:22" ht="30" customHeight="1" x14ac:dyDescent="0.25">
      <c r="A8" s="107" t="s">
        <v>3183</v>
      </c>
      <c r="B8" s="114">
        <f t="shared" ref="B8:B9" si="0">+C8+D8</f>
        <v>0</v>
      </c>
      <c r="C8" s="115">
        <f>+F8+I8+L8+O8+R8+U8</f>
        <v>0</v>
      </c>
      <c r="D8" s="116">
        <f t="shared" ref="D8:D9" si="1">+G8+J8+M8+P8+S8+V8</f>
        <v>0</v>
      </c>
      <c r="E8" s="117">
        <f t="shared" ref="E8:E9" si="2">+F8+G8</f>
        <v>0</v>
      </c>
      <c r="F8" s="118"/>
      <c r="G8" s="119"/>
      <c r="H8" s="117">
        <f t="shared" ref="H8:H9" si="3">+I8+J8</f>
        <v>0</v>
      </c>
      <c r="I8" s="118"/>
      <c r="J8" s="119"/>
      <c r="K8" s="117">
        <f t="shared" ref="K8:K9" si="4">+L8+M8</f>
        <v>0</v>
      </c>
      <c r="L8" s="118"/>
      <c r="M8" s="119"/>
      <c r="N8" s="117">
        <f t="shared" ref="N8:N9" si="5">+O8+P8</f>
        <v>0</v>
      </c>
      <c r="O8" s="118"/>
      <c r="P8" s="119"/>
      <c r="Q8" s="117">
        <f t="shared" ref="Q8:Q9" si="6">+R8+S8</f>
        <v>0</v>
      </c>
      <c r="R8" s="118"/>
      <c r="S8" s="119"/>
      <c r="T8" s="117">
        <f t="shared" ref="T8:T9" si="7">+U8+V8</f>
        <v>0</v>
      </c>
      <c r="U8" s="118"/>
      <c r="V8" s="120"/>
    </row>
    <row r="9" spans="1:22" ht="30" customHeight="1" thickBot="1" x14ac:dyDescent="0.3">
      <c r="A9" s="121" t="s">
        <v>3184</v>
      </c>
      <c r="B9" s="122">
        <f t="shared" si="0"/>
        <v>0</v>
      </c>
      <c r="C9" s="123">
        <f>+F9+I9+L9+O9+R9+U9</f>
        <v>0</v>
      </c>
      <c r="D9" s="124">
        <f t="shared" si="1"/>
        <v>0</v>
      </c>
      <c r="E9" s="125">
        <f t="shared" si="2"/>
        <v>0</v>
      </c>
      <c r="F9" s="126"/>
      <c r="G9" s="127"/>
      <c r="H9" s="125">
        <f t="shared" si="3"/>
        <v>0</v>
      </c>
      <c r="I9" s="126"/>
      <c r="J9" s="127"/>
      <c r="K9" s="125">
        <f t="shared" si="4"/>
        <v>0</v>
      </c>
      <c r="L9" s="126"/>
      <c r="M9" s="127"/>
      <c r="N9" s="125">
        <f t="shared" si="5"/>
        <v>0</v>
      </c>
      <c r="O9" s="126"/>
      <c r="P9" s="127"/>
      <c r="Q9" s="125">
        <f t="shared" si="6"/>
        <v>0</v>
      </c>
      <c r="R9" s="126"/>
      <c r="S9" s="127"/>
      <c r="T9" s="125">
        <f t="shared" si="7"/>
        <v>0</v>
      </c>
      <c r="U9" s="126"/>
      <c r="V9" s="128"/>
    </row>
    <row r="10" spans="1:22" ht="16.5" customHeight="1" thickTop="1" x14ac:dyDescent="0.25">
      <c r="A10" s="129" t="s">
        <v>1150</v>
      </c>
      <c r="B10" s="130"/>
      <c r="C10" s="110"/>
      <c r="D10" s="110"/>
      <c r="F10" s="131" t="str">
        <f>IF(F6&gt;'CUADRO 1'!F17,"**","")</f>
        <v/>
      </c>
      <c r="G10" s="131" t="str">
        <f>IF(G6&gt;'CUADRO 1'!G17,"**","")</f>
        <v/>
      </c>
      <c r="H10" s="132"/>
      <c r="I10" s="131" t="str">
        <f>IF(I6&gt;'CUADRO 1'!I17,"**","")</f>
        <v/>
      </c>
      <c r="J10" s="131" t="str">
        <f>IF(J6&gt;'CUADRO 1'!J17,"**","")</f>
        <v/>
      </c>
      <c r="K10" s="132"/>
      <c r="L10" s="131" t="str">
        <f>IF(L6&gt;'CUADRO 1'!L17,"**","")</f>
        <v/>
      </c>
      <c r="M10" s="131" t="str">
        <f>IF(M6&gt;'CUADRO 1'!M17,"**","")</f>
        <v/>
      </c>
      <c r="N10" s="132"/>
      <c r="O10" s="131" t="str">
        <f>IF(O6&gt;'CUADRO 1'!O17,"**","")</f>
        <v/>
      </c>
      <c r="P10" s="131" t="str">
        <f>IF(P6&gt;'CUADRO 1'!P17,"**","")</f>
        <v/>
      </c>
      <c r="Q10" s="132"/>
      <c r="R10" s="131" t="str">
        <f>IF(R6&gt;'CUADRO 1'!R17,"**","")</f>
        <v/>
      </c>
      <c r="S10" s="131" t="str">
        <f>IF(S6&gt;'CUADRO 1'!S17,"**","")</f>
        <v/>
      </c>
      <c r="T10" s="132"/>
      <c r="U10" s="131" t="str">
        <f>IF(U6&gt;'CUADRO 1'!U17,"**","")</f>
        <v/>
      </c>
      <c r="V10" s="131" t="str">
        <f>IF(V6&gt;'CUADRO 1'!V17,"**","")</f>
        <v/>
      </c>
    </row>
    <row r="11" spans="1:22" ht="15.75" customHeight="1" x14ac:dyDescent="0.2">
      <c r="A11" s="292" t="s">
        <v>3678</v>
      </c>
      <c r="B11" s="292"/>
      <c r="C11" s="292"/>
      <c r="D11" s="292"/>
      <c r="E11" s="292"/>
      <c r="F11" s="2"/>
      <c r="G11" s="2"/>
      <c r="H11" s="2"/>
      <c r="I11" s="291" t="str">
        <f>IF(OR(F10="**",G10="**",I10="**",J10="**",L10="**",M10="**",O10="**",P10="**",R10="**",S10="**",U10="**",V10="**"),"** = El total de estudiantes indicado, no puede ser mayor al total de la fila Matrícula Actual del Cuadro 1.","")</f>
        <v/>
      </c>
      <c r="J11" s="291"/>
      <c r="K11" s="291"/>
      <c r="L11" s="291"/>
      <c r="M11" s="291"/>
      <c r="N11" s="291"/>
      <c r="O11" s="291"/>
      <c r="P11" s="291"/>
      <c r="Q11" s="291"/>
      <c r="R11" s="291"/>
      <c r="S11" s="291"/>
      <c r="T11" s="2"/>
      <c r="U11" s="2"/>
      <c r="V11" s="2"/>
    </row>
    <row r="12" spans="1:22" ht="15.75" customHeight="1" x14ac:dyDescent="0.25">
      <c r="A12" s="292"/>
      <c r="B12" s="292"/>
      <c r="C12" s="292"/>
      <c r="D12" s="292"/>
      <c r="E12" s="292"/>
      <c r="I12" s="291"/>
      <c r="J12" s="291"/>
      <c r="K12" s="291"/>
      <c r="L12" s="291"/>
      <c r="M12" s="291"/>
      <c r="N12" s="291"/>
      <c r="O12" s="291"/>
      <c r="P12" s="291"/>
      <c r="Q12" s="291"/>
      <c r="R12" s="291"/>
      <c r="S12" s="291"/>
    </row>
    <row r="13" spans="1:22" ht="15.75" customHeight="1" x14ac:dyDescent="0.25">
      <c r="A13" s="292"/>
      <c r="B13" s="292"/>
      <c r="C13" s="292"/>
      <c r="D13" s="292"/>
      <c r="E13" s="292"/>
      <c r="Q13" s="133"/>
      <c r="R13" s="133"/>
      <c r="S13" s="133"/>
      <c r="T13" s="133"/>
      <c r="U13" s="133"/>
      <c r="V13" s="133"/>
    </row>
    <row r="14" spans="1:22" ht="11.25" customHeight="1" x14ac:dyDescent="0.2">
      <c r="A14" s="134"/>
      <c r="B14" s="134"/>
      <c r="C14" s="134"/>
      <c r="D14" s="134"/>
      <c r="E14" s="134"/>
      <c r="F14" s="134"/>
      <c r="G14" s="134"/>
      <c r="H14" s="134"/>
      <c r="I14" s="134"/>
      <c r="J14" s="134"/>
      <c r="K14" s="134"/>
      <c r="L14" s="134"/>
      <c r="M14" s="134"/>
      <c r="N14" s="135"/>
      <c r="O14" s="135"/>
      <c r="P14" s="135"/>
      <c r="Q14" s="135"/>
      <c r="R14" s="135"/>
      <c r="S14" s="135"/>
    </row>
    <row r="15" spans="1:22" ht="21.75" customHeight="1" x14ac:dyDescent="0.25">
      <c r="A15" s="86" t="s">
        <v>1152</v>
      </c>
      <c r="B15" s="87"/>
      <c r="C15" s="88"/>
      <c r="D15" s="88"/>
      <c r="E15" s="2"/>
      <c r="F15" s="2"/>
      <c r="G15" s="2"/>
      <c r="H15" s="2"/>
      <c r="I15" s="2"/>
      <c r="J15" s="2"/>
      <c r="K15" s="2"/>
      <c r="L15" s="2"/>
      <c r="M15" s="2"/>
      <c r="N15" s="2"/>
      <c r="O15" s="2"/>
      <c r="P15" s="2"/>
      <c r="Q15" s="2"/>
      <c r="R15" s="2"/>
      <c r="S15" s="2"/>
      <c r="T15" s="2"/>
      <c r="U15" s="2"/>
      <c r="V15" s="2"/>
    </row>
    <row r="16" spans="1:22" ht="23.25" customHeight="1" x14ac:dyDescent="0.25">
      <c r="A16" s="241"/>
      <c r="B16" s="242"/>
      <c r="C16" s="242"/>
      <c r="D16" s="242"/>
      <c r="E16" s="242"/>
      <c r="F16" s="242"/>
      <c r="G16" s="242"/>
      <c r="H16" s="242"/>
      <c r="I16" s="242"/>
      <c r="J16" s="242"/>
      <c r="K16" s="242"/>
      <c r="L16" s="242"/>
      <c r="M16" s="242"/>
      <c r="N16" s="242"/>
      <c r="O16" s="242"/>
      <c r="P16" s="242"/>
      <c r="Q16" s="242"/>
      <c r="R16" s="242"/>
      <c r="S16" s="242"/>
      <c r="T16" s="242"/>
      <c r="U16" s="242"/>
      <c r="V16" s="243"/>
    </row>
    <row r="17" spans="1:22" s="2" customFormat="1" ht="23.25" customHeight="1" x14ac:dyDescent="0.2">
      <c r="A17" s="244"/>
      <c r="B17" s="245"/>
      <c r="C17" s="245"/>
      <c r="D17" s="245"/>
      <c r="E17" s="245"/>
      <c r="F17" s="245"/>
      <c r="G17" s="245"/>
      <c r="H17" s="245"/>
      <c r="I17" s="245"/>
      <c r="J17" s="245"/>
      <c r="K17" s="245"/>
      <c r="L17" s="245"/>
      <c r="M17" s="245"/>
      <c r="N17" s="245"/>
      <c r="O17" s="245"/>
      <c r="P17" s="245"/>
      <c r="Q17" s="245"/>
      <c r="R17" s="245"/>
      <c r="S17" s="245"/>
      <c r="T17" s="245"/>
      <c r="U17" s="245"/>
      <c r="V17" s="246"/>
    </row>
    <row r="18" spans="1:22" s="2" customFormat="1" ht="23.25" customHeight="1" x14ac:dyDescent="0.2">
      <c r="A18" s="244"/>
      <c r="B18" s="245"/>
      <c r="C18" s="245"/>
      <c r="D18" s="245"/>
      <c r="E18" s="245"/>
      <c r="F18" s="245"/>
      <c r="G18" s="245"/>
      <c r="H18" s="245"/>
      <c r="I18" s="245"/>
      <c r="J18" s="245"/>
      <c r="K18" s="245"/>
      <c r="L18" s="245"/>
      <c r="M18" s="245"/>
      <c r="N18" s="245"/>
      <c r="O18" s="245"/>
      <c r="P18" s="245"/>
      <c r="Q18" s="245"/>
      <c r="R18" s="245"/>
      <c r="S18" s="245"/>
      <c r="T18" s="245"/>
      <c r="U18" s="245"/>
      <c r="V18" s="246"/>
    </row>
    <row r="19" spans="1:22" s="2" customFormat="1" ht="23.25" customHeight="1" x14ac:dyDescent="0.2">
      <c r="A19" s="247"/>
      <c r="B19" s="248"/>
      <c r="C19" s="248"/>
      <c r="D19" s="248"/>
      <c r="E19" s="248"/>
      <c r="F19" s="248"/>
      <c r="G19" s="248"/>
      <c r="H19" s="248"/>
      <c r="I19" s="248"/>
      <c r="J19" s="248"/>
      <c r="K19" s="248"/>
      <c r="L19" s="248"/>
      <c r="M19" s="248"/>
      <c r="N19" s="248"/>
      <c r="O19" s="248"/>
      <c r="P19" s="248"/>
      <c r="Q19" s="248"/>
      <c r="R19" s="248"/>
      <c r="S19" s="248"/>
      <c r="T19" s="248"/>
      <c r="U19" s="248"/>
      <c r="V19" s="249"/>
    </row>
    <row r="20" spans="1:22" s="2" customFormat="1" ht="18" customHeight="1" x14ac:dyDescent="0.2">
      <c r="A20" s="92"/>
      <c r="B20" s="92"/>
      <c r="C20" s="92"/>
      <c r="D20" s="92"/>
      <c r="E20" s="92"/>
      <c r="F20" s="92"/>
      <c r="G20" s="92"/>
      <c r="H20" s="92"/>
      <c r="I20" s="92"/>
      <c r="J20" s="92"/>
      <c r="K20" s="92"/>
      <c r="L20" s="92"/>
      <c r="M20" s="92"/>
      <c r="N20" s="92"/>
      <c r="O20" s="92"/>
      <c r="P20" s="92"/>
      <c r="Q20" s="92"/>
      <c r="R20" s="92"/>
      <c r="S20" s="92"/>
      <c r="T20" s="92"/>
      <c r="U20" s="92"/>
      <c r="V20" s="92"/>
    </row>
    <row r="21" spans="1:22" s="2" customFormat="1" ht="18" customHeight="1" x14ac:dyDescent="0.2">
      <c r="A21" s="92"/>
      <c r="B21" s="92"/>
      <c r="C21" s="92"/>
      <c r="D21" s="92"/>
      <c r="E21" s="92"/>
      <c r="F21" s="92"/>
      <c r="G21" s="92"/>
      <c r="H21" s="92"/>
      <c r="I21" s="92"/>
      <c r="J21" s="92"/>
      <c r="K21" s="92"/>
      <c r="L21" s="92"/>
      <c r="M21" s="92"/>
      <c r="N21" s="92"/>
      <c r="O21" s="92"/>
      <c r="P21" s="92"/>
      <c r="Q21" s="92"/>
      <c r="R21" s="92"/>
      <c r="S21" s="92"/>
      <c r="T21" s="92"/>
      <c r="U21" s="92"/>
      <c r="V21" s="92"/>
    </row>
  </sheetData>
  <sheetProtection password="C70F" sheet="1" objects="1" scenarios="1"/>
  <protectedRanges>
    <protectedRange sqref="F7:G9 I7:J9 L7:M9 O7:P9 R7:S9 U7:V9" name="Rango1_3"/>
  </protectedRanges>
  <mergeCells count="15">
    <mergeCell ref="A16:V19"/>
    <mergeCell ref="T4:V4"/>
    <mergeCell ref="K7:M7"/>
    <mergeCell ref="N7:P7"/>
    <mergeCell ref="Q7:S7"/>
    <mergeCell ref="T7:V7"/>
    <mergeCell ref="I11:S12"/>
    <mergeCell ref="A11:E13"/>
    <mergeCell ref="N4:P4"/>
    <mergeCell ref="Q4:S4"/>
    <mergeCell ref="A4:A5"/>
    <mergeCell ref="B4:D4"/>
    <mergeCell ref="E4:G4"/>
    <mergeCell ref="H4:J4"/>
    <mergeCell ref="K4:M4"/>
  </mergeCells>
  <conditionalFormatting sqref="B9:D10 B6:D7">
    <cfRule type="cellIs" dxfId="25" priority="25" operator="equal">
      <formula>0</formula>
    </cfRule>
  </conditionalFormatting>
  <conditionalFormatting sqref="B8:D8">
    <cfRule type="cellIs" dxfId="24" priority="24" operator="equal">
      <formula>0</formula>
    </cfRule>
  </conditionalFormatting>
  <conditionalFormatting sqref="N6:P6">
    <cfRule type="cellIs" dxfId="23" priority="22" operator="equal">
      <formula>0</formula>
    </cfRule>
  </conditionalFormatting>
  <conditionalFormatting sqref="T6:V6">
    <cfRule type="cellIs" dxfId="22" priority="20" operator="equal">
      <formula>0</formula>
    </cfRule>
  </conditionalFormatting>
  <conditionalFormatting sqref="Q6:S6">
    <cfRule type="cellIs" dxfId="21" priority="17" operator="equal">
      <formula>0</formula>
    </cfRule>
  </conditionalFormatting>
  <conditionalFormatting sqref="H8">
    <cfRule type="cellIs" dxfId="20" priority="13" operator="equal">
      <formula>0</formula>
    </cfRule>
  </conditionalFormatting>
  <conditionalFormatting sqref="K6:M6">
    <cfRule type="cellIs" dxfId="19" priority="12" operator="equal">
      <formula>0</formula>
    </cfRule>
  </conditionalFormatting>
  <conditionalFormatting sqref="H6:J6">
    <cfRule type="cellIs" dxfId="18" priority="15" operator="equal">
      <formula>0</formula>
    </cfRule>
  </conditionalFormatting>
  <conditionalFormatting sqref="H9 H7">
    <cfRule type="cellIs" dxfId="17" priority="14" operator="equal">
      <formula>0</formula>
    </cfRule>
  </conditionalFormatting>
  <conditionalFormatting sqref="N8">
    <cfRule type="cellIs" dxfId="16" priority="5" operator="equal">
      <formula>0</formula>
    </cfRule>
  </conditionalFormatting>
  <conditionalFormatting sqref="Q9 Q7">
    <cfRule type="cellIs" dxfId="15" priority="4" operator="equal">
      <formula>0</formula>
    </cfRule>
  </conditionalFormatting>
  <conditionalFormatting sqref="E6:G6">
    <cfRule type="cellIs" dxfId="14" priority="11" operator="equal">
      <formula>0</formula>
    </cfRule>
  </conditionalFormatting>
  <conditionalFormatting sqref="E9 E7">
    <cfRule type="cellIs" dxfId="13" priority="10" operator="equal">
      <formula>0</formula>
    </cfRule>
  </conditionalFormatting>
  <conditionalFormatting sqref="E8">
    <cfRule type="cellIs" dxfId="12" priority="9" operator="equal">
      <formula>0</formula>
    </cfRule>
  </conditionalFormatting>
  <conditionalFormatting sqref="K9 K7">
    <cfRule type="cellIs" dxfId="11" priority="8" operator="equal">
      <formula>0</formula>
    </cfRule>
  </conditionalFormatting>
  <conditionalFormatting sqref="K8">
    <cfRule type="cellIs" dxfId="10" priority="7" operator="equal">
      <formula>0</formula>
    </cfRule>
  </conditionalFormatting>
  <conditionalFormatting sqref="N9 N7">
    <cfRule type="cellIs" dxfId="9" priority="6" operator="equal">
      <formula>0</formula>
    </cfRule>
  </conditionalFormatting>
  <conditionalFormatting sqref="Q8">
    <cfRule type="cellIs" dxfId="8" priority="3" operator="equal">
      <formula>0</formula>
    </cfRule>
  </conditionalFormatting>
  <conditionalFormatting sqref="T9 T7">
    <cfRule type="cellIs" dxfId="7" priority="2" operator="equal">
      <formula>0</formula>
    </cfRule>
  </conditionalFormatting>
  <conditionalFormatting sqref="T8">
    <cfRule type="cellIs" dxfId="6" priority="1" operator="equal">
      <formula>0</formula>
    </cfRule>
  </conditionalFormatting>
  <conditionalFormatting sqref="I11:S12">
    <cfRule type="notContainsBlanks" dxfId="5" priority="47">
      <formula>LEN(TRIM(I11))&gt;0</formula>
    </cfRule>
  </conditionalFormatting>
  <dataValidations count="3">
    <dataValidation allowBlank="1" showInputMessage="1" showErrorMessage="1" prompt="Sólo para Instituciones PRIVADAS." sqref="JK7:JL10 TG7:TH10 ADC7:ADD10 AMY7:AMZ10 AWU7:AWV10 BGQ7:BGR10 BQM7:BQN10 CAI7:CAJ10 CKE7:CKF10 CUA7:CUB10 DDW7:DDX10 DNS7:DNT10 DXO7:DXP10 EHK7:EHL10 ERG7:ERH10 FBC7:FBD10 FKY7:FKZ10 FUU7:FUV10 GEQ7:GER10 GOM7:GON10 GYI7:GYJ10 HIE7:HIF10 HSA7:HSB10 IBW7:IBX10 ILS7:ILT10 IVO7:IVP10 JFK7:JFL10 JPG7:JPH10 JZC7:JZD10 KIY7:KIZ10 KSU7:KSV10 LCQ7:LCR10 LMM7:LMN10 LWI7:LWJ10 MGE7:MGF10 MQA7:MQB10 MZW7:MZX10 NJS7:NJT10 NTO7:NTP10 ODK7:ODL10 ONG7:ONH10 OXC7:OXD10 PGY7:PGZ10 PQU7:PQV10 QAQ7:QAR10 QKM7:QKN10 QUI7:QUJ10 REE7:REF10 ROA7:ROB10 RXW7:RXX10 SHS7:SHT10 SRO7:SRP10 TBK7:TBL10 TLG7:TLH10 TVC7:TVD10 UEY7:UEZ10 UOU7:UOV10 UYQ7:UYR10 VIM7:VIN10 VSI7:VSJ10 WCE7:WCF10 WMA7:WMB10 WVW7:WVX10 JK65534:JL65535 TG65534:TH65535 ADC65534:ADD65535 AMY65534:AMZ65535 AWU65534:AWV65535 BGQ65534:BGR65535 BQM65534:BQN65535 CAI65534:CAJ65535 CKE65534:CKF65535 CUA65534:CUB65535 DDW65534:DDX65535 DNS65534:DNT65535 DXO65534:DXP65535 EHK65534:EHL65535 ERG65534:ERH65535 FBC65534:FBD65535 FKY65534:FKZ65535 FUU65534:FUV65535 GEQ65534:GER65535 GOM65534:GON65535 GYI65534:GYJ65535 HIE65534:HIF65535 HSA65534:HSB65535 IBW65534:IBX65535 ILS65534:ILT65535 IVO65534:IVP65535 JFK65534:JFL65535 JPG65534:JPH65535 JZC65534:JZD65535 KIY65534:KIZ65535 KSU65534:KSV65535 LCQ65534:LCR65535 LMM65534:LMN65535 LWI65534:LWJ65535 MGE65534:MGF65535 MQA65534:MQB65535 MZW65534:MZX65535 NJS65534:NJT65535 NTO65534:NTP65535 ODK65534:ODL65535 ONG65534:ONH65535 OXC65534:OXD65535 PGY65534:PGZ65535 PQU65534:PQV65535 QAQ65534:QAR65535 QKM65534:QKN65535 QUI65534:QUJ65535 REE65534:REF65535 ROA65534:ROB65535 RXW65534:RXX65535 SHS65534:SHT65535 SRO65534:SRP65535 TBK65534:TBL65535 TLG65534:TLH65535 TVC65534:TVD65535 UEY65534:UEZ65535 UOU65534:UOV65535 UYQ65534:UYR65535 VIM65534:VIN65535 VSI65534:VSJ65535 WCE65534:WCF65535 WMA65534:WMB65535 WVW65534:WVX65535 JK131070:JL131071 TG131070:TH131071 ADC131070:ADD131071 AMY131070:AMZ131071 AWU131070:AWV131071 BGQ131070:BGR131071 BQM131070:BQN131071 CAI131070:CAJ131071 CKE131070:CKF131071 CUA131070:CUB131071 DDW131070:DDX131071 DNS131070:DNT131071 DXO131070:DXP131071 EHK131070:EHL131071 ERG131070:ERH131071 FBC131070:FBD131071 FKY131070:FKZ131071 FUU131070:FUV131071 GEQ131070:GER131071 GOM131070:GON131071 GYI131070:GYJ131071 HIE131070:HIF131071 HSA131070:HSB131071 IBW131070:IBX131071 ILS131070:ILT131071 IVO131070:IVP131071 JFK131070:JFL131071 JPG131070:JPH131071 JZC131070:JZD131071 KIY131070:KIZ131071 KSU131070:KSV131071 LCQ131070:LCR131071 LMM131070:LMN131071 LWI131070:LWJ131071 MGE131070:MGF131071 MQA131070:MQB131071 MZW131070:MZX131071 NJS131070:NJT131071 NTO131070:NTP131071 ODK131070:ODL131071 ONG131070:ONH131071 OXC131070:OXD131071 PGY131070:PGZ131071 PQU131070:PQV131071 QAQ131070:QAR131071 QKM131070:QKN131071 QUI131070:QUJ131071 REE131070:REF131071 ROA131070:ROB131071 RXW131070:RXX131071 SHS131070:SHT131071 SRO131070:SRP131071 TBK131070:TBL131071 TLG131070:TLH131071 TVC131070:TVD131071 UEY131070:UEZ131071 UOU131070:UOV131071 UYQ131070:UYR131071 VIM131070:VIN131071 VSI131070:VSJ131071 WCE131070:WCF131071 WMA131070:WMB131071 WVW131070:WVX131071 JK196606:JL196607 TG196606:TH196607 ADC196606:ADD196607 AMY196606:AMZ196607 AWU196606:AWV196607 BGQ196606:BGR196607 BQM196606:BQN196607 CAI196606:CAJ196607 CKE196606:CKF196607 CUA196606:CUB196607 DDW196606:DDX196607 DNS196606:DNT196607 DXO196606:DXP196607 EHK196606:EHL196607 ERG196606:ERH196607 FBC196606:FBD196607 FKY196606:FKZ196607 FUU196606:FUV196607 GEQ196606:GER196607 GOM196606:GON196607 GYI196606:GYJ196607 HIE196606:HIF196607 HSA196606:HSB196607 IBW196606:IBX196607 ILS196606:ILT196607 IVO196606:IVP196607 JFK196606:JFL196607 JPG196606:JPH196607 JZC196606:JZD196607 KIY196606:KIZ196607 KSU196606:KSV196607 LCQ196606:LCR196607 LMM196606:LMN196607 LWI196606:LWJ196607 MGE196606:MGF196607 MQA196606:MQB196607 MZW196606:MZX196607 NJS196606:NJT196607 NTO196606:NTP196607 ODK196606:ODL196607 ONG196606:ONH196607 OXC196606:OXD196607 PGY196606:PGZ196607 PQU196606:PQV196607 QAQ196606:QAR196607 QKM196606:QKN196607 QUI196606:QUJ196607 REE196606:REF196607 ROA196606:ROB196607 RXW196606:RXX196607 SHS196606:SHT196607 SRO196606:SRP196607 TBK196606:TBL196607 TLG196606:TLH196607 TVC196606:TVD196607 UEY196606:UEZ196607 UOU196606:UOV196607 UYQ196606:UYR196607 VIM196606:VIN196607 VSI196606:VSJ196607 WCE196606:WCF196607 WMA196606:WMB196607 WVW196606:WVX196607 JK262142:JL262143 TG262142:TH262143 ADC262142:ADD262143 AMY262142:AMZ262143 AWU262142:AWV262143 BGQ262142:BGR262143 BQM262142:BQN262143 CAI262142:CAJ262143 CKE262142:CKF262143 CUA262142:CUB262143 DDW262142:DDX262143 DNS262142:DNT262143 DXO262142:DXP262143 EHK262142:EHL262143 ERG262142:ERH262143 FBC262142:FBD262143 FKY262142:FKZ262143 FUU262142:FUV262143 GEQ262142:GER262143 GOM262142:GON262143 GYI262142:GYJ262143 HIE262142:HIF262143 HSA262142:HSB262143 IBW262142:IBX262143 ILS262142:ILT262143 IVO262142:IVP262143 JFK262142:JFL262143 JPG262142:JPH262143 JZC262142:JZD262143 KIY262142:KIZ262143 KSU262142:KSV262143 LCQ262142:LCR262143 LMM262142:LMN262143 LWI262142:LWJ262143 MGE262142:MGF262143 MQA262142:MQB262143 MZW262142:MZX262143 NJS262142:NJT262143 NTO262142:NTP262143 ODK262142:ODL262143 ONG262142:ONH262143 OXC262142:OXD262143 PGY262142:PGZ262143 PQU262142:PQV262143 QAQ262142:QAR262143 QKM262142:QKN262143 QUI262142:QUJ262143 REE262142:REF262143 ROA262142:ROB262143 RXW262142:RXX262143 SHS262142:SHT262143 SRO262142:SRP262143 TBK262142:TBL262143 TLG262142:TLH262143 TVC262142:TVD262143 UEY262142:UEZ262143 UOU262142:UOV262143 UYQ262142:UYR262143 VIM262142:VIN262143 VSI262142:VSJ262143 WCE262142:WCF262143 WMA262142:WMB262143 WVW262142:WVX262143 JK327678:JL327679 TG327678:TH327679 ADC327678:ADD327679 AMY327678:AMZ327679 AWU327678:AWV327679 BGQ327678:BGR327679 BQM327678:BQN327679 CAI327678:CAJ327679 CKE327678:CKF327679 CUA327678:CUB327679 DDW327678:DDX327679 DNS327678:DNT327679 DXO327678:DXP327679 EHK327678:EHL327679 ERG327678:ERH327679 FBC327678:FBD327679 FKY327678:FKZ327679 FUU327678:FUV327679 GEQ327678:GER327679 GOM327678:GON327679 GYI327678:GYJ327679 HIE327678:HIF327679 HSA327678:HSB327679 IBW327678:IBX327679 ILS327678:ILT327679 IVO327678:IVP327679 JFK327678:JFL327679 JPG327678:JPH327679 JZC327678:JZD327679 KIY327678:KIZ327679 KSU327678:KSV327679 LCQ327678:LCR327679 LMM327678:LMN327679 LWI327678:LWJ327679 MGE327678:MGF327679 MQA327678:MQB327679 MZW327678:MZX327679 NJS327678:NJT327679 NTO327678:NTP327679 ODK327678:ODL327679 ONG327678:ONH327679 OXC327678:OXD327679 PGY327678:PGZ327679 PQU327678:PQV327679 QAQ327678:QAR327679 QKM327678:QKN327679 QUI327678:QUJ327679 REE327678:REF327679 ROA327678:ROB327679 RXW327678:RXX327679 SHS327678:SHT327679 SRO327678:SRP327679 TBK327678:TBL327679 TLG327678:TLH327679 TVC327678:TVD327679 UEY327678:UEZ327679 UOU327678:UOV327679 UYQ327678:UYR327679 VIM327678:VIN327679 VSI327678:VSJ327679 WCE327678:WCF327679 WMA327678:WMB327679 WVW327678:WVX327679 JK393214:JL393215 TG393214:TH393215 ADC393214:ADD393215 AMY393214:AMZ393215 AWU393214:AWV393215 BGQ393214:BGR393215 BQM393214:BQN393215 CAI393214:CAJ393215 CKE393214:CKF393215 CUA393214:CUB393215 DDW393214:DDX393215 DNS393214:DNT393215 DXO393214:DXP393215 EHK393214:EHL393215 ERG393214:ERH393215 FBC393214:FBD393215 FKY393214:FKZ393215 FUU393214:FUV393215 GEQ393214:GER393215 GOM393214:GON393215 GYI393214:GYJ393215 HIE393214:HIF393215 HSA393214:HSB393215 IBW393214:IBX393215 ILS393214:ILT393215 IVO393214:IVP393215 JFK393214:JFL393215 JPG393214:JPH393215 JZC393214:JZD393215 KIY393214:KIZ393215 KSU393214:KSV393215 LCQ393214:LCR393215 LMM393214:LMN393215 LWI393214:LWJ393215 MGE393214:MGF393215 MQA393214:MQB393215 MZW393214:MZX393215 NJS393214:NJT393215 NTO393214:NTP393215 ODK393214:ODL393215 ONG393214:ONH393215 OXC393214:OXD393215 PGY393214:PGZ393215 PQU393214:PQV393215 QAQ393214:QAR393215 QKM393214:QKN393215 QUI393214:QUJ393215 REE393214:REF393215 ROA393214:ROB393215 RXW393214:RXX393215 SHS393214:SHT393215 SRO393214:SRP393215 TBK393214:TBL393215 TLG393214:TLH393215 TVC393214:TVD393215 UEY393214:UEZ393215 UOU393214:UOV393215 UYQ393214:UYR393215 VIM393214:VIN393215 VSI393214:VSJ393215 WCE393214:WCF393215 WMA393214:WMB393215 WVW393214:WVX393215 JK458750:JL458751 TG458750:TH458751 ADC458750:ADD458751 AMY458750:AMZ458751 AWU458750:AWV458751 BGQ458750:BGR458751 BQM458750:BQN458751 CAI458750:CAJ458751 CKE458750:CKF458751 CUA458750:CUB458751 DDW458750:DDX458751 DNS458750:DNT458751 DXO458750:DXP458751 EHK458750:EHL458751 ERG458750:ERH458751 FBC458750:FBD458751 FKY458750:FKZ458751 FUU458750:FUV458751 GEQ458750:GER458751 GOM458750:GON458751 GYI458750:GYJ458751 HIE458750:HIF458751 HSA458750:HSB458751 IBW458750:IBX458751 ILS458750:ILT458751 IVO458750:IVP458751 JFK458750:JFL458751 JPG458750:JPH458751 JZC458750:JZD458751 KIY458750:KIZ458751 KSU458750:KSV458751 LCQ458750:LCR458751 LMM458750:LMN458751 LWI458750:LWJ458751 MGE458750:MGF458751 MQA458750:MQB458751 MZW458750:MZX458751 NJS458750:NJT458751 NTO458750:NTP458751 ODK458750:ODL458751 ONG458750:ONH458751 OXC458750:OXD458751 PGY458750:PGZ458751 PQU458750:PQV458751 QAQ458750:QAR458751 QKM458750:QKN458751 QUI458750:QUJ458751 REE458750:REF458751 ROA458750:ROB458751 RXW458750:RXX458751 SHS458750:SHT458751 SRO458750:SRP458751 TBK458750:TBL458751 TLG458750:TLH458751 TVC458750:TVD458751 UEY458750:UEZ458751 UOU458750:UOV458751 UYQ458750:UYR458751 VIM458750:VIN458751 VSI458750:VSJ458751 WCE458750:WCF458751 WMA458750:WMB458751 WVW458750:WVX458751 JK524286:JL524287 TG524286:TH524287 ADC524286:ADD524287 AMY524286:AMZ524287 AWU524286:AWV524287 BGQ524286:BGR524287 BQM524286:BQN524287 CAI524286:CAJ524287 CKE524286:CKF524287 CUA524286:CUB524287 DDW524286:DDX524287 DNS524286:DNT524287 DXO524286:DXP524287 EHK524286:EHL524287 ERG524286:ERH524287 FBC524286:FBD524287 FKY524286:FKZ524287 FUU524286:FUV524287 GEQ524286:GER524287 GOM524286:GON524287 GYI524286:GYJ524287 HIE524286:HIF524287 HSA524286:HSB524287 IBW524286:IBX524287 ILS524286:ILT524287 IVO524286:IVP524287 JFK524286:JFL524287 JPG524286:JPH524287 JZC524286:JZD524287 KIY524286:KIZ524287 KSU524286:KSV524287 LCQ524286:LCR524287 LMM524286:LMN524287 LWI524286:LWJ524287 MGE524286:MGF524287 MQA524286:MQB524287 MZW524286:MZX524287 NJS524286:NJT524287 NTO524286:NTP524287 ODK524286:ODL524287 ONG524286:ONH524287 OXC524286:OXD524287 PGY524286:PGZ524287 PQU524286:PQV524287 QAQ524286:QAR524287 QKM524286:QKN524287 QUI524286:QUJ524287 REE524286:REF524287 ROA524286:ROB524287 RXW524286:RXX524287 SHS524286:SHT524287 SRO524286:SRP524287 TBK524286:TBL524287 TLG524286:TLH524287 TVC524286:TVD524287 UEY524286:UEZ524287 UOU524286:UOV524287 UYQ524286:UYR524287 VIM524286:VIN524287 VSI524286:VSJ524287 WCE524286:WCF524287 WMA524286:WMB524287 WVW524286:WVX524287 JK589822:JL589823 TG589822:TH589823 ADC589822:ADD589823 AMY589822:AMZ589823 AWU589822:AWV589823 BGQ589822:BGR589823 BQM589822:BQN589823 CAI589822:CAJ589823 CKE589822:CKF589823 CUA589822:CUB589823 DDW589822:DDX589823 DNS589822:DNT589823 DXO589822:DXP589823 EHK589822:EHL589823 ERG589822:ERH589823 FBC589822:FBD589823 FKY589822:FKZ589823 FUU589822:FUV589823 GEQ589822:GER589823 GOM589822:GON589823 GYI589822:GYJ589823 HIE589822:HIF589823 HSA589822:HSB589823 IBW589822:IBX589823 ILS589822:ILT589823 IVO589822:IVP589823 JFK589822:JFL589823 JPG589822:JPH589823 JZC589822:JZD589823 KIY589822:KIZ589823 KSU589822:KSV589823 LCQ589822:LCR589823 LMM589822:LMN589823 LWI589822:LWJ589823 MGE589822:MGF589823 MQA589822:MQB589823 MZW589822:MZX589823 NJS589822:NJT589823 NTO589822:NTP589823 ODK589822:ODL589823 ONG589822:ONH589823 OXC589822:OXD589823 PGY589822:PGZ589823 PQU589822:PQV589823 QAQ589822:QAR589823 QKM589822:QKN589823 QUI589822:QUJ589823 REE589822:REF589823 ROA589822:ROB589823 RXW589822:RXX589823 SHS589822:SHT589823 SRO589822:SRP589823 TBK589822:TBL589823 TLG589822:TLH589823 TVC589822:TVD589823 UEY589822:UEZ589823 UOU589822:UOV589823 UYQ589822:UYR589823 VIM589822:VIN589823 VSI589822:VSJ589823 WCE589822:WCF589823 WMA589822:WMB589823 WVW589822:WVX589823 JK655358:JL655359 TG655358:TH655359 ADC655358:ADD655359 AMY655358:AMZ655359 AWU655358:AWV655359 BGQ655358:BGR655359 BQM655358:BQN655359 CAI655358:CAJ655359 CKE655358:CKF655359 CUA655358:CUB655359 DDW655358:DDX655359 DNS655358:DNT655359 DXO655358:DXP655359 EHK655358:EHL655359 ERG655358:ERH655359 FBC655358:FBD655359 FKY655358:FKZ655359 FUU655358:FUV655359 GEQ655358:GER655359 GOM655358:GON655359 GYI655358:GYJ655359 HIE655358:HIF655359 HSA655358:HSB655359 IBW655358:IBX655359 ILS655358:ILT655359 IVO655358:IVP655359 JFK655358:JFL655359 JPG655358:JPH655359 JZC655358:JZD655359 KIY655358:KIZ655359 KSU655358:KSV655359 LCQ655358:LCR655359 LMM655358:LMN655359 LWI655358:LWJ655359 MGE655358:MGF655359 MQA655358:MQB655359 MZW655358:MZX655359 NJS655358:NJT655359 NTO655358:NTP655359 ODK655358:ODL655359 ONG655358:ONH655359 OXC655358:OXD655359 PGY655358:PGZ655359 PQU655358:PQV655359 QAQ655358:QAR655359 QKM655358:QKN655359 QUI655358:QUJ655359 REE655358:REF655359 ROA655358:ROB655359 RXW655358:RXX655359 SHS655358:SHT655359 SRO655358:SRP655359 TBK655358:TBL655359 TLG655358:TLH655359 TVC655358:TVD655359 UEY655358:UEZ655359 UOU655358:UOV655359 UYQ655358:UYR655359 VIM655358:VIN655359 VSI655358:VSJ655359 WCE655358:WCF655359 WMA655358:WMB655359 WVW655358:WVX655359 JK720894:JL720895 TG720894:TH720895 ADC720894:ADD720895 AMY720894:AMZ720895 AWU720894:AWV720895 BGQ720894:BGR720895 BQM720894:BQN720895 CAI720894:CAJ720895 CKE720894:CKF720895 CUA720894:CUB720895 DDW720894:DDX720895 DNS720894:DNT720895 DXO720894:DXP720895 EHK720894:EHL720895 ERG720894:ERH720895 FBC720894:FBD720895 FKY720894:FKZ720895 FUU720894:FUV720895 GEQ720894:GER720895 GOM720894:GON720895 GYI720894:GYJ720895 HIE720894:HIF720895 HSA720894:HSB720895 IBW720894:IBX720895 ILS720894:ILT720895 IVO720894:IVP720895 JFK720894:JFL720895 JPG720894:JPH720895 JZC720894:JZD720895 KIY720894:KIZ720895 KSU720894:KSV720895 LCQ720894:LCR720895 LMM720894:LMN720895 LWI720894:LWJ720895 MGE720894:MGF720895 MQA720894:MQB720895 MZW720894:MZX720895 NJS720894:NJT720895 NTO720894:NTP720895 ODK720894:ODL720895 ONG720894:ONH720895 OXC720894:OXD720895 PGY720894:PGZ720895 PQU720894:PQV720895 QAQ720894:QAR720895 QKM720894:QKN720895 QUI720894:QUJ720895 REE720894:REF720895 ROA720894:ROB720895 RXW720894:RXX720895 SHS720894:SHT720895 SRO720894:SRP720895 TBK720894:TBL720895 TLG720894:TLH720895 TVC720894:TVD720895 UEY720894:UEZ720895 UOU720894:UOV720895 UYQ720894:UYR720895 VIM720894:VIN720895 VSI720894:VSJ720895 WCE720894:WCF720895 WMA720894:WMB720895 WVW720894:WVX720895 JK786430:JL786431 TG786430:TH786431 ADC786430:ADD786431 AMY786430:AMZ786431 AWU786430:AWV786431 BGQ786430:BGR786431 BQM786430:BQN786431 CAI786430:CAJ786431 CKE786430:CKF786431 CUA786430:CUB786431 DDW786430:DDX786431 DNS786430:DNT786431 DXO786430:DXP786431 EHK786430:EHL786431 ERG786430:ERH786431 FBC786430:FBD786431 FKY786430:FKZ786431 FUU786430:FUV786431 GEQ786430:GER786431 GOM786430:GON786431 GYI786430:GYJ786431 HIE786430:HIF786431 HSA786430:HSB786431 IBW786430:IBX786431 ILS786430:ILT786431 IVO786430:IVP786431 JFK786430:JFL786431 JPG786430:JPH786431 JZC786430:JZD786431 KIY786430:KIZ786431 KSU786430:KSV786431 LCQ786430:LCR786431 LMM786430:LMN786431 LWI786430:LWJ786431 MGE786430:MGF786431 MQA786430:MQB786431 MZW786430:MZX786431 NJS786430:NJT786431 NTO786430:NTP786431 ODK786430:ODL786431 ONG786430:ONH786431 OXC786430:OXD786431 PGY786430:PGZ786431 PQU786430:PQV786431 QAQ786430:QAR786431 QKM786430:QKN786431 QUI786430:QUJ786431 REE786430:REF786431 ROA786430:ROB786431 RXW786430:RXX786431 SHS786430:SHT786431 SRO786430:SRP786431 TBK786430:TBL786431 TLG786430:TLH786431 TVC786430:TVD786431 UEY786430:UEZ786431 UOU786430:UOV786431 UYQ786430:UYR786431 VIM786430:VIN786431 VSI786430:VSJ786431 WCE786430:WCF786431 WMA786430:WMB786431 WVW786430:WVX786431 JK851966:JL851967 TG851966:TH851967 ADC851966:ADD851967 AMY851966:AMZ851967 AWU851966:AWV851967 BGQ851966:BGR851967 BQM851966:BQN851967 CAI851966:CAJ851967 CKE851966:CKF851967 CUA851966:CUB851967 DDW851966:DDX851967 DNS851966:DNT851967 DXO851966:DXP851967 EHK851966:EHL851967 ERG851966:ERH851967 FBC851966:FBD851967 FKY851966:FKZ851967 FUU851966:FUV851967 GEQ851966:GER851967 GOM851966:GON851967 GYI851966:GYJ851967 HIE851966:HIF851967 HSA851966:HSB851967 IBW851966:IBX851967 ILS851966:ILT851967 IVO851966:IVP851967 JFK851966:JFL851967 JPG851966:JPH851967 JZC851966:JZD851967 KIY851966:KIZ851967 KSU851966:KSV851967 LCQ851966:LCR851967 LMM851966:LMN851967 LWI851966:LWJ851967 MGE851966:MGF851967 MQA851966:MQB851967 MZW851966:MZX851967 NJS851966:NJT851967 NTO851966:NTP851967 ODK851966:ODL851967 ONG851966:ONH851967 OXC851966:OXD851967 PGY851966:PGZ851967 PQU851966:PQV851967 QAQ851966:QAR851967 QKM851966:QKN851967 QUI851966:QUJ851967 REE851966:REF851967 ROA851966:ROB851967 RXW851966:RXX851967 SHS851966:SHT851967 SRO851966:SRP851967 TBK851966:TBL851967 TLG851966:TLH851967 TVC851966:TVD851967 UEY851966:UEZ851967 UOU851966:UOV851967 UYQ851966:UYR851967 VIM851966:VIN851967 VSI851966:VSJ851967 WCE851966:WCF851967 WMA851966:WMB851967 WVW851966:WVX851967 JK917502:JL917503 TG917502:TH917503 ADC917502:ADD917503 AMY917502:AMZ917503 AWU917502:AWV917503 BGQ917502:BGR917503 BQM917502:BQN917503 CAI917502:CAJ917503 CKE917502:CKF917503 CUA917502:CUB917503 DDW917502:DDX917503 DNS917502:DNT917503 DXO917502:DXP917503 EHK917502:EHL917503 ERG917502:ERH917503 FBC917502:FBD917503 FKY917502:FKZ917503 FUU917502:FUV917503 GEQ917502:GER917503 GOM917502:GON917503 GYI917502:GYJ917503 HIE917502:HIF917503 HSA917502:HSB917503 IBW917502:IBX917503 ILS917502:ILT917503 IVO917502:IVP917503 JFK917502:JFL917503 JPG917502:JPH917503 JZC917502:JZD917503 KIY917502:KIZ917503 KSU917502:KSV917503 LCQ917502:LCR917503 LMM917502:LMN917503 LWI917502:LWJ917503 MGE917502:MGF917503 MQA917502:MQB917503 MZW917502:MZX917503 NJS917502:NJT917503 NTO917502:NTP917503 ODK917502:ODL917503 ONG917502:ONH917503 OXC917502:OXD917503 PGY917502:PGZ917503 PQU917502:PQV917503 QAQ917502:QAR917503 QKM917502:QKN917503 QUI917502:QUJ917503 REE917502:REF917503 ROA917502:ROB917503 RXW917502:RXX917503 SHS917502:SHT917503 SRO917502:SRP917503 TBK917502:TBL917503 TLG917502:TLH917503 TVC917502:TVD917503 UEY917502:UEZ917503 UOU917502:UOV917503 UYQ917502:UYR917503 VIM917502:VIN917503 VSI917502:VSJ917503 WCE917502:WCF917503 WMA917502:WMB917503 WVW917502:WVX917503 JK983038:JL983039 TG983038:TH983039 ADC983038:ADD983039 AMY983038:AMZ983039 AWU983038:AWV983039 BGQ983038:BGR983039 BQM983038:BQN983039 CAI983038:CAJ983039 CKE983038:CKF983039 CUA983038:CUB983039 DDW983038:DDX983039 DNS983038:DNT983039 DXO983038:DXP983039 EHK983038:EHL983039 ERG983038:ERH983039 FBC983038:FBD983039 FKY983038:FKZ983039 FUU983038:FUV983039 GEQ983038:GER983039 GOM983038:GON983039 GYI983038:GYJ983039 HIE983038:HIF983039 HSA983038:HSB983039 IBW983038:IBX983039 ILS983038:ILT983039 IVO983038:IVP983039 JFK983038:JFL983039 JPG983038:JPH983039 JZC983038:JZD983039 KIY983038:KIZ983039 KSU983038:KSV983039 LCQ983038:LCR983039 LMM983038:LMN983039 LWI983038:LWJ983039 MGE983038:MGF983039 MQA983038:MQB983039 MZW983038:MZX983039 NJS983038:NJT983039 NTO983038:NTP983039 ODK983038:ODL983039 ONG983038:ONH983039 OXC983038:OXD983039 PGY983038:PGZ983039 PQU983038:PQV983039 QAQ983038:QAR983039 QKM983038:QKN983039 QUI983038:QUJ983039 REE983038:REF983039 ROA983038:ROB983039 RXW983038:RXX983039 SHS983038:SHT983039 SRO983038:SRP983039 TBK983038:TBL983039 TLG983038:TLH983039 TVC983038:TVD983039 UEY983038:UEZ983039 UOU983038:UOV983039 UYQ983038:UYR983039 VIM983038:VIN983039 VSI983038:VSJ983039 WCE983038:WCF983039 WMA983038:WMB983039 WVW983038:WVX983039 WCH983044:WCI983045 JQ65540:JR65541 TM65540:TN65541 ADI65540:ADJ65541 ANE65540:ANF65541 AXA65540:AXB65541 BGW65540:BGX65541 BQS65540:BQT65541 CAO65540:CAP65541 CKK65540:CKL65541 CUG65540:CUH65541 DEC65540:DED65541 DNY65540:DNZ65541 DXU65540:DXV65541 EHQ65540:EHR65541 ERM65540:ERN65541 FBI65540:FBJ65541 FLE65540:FLF65541 FVA65540:FVB65541 GEW65540:GEX65541 GOS65540:GOT65541 GYO65540:GYP65541 HIK65540:HIL65541 HSG65540:HSH65541 ICC65540:ICD65541 ILY65540:ILZ65541 IVU65540:IVV65541 JFQ65540:JFR65541 JPM65540:JPN65541 JZI65540:JZJ65541 KJE65540:KJF65541 KTA65540:KTB65541 LCW65540:LCX65541 LMS65540:LMT65541 LWO65540:LWP65541 MGK65540:MGL65541 MQG65540:MQH65541 NAC65540:NAD65541 NJY65540:NJZ65541 NTU65540:NTV65541 ODQ65540:ODR65541 ONM65540:ONN65541 OXI65540:OXJ65541 PHE65540:PHF65541 PRA65540:PRB65541 QAW65540:QAX65541 QKS65540:QKT65541 QUO65540:QUP65541 REK65540:REL65541 ROG65540:ROH65541 RYC65540:RYD65541 SHY65540:SHZ65541 SRU65540:SRV65541 TBQ65540:TBR65541 TLM65540:TLN65541 TVI65540:TVJ65541 UFE65540:UFF65541 UPA65540:UPB65541 UYW65540:UYX65541 VIS65540:VIT65541 VSO65540:VSP65541 WCK65540:WCL65541 WMG65540:WMH65541 WWC65540:WWD65541 JQ131076:JR131077 TM131076:TN131077 ADI131076:ADJ131077 ANE131076:ANF131077 AXA131076:AXB131077 BGW131076:BGX131077 BQS131076:BQT131077 CAO131076:CAP131077 CKK131076:CKL131077 CUG131076:CUH131077 DEC131076:DED131077 DNY131076:DNZ131077 DXU131076:DXV131077 EHQ131076:EHR131077 ERM131076:ERN131077 FBI131076:FBJ131077 FLE131076:FLF131077 FVA131076:FVB131077 GEW131076:GEX131077 GOS131076:GOT131077 GYO131076:GYP131077 HIK131076:HIL131077 HSG131076:HSH131077 ICC131076:ICD131077 ILY131076:ILZ131077 IVU131076:IVV131077 JFQ131076:JFR131077 JPM131076:JPN131077 JZI131076:JZJ131077 KJE131076:KJF131077 KTA131076:KTB131077 LCW131076:LCX131077 LMS131076:LMT131077 LWO131076:LWP131077 MGK131076:MGL131077 MQG131076:MQH131077 NAC131076:NAD131077 NJY131076:NJZ131077 NTU131076:NTV131077 ODQ131076:ODR131077 ONM131076:ONN131077 OXI131076:OXJ131077 PHE131076:PHF131077 PRA131076:PRB131077 QAW131076:QAX131077 QKS131076:QKT131077 QUO131076:QUP131077 REK131076:REL131077 ROG131076:ROH131077 RYC131076:RYD131077 SHY131076:SHZ131077 SRU131076:SRV131077 TBQ131076:TBR131077 TLM131076:TLN131077 TVI131076:TVJ131077 UFE131076:UFF131077 UPA131076:UPB131077 UYW131076:UYX131077 VIS131076:VIT131077 VSO131076:VSP131077 WCK131076:WCL131077 WMG131076:WMH131077 WWC131076:WWD131077 JQ196612:JR196613 TM196612:TN196613 ADI196612:ADJ196613 ANE196612:ANF196613 AXA196612:AXB196613 BGW196612:BGX196613 BQS196612:BQT196613 CAO196612:CAP196613 CKK196612:CKL196613 CUG196612:CUH196613 DEC196612:DED196613 DNY196612:DNZ196613 DXU196612:DXV196613 EHQ196612:EHR196613 ERM196612:ERN196613 FBI196612:FBJ196613 FLE196612:FLF196613 FVA196612:FVB196613 GEW196612:GEX196613 GOS196612:GOT196613 GYO196612:GYP196613 HIK196612:HIL196613 HSG196612:HSH196613 ICC196612:ICD196613 ILY196612:ILZ196613 IVU196612:IVV196613 JFQ196612:JFR196613 JPM196612:JPN196613 JZI196612:JZJ196613 KJE196612:KJF196613 KTA196612:KTB196613 LCW196612:LCX196613 LMS196612:LMT196613 LWO196612:LWP196613 MGK196612:MGL196613 MQG196612:MQH196613 NAC196612:NAD196613 NJY196612:NJZ196613 NTU196612:NTV196613 ODQ196612:ODR196613 ONM196612:ONN196613 OXI196612:OXJ196613 PHE196612:PHF196613 PRA196612:PRB196613 QAW196612:QAX196613 QKS196612:QKT196613 QUO196612:QUP196613 REK196612:REL196613 ROG196612:ROH196613 RYC196612:RYD196613 SHY196612:SHZ196613 SRU196612:SRV196613 TBQ196612:TBR196613 TLM196612:TLN196613 TVI196612:TVJ196613 UFE196612:UFF196613 UPA196612:UPB196613 UYW196612:UYX196613 VIS196612:VIT196613 VSO196612:VSP196613 WCK196612:WCL196613 WMG196612:WMH196613 WWC196612:WWD196613 JQ262148:JR262149 TM262148:TN262149 ADI262148:ADJ262149 ANE262148:ANF262149 AXA262148:AXB262149 BGW262148:BGX262149 BQS262148:BQT262149 CAO262148:CAP262149 CKK262148:CKL262149 CUG262148:CUH262149 DEC262148:DED262149 DNY262148:DNZ262149 DXU262148:DXV262149 EHQ262148:EHR262149 ERM262148:ERN262149 FBI262148:FBJ262149 FLE262148:FLF262149 FVA262148:FVB262149 GEW262148:GEX262149 GOS262148:GOT262149 GYO262148:GYP262149 HIK262148:HIL262149 HSG262148:HSH262149 ICC262148:ICD262149 ILY262148:ILZ262149 IVU262148:IVV262149 JFQ262148:JFR262149 JPM262148:JPN262149 JZI262148:JZJ262149 KJE262148:KJF262149 KTA262148:KTB262149 LCW262148:LCX262149 LMS262148:LMT262149 LWO262148:LWP262149 MGK262148:MGL262149 MQG262148:MQH262149 NAC262148:NAD262149 NJY262148:NJZ262149 NTU262148:NTV262149 ODQ262148:ODR262149 ONM262148:ONN262149 OXI262148:OXJ262149 PHE262148:PHF262149 PRA262148:PRB262149 QAW262148:QAX262149 QKS262148:QKT262149 QUO262148:QUP262149 REK262148:REL262149 ROG262148:ROH262149 RYC262148:RYD262149 SHY262148:SHZ262149 SRU262148:SRV262149 TBQ262148:TBR262149 TLM262148:TLN262149 TVI262148:TVJ262149 UFE262148:UFF262149 UPA262148:UPB262149 UYW262148:UYX262149 VIS262148:VIT262149 VSO262148:VSP262149 WCK262148:WCL262149 WMG262148:WMH262149 WWC262148:WWD262149 JQ327684:JR327685 TM327684:TN327685 ADI327684:ADJ327685 ANE327684:ANF327685 AXA327684:AXB327685 BGW327684:BGX327685 BQS327684:BQT327685 CAO327684:CAP327685 CKK327684:CKL327685 CUG327684:CUH327685 DEC327684:DED327685 DNY327684:DNZ327685 DXU327684:DXV327685 EHQ327684:EHR327685 ERM327684:ERN327685 FBI327684:FBJ327685 FLE327684:FLF327685 FVA327684:FVB327685 GEW327684:GEX327685 GOS327684:GOT327685 GYO327684:GYP327685 HIK327684:HIL327685 HSG327684:HSH327685 ICC327684:ICD327685 ILY327684:ILZ327685 IVU327684:IVV327685 JFQ327684:JFR327685 JPM327684:JPN327685 JZI327684:JZJ327685 KJE327684:KJF327685 KTA327684:KTB327685 LCW327684:LCX327685 LMS327684:LMT327685 LWO327684:LWP327685 MGK327684:MGL327685 MQG327684:MQH327685 NAC327684:NAD327685 NJY327684:NJZ327685 NTU327684:NTV327685 ODQ327684:ODR327685 ONM327684:ONN327685 OXI327684:OXJ327685 PHE327684:PHF327685 PRA327684:PRB327685 QAW327684:QAX327685 QKS327684:QKT327685 QUO327684:QUP327685 REK327684:REL327685 ROG327684:ROH327685 RYC327684:RYD327685 SHY327684:SHZ327685 SRU327684:SRV327685 TBQ327684:TBR327685 TLM327684:TLN327685 TVI327684:TVJ327685 UFE327684:UFF327685 UPA327684:UPB327685 UYW327684:UYX327685 VIS327684:VIT327685 VSO327684:VSP327685 WCK327684:WCL327685 WMG327684:WMH327685 WWC327684:WWD327685 JQ393220:JR393221 TM393220:TN393221 ADI393220:ADJ393221 ANE393220:ANF393221 AXA393220:AXB393221 BGW393220:BGX393221 BQS393220:BQT393221 CAO393220:CAP393221 CKK393220:CKL393221 CUG393220:CUH393221 DEC393220:DED393221 DNY393220:DNZ393221 DXU393220:DXV393221 EHQ393220:EHR393221 ERM393220:ERN393221 FBI393220:FBJ393221 FLE393220:FLF393221 FVA393220:FVB393221 GEW393220:GEX393221 GOS393220:GOT393221 GYO393220:GYP393221 HIK393220:HIL393221 HSG393220:HSH393221 ICC393220:ICD393221 ILY393220:ILZ393221 IVU393220:IVV393221 JFQ393220:JFR393221 JPM393220:JPN393221 JZI393220:JZJ393221 KJE393220:KJF393221 KTA393220:KTB393221 LCW393220:LCX393221 LMS393220:LMT393221 LWO393220:LWP393221 MGK393220:MGL393221 MQG393220:MQH393221 NAC393220:NAD393221 NJY393220:NJZ393221 NTU393220:NTV393221 ODQ393220:ODR393221 ONM393220:ONN393221 OXI393220:OXJ393221 PHE393220:PHF393221 PRA393220:PRB393221 QAW393220:QAX393221 QKS393220:QKT393221 QUO393220:QUP393221 REK393220:REL393221 ROG393220:ROH393221 RYC393220:RYD393221 SHY393220:SHZ393221 SRU393220:SRV393221 TBQ393220:TBR393221 TLM393220:TLN393221 TVI393220:TVJ393221 UFE393220:UFF393221 UPA393220:UPB393221 UYW393220:UYX393221 VIS393220:VIT393221 VSO393220:VSP393221 WCK393220:WCL393221 WMG393220:WMH393221 WWC393220:WWD393221 JQ458756:JR458757 TM458756:TN458757 ADI458756:ADJ458757 ANE458756:ANF458757 AXA458756:AXB458757 BGW458756:BGX458757 BQS458756:BQT458757 CAO458756:CAP458757 CKK458756:CKL458757 CUG458756:CUH458757 DEC458756:DED458757 DNY458756:DNZ458757 DXU458756:DXV458757 EHQ458756:EHR458757 ERM458756:ERN458757 FBI458756:FBJ458757 FLE458756:FLF458757 FVA458756:FVB458757 GEW458756:GEX458757 GOS458756:GOT458757 GYO458756:GYP458757 HIK458756:HIL458757 HSG458756:HSH458757 ICC458756:ICD458757 ILY458756:ILZ458757 IVU458756:IVV458757 JFQ458756:JFR458757 JPM458756:JPN458757 JZI458756:JZJ458757 KJE458756:KJF458757 KTA458756:KTB458757 LCW458756:LCX458757 LMS458756:LMT458757 LWO458756:LWP458757 MGK458756:MGL458757 MQG458756:MQH458757 NAC458756:NAD458757 NJY458756:NJZ458757 NTU458756:NTV458757 ODQ458756:ODR458757 ONM458756:ONN458757 OXI458756:OXJ458757 PHE458756:PHF458757 PRA458756:PRB458757 QAW458756:QAX458757 QKS458756:QKT458757 QUO458756:QUP458757 REK458756:REL458757 ROG458756:ROH458757 RYC458756:RYD458757 SHY458756:SHZ458757 SRU458756:SRV458757 TBQ458756:TBR458757 TLM458756:TLN458757 TVI458756:TVJ458757 UFE458756:UFF458757 UPA458756:UPB458757 UYW458756:UYX458757 VIS458756:VIT458757 VSO458756:VSP458757 WCK458756:WCL458757 WMG458756:WMH458757 WWC458756:WWD458757 JQ524292:JR524293 TM524292:TN524293 ADI524292:ADJ524293 ANE524292:ANF524293 AXA524292:AXB524293 BGW524292:BGX524293 BQS524292:BQT524293 CAO524292:CAP524293 CKK524292:CKL524293 CUG524292:CUH524293 DEC524292:DED524293 DNY524292:DNZ524293 DXU524292:DXV524293 EHQ524292:EHR524293 ERM524292:ERN524293 FBI524292:FBJ524293 FLE524292:FLF524293 FVA524292:FVB524293 GEW524292:GEX524293 GOS524292:GOT524293 GYO524292:GYP524293 HIK524292:HIL524293 HSG524292:HSH524293 ICC524292:ICD524293 ILY524292:ILZ524293 IVU524292:IVV524293 JFQ524292:JFR524293 JPM524292:JPN524293 JZI524292:JZJ524293 KJE524292:KJF524293 KTA524292:KTB524293 LCW524292:LCX524293 LMS524292:LMT524293 LWO524292:LWP524293 MGK524292:MGL524293 MQG524292:MQH524293 NAC524292:NAD524293 NJY524292:NJZ524293 NTU524292:NTV524293 ODQ524292:ODR524293 ONM524292:ONN524293 OXI524292:OXJ524293 PHE524292:PHF524293 PRA524292:PRB524293 QAW524292:QAX524293 QKS524292:QKT524293 QUO524292:QUP524293 REK524292:REL524293 ROG524292:ROH524293 RYC524292:RYD524293 SHY524292:SHZ524293 SRU524292:SRV524293 TBQ524292:TBR524293 TLM524292:TLN524293 TVI524292:TVJ524293 UFE524292:UFF524293 UPA524292:UPB524293 UYW524292:UYX524293 VIS524292:VIT524293 VSO524292:VSP524293 WCK524292:WCL524293 WMG524292:WMH524293 WWC524292:WWD524293 JQ589828:JR589829 TM589828:TN589829 ADI589828:ADJ589829 ANE589828:ANF589829 AXA589828:AXB589829 BGW589828:BGX589829 BQS589828:BQT589829 CAO589828:CAP589829 CKK589828:CKL589829 CUG589828:CUH589829 DEC589828:DED589829 DNY589828:DNZ589829 DXU589828:DXV589829 EHQ589828:EHR589829 ERM589828:ERN589829 FBI589828:FBJ589829 FLE589828:FLF589829 FVA589828:FVB589829 GEW589828:GEX589829 GOS589828:GOT589829 GYO589828:GYP589829 HIK589828:HIL589829 HSG589828:HSH589829 ICC589828:ICD589829 ILY589828:ILZ589829 IVU589828:IVV589829 JFQ589828:JFR589829 JPM589828:JPN589829 JZI589828:JZJ589829 KJE589828:KJF589829 KTA589828:KTB589829 LCW589828:LCX589829 LMS589828:LMT589829 LWO589828:LWP589829 MGK589828:MGL589829 MQG589828:MQH589829 NAC589828:NAD589829 NJY589828:NJZ589829 NTU589828:NTV589829 ODQ589828:ODR589829 ONM589828:ONN589829 OXI589828:OXJ589829 PHE589828:PHF589829 PRA589828:PRB589829 QAW589828:QAX589829 QKS589828:QKT589829 QUO589828:QUP589829 REK589828:REL589829 ROG589828:ROH589829 RYC589828:RYD589829 SHY589828:SHZ589829 SRU589828:SRV589829 TBQ589828:TBR589829 TLM589828:TLN589829 TVI589828:TVJ589829 UFE589828:UFF589829 UPA589828:UPB589829 UYW589828:UYX589829 VIS589828:VIT589829 VSO589828:VSP589829 WCK589828:WCL589829 WMG589828:WMH589829 WWC589828:WWD589829 JQ655364:JR655365 TM655364:TN655365 ADI655364:ADJ655365 ANE655364:ANF655365 AXA655364:AXB655365 BGW655364:BGX655365 BQS655364:BQT655365 CAO655364:CAP655365 CKK655364:CKL655365 CUG655364:CUH655365 DEC655364:DED655365 DNY655364:DNZ655365 DXU655364:DXV655365 EHQ655364:EHR655365 ERM655364:ERN655365 FBI655364:FBJ655365 FLE655364:FLF655365 FVA655364:FVB655365 GEW655364:GEX655365 GOS655364:GOT655365 GYO655364:GYP655365 HIK655364:HIL655365 HSG655364:HSH655365 ICC655364:ICD655365 ILY655364:ILZ655365 IVU655364:IVV655365 JFQ655364:JFR655365 JPM655364:JPN655365 JZI655364:JZJ655365 KJE655364:KJF655365 KTA655364:KTB655365 LCW655364:LCX655365 LMS655364:LMT655365 LWO655364:LWP655365 MGK655364:MGL655365 MQG655364:MQH655365 NAC655364:NAD655365 NJY655364:NJZ655365 NTU655364:NTV655365 ODQ655364:ODR655365 ONM655364:ONN655365 OXI655364:OXJ655365 PHE655364:PHF655365 PRA655364:PRB655365 QAW655364:QAX655365 QKS655364:QKT655365 QUO655364:QUP655365 REK655364:REL655365 ROG655364:ROH655365 RYC655364:RYD655365 SHY655364:SHZ655365 SRU655364:SRV655365 TBQ655364:TBR655365 TLM655364:TLN655365 TVI655364:TVJ655365 UFE655364:UFF655365 UPA655364:UPB655365 UYW655364:UYX655365 VIS655364:VIT655365 VSO655364:VSP655365 WCK655364:WCL655365 WMG655364:WMH655365 WWC655364:WWD655365 JQ720900:JR720901 TM720900:TN720901 ADI720900:ADJ720901 ANE720900:ANF720901 AXA720900:AXB720901 BGW720900:BGX720901 BQS720900:BQT720901 CAO720900:CAP720901 CKK720900:CKL720901 CUG720900:CUH720901 DEC720900:DED720901 DNY720900:DNZ720901 DXU720900:DXV720901 EHQ720900:EHR720901 ERM720900:ERN720901 FBI720900:FBJ720901 FLE720900:FLF720901 FVA720900:FVB720901 GEW720900:GEX720901 GOS720900:GOT720901 GYO720900:GYP720901 HIK720900:HIL720901 HSG720900:HSH720901 ICC720900:ICD720901 ILY720900:ILZ720901 IVU720900:IVV720901 JFQ720900:JFR720901 JPM720900:JPN720901 JZI720900:JZJ720901 KJE720900:KJF720901 KTA720900:KTB720901 LCW720900:LCX720901 LMS720900:LMT720901 LWO720900:LWP720901 MGK720900:MGL720901 MQG720900:MQH720901 NAC720900:NAD720901 NJY720900:NJZ720901 NTU720900:NTV720901 ODQ720900:ODR720901 ONM720900:ONN720901 OXI720900:OXJ720901 PHE720900:PHF720901 PRA720900:PRB720901 QAW720900:QAX720901 QKS720900:QKT720901 QUO720900:QUP720901 REK720900:REL720901 ROG720900:ROH720901 RYC720900:RYD720901 SHY720900:SHZ720901 SRU720900:SRV720901 TBQ720900:TBR720901 TLM720900:TLN720901 TVI720900:TVJ720901 UFE720900:UFF720901 UPA720900:UPB720901 UYW720900:UYX720901 VIS720900:VIT720901 VSO720900:VSP720901 WCK720900:WCL720901 WMG720900:WMH720901 WWC720900:WWD720901 JQ786436:JR786437 TM786436:TN786437 ADI786436:ADJ786437 ANE786436:ANF786437 AXA786436:AXB786437 BGW786436:BGX786437 BQS786436:BQT786437 CAO786436:CAP786437 CKK786436:CKL786437 CUG786436:CUH786437 DEC786436:DED786437 DNY786436:DNZ786437 DXU786436:DXV786437 EHQ786436:EHR786437 ERM786436:ERN786437 FBI786436:FBJ786437 FLE786436:FLF786437 FVA786436:FVB786437 GEW786436:GEX786437 GOS786436:GOT786437 GYO786436:GYP786437 HIK786436:HIL786437 HSG786436:HSH786437 ICC786436:ICD786437 ILY786436:ILZ786437 IVU786436:IVV786437 JFQ786436:JFR786437 JPM786436:JPN786437 JZI786436:JZJ786437 KJE786436:KJF786437 KTA786436:KTB786437 LCW786436:LCX786437 LMS786436:LMT786437 LWO786436:LWP786437 MGK786436:MGL786437 MQG786436:MQH786437 NAC786436:NAD786437 NJY786436:NJZ786437 NTU786436:NTV786437 ODQ786436:ODR786437 ONM786436:ONN786437 OXI786436:OXJ786437 PHE786436:PHF786437 PRA786436:PRB786437 QAW786436:QAX786437 QKS786436:QKT786437 QUO786436:QUP786437 REK786436:REL786437 ROG786436:ROH786437 RYC786436:RYD786437 SHY786436:SHZ786437 SRU786436:SRV786437 TBQ786436:TBR786437 TLM786436:TLN786437 TVI786436:TVJ786437 UFE786436:UFF786437 UPA786436:UPB786437 UYW786436:UYX786437 VIS786436:VIT786437 VSO786436:VSP786437 WCK786436:WCL786437 WMG786436:WMH786437 WWC786436:WWD786437 JQ851972:JR851973 TM851972:TN851973 ADI851972:ADJ851973 ANE851972:ANF851973 AXA851972:AXB851973 BGW851972:BGX851973 BQS851972:BQT851973 CAO851972:CAP851973 CKK851972:CKL851973 CUG851972:CUH851973 DEC851972:DED851973 DNY851972:DNZ851973 DXU851972:DXV851973 EHQ851972:EHR851973 ERM851972:ERN851973 FBI851972:FBJ851973 FLE851972:FLF851973 FVA851972:FVB851973 GEW851972:GEX851973 GOS851972:GOT851973 GYO851972:GYP851973 HIK851972:HIL851973 HSG851972:HSH851973 ICC851972:ICD851973 ILY851972:ILZ851973 IVU851972:IVV851973 JFQ851972:JFR851973 JPM851972:JPN851973 JZI851972:JZJ851973 KJE851972:KJF851973 KTA851972:KTB851973 LCW851972:LCX851973 LMS851972:LMT851973 LWO851972:LWP851973 MGK851972:MGL851973 MQG851972:MQH851973 NAC851972:NAD851973 NJY851972:NJZ851973 NTU851972:NTV851973 ODQ851972:ODR851973 ONM851972:ONN851973 OXI851972:OXJ851973 PHE851972:PHF851973 PRA851972:PRB851973 QAW851972:QAX851973 QKS851972:QKT851973 QUO851972:QUP851973 REK851972:REL851973 ROG851972:ROH851973 RYC851972:RYD851973 SHY851972:SHZ851973 SRU851972:SRV851973 TBQ851972:TBR851973 TLM851972:TLN851973 TVI851972:TVJ851973 UFE851972:UFF851973 UPA851972:UPB851973 UYW851972:UYX851973 VIS851972:VIT851973 VSO851972:VSP851973 WCK851972:WCL851973 WMG851972:WMH851973 WWC851972:WWD851973 JQ917508:JR917509 TM917508:TN917509 ADI917508:ADJ917509 ANE917508:ANF917509 AXA917508:AXB917509 BGW917508:BGX917509 BQS917508:BQT917509 CAO917508:CAP917509 CKK917508:CKL917509 CUG917508:CUH917509 DEC917508:DED917509 DNY917508:DNZ917509 DXU917508:DXV917509 EHQ917508:EHR917509 ERM917508:ERN917509 FBI917508:FBJ917509 FLE917508:FLF917509 FVA917508:FVB917509 GEW917508:GEX917509 GOS917508:GOT917509 GYO917508:GYP917509 HIK917508:HIL917509 HSG917508:HSH917509 ICC917508:ICD917509 ILY917508:ILZ917509 IVU917508:IVV917509 JFQ917508:JFR917509 JPM917508:JPN917509 JZI917508:JZJ917509 KJE917508:KJF917509 KTA917508:KTB917509 LCW917508:LCX917509 LMS917508:LMT917509 LWO917508:LWP917509 MGK917508:MGL917509 MQG917508:MQH917509 NAC917508:NAD917509 NJY917508:NJZ917509 NTU917508:NTV917509 ODQ917508:ODR917509 ONM917508:ONN917509 OXI917508:OXJ917509 PHE917508:PHF917509 PRA917508:PRB917509 QAW917508:QAX917509 QKS917508:QKT917509 QUO917508:QUP917509 REK917508:REL917509 ROG917508:ROH917509 RYC917508:RYD917509 SHY917508:SHZ917509 SRU917508:SRV917509 TBQ917508:TBR917509 TLM917508:TLN917509 TVI917508:TVJ917509 UFE917508:UFF917509 UPA917508:UPB917509 UYW917508:UYX917509 VIS917508:VIT917509 VSO917508:VSP917509 WCK917508:WCL917509 WMG917508:WMH917509 WWC917508:WWD917509 JQ983044:JR983045 TM983044:TN983045 ADI983044:ADJ983045 ANE983044:ANF983045 AXA983044:AXB983045 BGW983044:BGX983045 BQS983044:BQT983045 CAO983044:CAP983045 CKK983044:CKL983045 CUG983044:CUH983045 DEC983044:DED983045 DNY983044:DNZ983045 DXU983044:DXV983045 EHQ983044:EHR983045 ERM983044:ERN983045 FBI983044:FBJ983045 FLE983044:FLF983045 FVA983044:FVB983045 GEW983044:GEX983045 GOS983044:GOT983045 GYO983044:GYP983045 HIK983044:HIL983045 HSG983044:HSH983045 ICC983044:ICD983045 ILY983044:ILZ983045 IVU983044:IVV983045 JFQ983044:JFR983045 JPM983044:JPN983045 JZI983044:JZJ983045 KJE983044:KJF983045 KTA983044:KTB983045 LCW983044:LCX983045 LMS983044:LMT983045 LWO983044:LWP983045 MGK983044:MGL983045 MQG983044:MQH983045 NAC983044:NAD983045 NJY983044:NJZ983045 NTU983044:NTV983045 ODQ983044:ODR983045 ONM983044:ONN983045 OXI983044:OXJ983045 PHE983044:PHF983045 PRA983044:PRB983045 QAW983044:QAX983045 QKS983044:QKT983045 QUO983044:QUP983045 REK983044:REL983045 ROG983044:ROH983045 RYC983044:RYD983045 SHY983044:SHZ983045 SRU983044:SRV983045 TBQ983044:TBR983045 TLM983044:TLN983045 TVI983044:TVJ983045 UFE983044:UFF983045 UPA983044:UPB983045 UYW983044:UYX983045 VIS983044:VIT983045 VSO983044:VSP983045 WCK983044:WCL983045 WMG983044:WMH983045 WWC983044:WWD983045 WVZ983044:WWA983045 JN7:JO10 TJ7:TK10 ADF7:ADG10 ANB7:ANC10 AWX7:AWY10 BGT7:BGU10 BQP7:BQQ10 CAL7:CAM10 CKH7:CKI10 CUD7:CUE10 DDZ7:DEA10 DNV7:DNW10 DXR7:DXS10 EHN7:EHO10 ERJ7:ERK10 FBF7:FBG10 FLB7:FLC10 FUX7:FUY10 GET7:GEU10 GOP7:GOQ10 GYL7:GYM10 HIH7:HII10 HSD7:HSE10 IBZ7:ICA10 ILV7:ILW10 IVR7:IVS10 JFN7:JFO10 JPJ7:JPK10 JZF7:JZG10 KJB7:KJC10 KSX7:KSY10 LCT7:LCU10 LMP7:LMQ10 LWL7:LWM10 MGH7:MGI10 MQD7:MQE10 MZZ7:NAA10 NJV7:NJW10 NTR7:NTS10 ODN7:ODO10 ONJ7:ONK10 OXF7:OXG10 PHB7:PHC10 PQX7:PQY10 QAT7:QAU10 QKP7:QKQ10 QUL7:QUM10 REH7:REI10 ROD7:ROE10 RXZ7:RYA10 SHV7:SHW10 SRR7:SRS10 TBN7:TBO10 TLJ7:TLK10 TVF7:TVG10 UFB7:UFC10 UOX7:UOY10 UYT7:UYU10 VIP7:VIQ10 VSL7:VSM10 WCH7:WCI10 WMD7:WME10 WVZ7:WWA10 JN65534:JO65535 TJ65534:TK65535 ADF65534:ADG65535 ANB65534:ANC65535 AWX65534:AWY65535 BGT65534:BGU65535 BQP65534:BQQ65535 CAL65534:CAM65535 CKH65534:CKI65535 CUD65534:CUE65535 DDZ65534:DEA65535 DNV65534:DNW65535 DXR65534:DXS65535 EHN65534:EHO65535 ERJ65534:ERK65535 FBF65534:FBG65535 FLB65534:FLC65535 FUX65534:FUY65535 GET65534:GEU65535 GOP65534:GOQ65535 GYL65534:GYM65535 HIH65534:HII65535 HSD65534:HSE65535 IBZ65534:ICA65535 ILV65534:ILW65535 IVR65534:IVS65535 JFN65534:JFO65535 JPJ65534:JPK65535 JZF65534:JZG65535 KJB65534:KJC65535 KSX65534:KSY65535 LCT65534:LCU65535 LMP65534:LMQ65535 LWL65534:LWM65535 MGH65534:MGI65535 MQD65534:MQE65535 MZZ65534:NAA65535 NJV65534:NJW65535 NTR65534:NTS65535 ODN65534:ODO65535 ONJ65534:ONK65535 OXF65534:OXG65535 PHB65534:PHC65535 PQX65534:PQY65535 QAT65534:QAU65535 QKP65534:QKQ65535 QUL65534:QUM65535 REH65534:REI65535 ROD65534:ROE65535 RXZ65534:RYA65535 SHV65534:SHW65535 SRR65534:SRS65535 TBN65534:TBO65535 TLJ65534:TLK65535 TVF65534:TVG65535 UFB65534:UFC65535 UOX65534:UOY65535 UYT65534:UYU65535 VIP65534:VIQ65535 VSL65534:VSM65535 WCH65534:WCI65535 WMD65534:WME65535 WVZ65534:WWA65535 JN131070:JO131071 TJ131070:TK131071 ADF131070:ADG131071 ANB131070:ANC131071 AWX131070:AWY131071 BGT131070:BGU131071 BQP131070:BQQ131071 CAL131070:CAM131071 CKH131070:CKI131071 CUD131070:CUE131071 DDZ131070:DEA131071 DNV131070:DNW131071 DXR131070:DXS131071 EHN131070:EHO131071 ERJ131070:ERK131071 FBF131070:FBG131071 FLB131070:FLC131071 FUX131070:FUY131071 GET131070:GEU131071 GOP131070:GOQ131071 GYL131070:GYM131071 HIH131070:HII131071 HSD131070:HSE131071 IBZ131070:ICA131071 ILV131070:ILW131071 IVR131070:IVS131071 JFN131070:JFO131071 JPJ131070:JPK131071 JZF131070:JZG131071 KJB131070:KJC131071 KSX131070:KSY131071 LCT131070:LCU131071 LMP131070:LMQ131071 LWL131070:LWM131071 MGH131070:MGI131071 MQD131070:MQE131071 MZZ131070:NAA131071 NJV131070:NJW131071 NTR131070:NTS131071 ODN131070:ODO131071 ONJ131070:ONK131071 OXF131070:OXG131071 PHB131070:PHC131071 PQX131070:PQY131071 QAT131070:QAU131071 QKP131070:QKQ131071 QUL131070:QUM131071 REH131070:REI131071 ROD131070:ROE131071 RXZ131070:RYA131071 SHV131070:SHW131071 SRR131070:SRS131071 TBN131070:TBO131071 TLJ131070:TLK131071 TVF131070:TVG131071 UFB131070:UFC131071 UOX131070:UOY131071 UYT131070:UYU131071 VIP131070:VIQ131071 VSL131070:VSM131071 WCH131070:WCI131071 WMD131070:WME131071 WVZ131070:WWA131071 JN196606:JO196607 TJ196606:TK196607 ADF196606:ADG196607 ANB196606:ANC196607 AWX196606:AWY196607 BGT196606:BGU196607 BQP196606:BQQ196607 CAL196606:CAM196607 CKH196606:CKI196607 CUD196606:CUE196607 DDZ196606:DEA196607 DNV196606:DNW196607 DXR196606:DXS196607 EHN196606:EHO196607 ERJ196606:ERK196607 FBF196606:FBG196607 FLB196606:FLC196607 FUX196606:FUY196607 GET196606:GEU196607 GOP196606:GOQ196607 GYL196606:GYM196607 HIH196606:HII196607 HSD196606:HSE196607 IBZ196606:ICA196607 ILV196606:ILW196607 IVR196606:IVS196607 JFN196606:JFO196607 JPJ196606:JPK196607 JZF196606:JZG196607 KJB196606:KJC196607 KSX196606:KSY196607 LCT196606:LCU196607 LMP196606:LMQ196607 LWL196606:LWM196607 MGH196606:MGI196607 MQD196606:MQE196607 MZZ196606:NAA196607 NJV196606:NJW196607 NTR196606:NTS196607 ODN196606:ODO196607 ONJ196606:ONK196607 OXF196606:OXG196607 PHB196606:PHC196607 PQX196606:PQY196607 QAT196606:QAU196607 QKP196606:QKQ196607 QUL196606:QUM196607 REH196606:REI196607 ROD196606:ROE196607 RXZ196606:RYA196607 SHV196606:SHW196607 SRR196606:SRS196607 TBN196606:TBO196607 TLJ196606:TLK196607 TVF196606:TVG196607 UFB196606:UFC196607 UOX196606:UOY196607 UYT196606:UYU196607 VIP196606:VIQ196607 VSL196606:VSM196607 WCH196606:WCI196607 WMD196606:WME196607 WVZ196606:WWA196607 JN262142:JO262143 TJ262142:TK262143 ADF262142:ADG262143 ANB262142:ANC262143 AWX262142:AWY262143 BGT262142:BGU262143 BQP262142:BQQ262143 CAL262142:CAM262143 CKH262142:CKI262143 CUD262142:CUE262143 DDZ262142:DEA262143 DNV262142:DNW262143 DXR262142:DXS262143 EHN262142:EHO262143 ERJ262142:ERK262143 FBF262142:FBG262143 FLB262142:FLC262143 FUX262142:FUY262143 GET262142:GEU262143 GOP262142:GOQ262143 GYL262142:GYM262143 HIH262142:HII262143 HSD262142:HSE262143 IBZ262142:ICA262143 ILV262142:ILW262143 IVR262142:IVS262143 JFN262142:JFO262143 JPJ262142:JPK262143 JZF262142:JZG262143 KJB262142:KJC262143 KSX262142:KSY262143 LCT262142:LCU262143 LMP262142:LMQ262143 LWL262142:LWM262143 MGH262142:MGI262143 MQD262142:MQE262143 MZZ262142:NAA262143 NJV262142:NJW262143 NTR262142:NTS262143 ODN262142:ODO262143 ONJ262142:ONK262143 OXF262142:OXG262143 PHB262142:PHC262143 PQX262142:PQY262143 QAT262142:QAU262143 QKP262142:QKQ262143 QUL262142:QUM262143 REH262142:REI262143 ROD262142:ROE262143 RXZ262142:RYA262143 SHV262142:SHW262143 SRR262142:SRS262143 TBN262142:TBO262143 TLJ262142:TLK262143 TVF262142:TVG262143 UFB262142:UFC262143 UOX262142:UOY262143 UYT262142:UYU262143 VIP262142:VIQ262143 VSL262142:VSM262143 WCH262142:WCI262143 WMD262142:WME262143 WVZ262142:WWA262143 JN327678:JO327679 TJ327678:TK327679 ADF327678:ADG327679 ANB327678:ANC327679 AWX327678:AWY327679 BGT327678:BGU327679 BQP327678:BQQ327679 CAL327678:CAM327679 CKH327678:CKI327679 CUD327678:CUE327679 DDZ327678:DEA327679 DNV327678:DNW327679 DXR327678:DXS327679 EHN327678:EHO327679 ERJ327678:ERK327679 FBF327678:FBG327679 FLB327678:FLC327679 FUX327678:FUY327679 GET327678:GEU327679 GOP327678:GOQ327679 GYL327678:GYM327679 HIH327678:HII327679 HSD327678:HSE327679 IBZ327678:ICA327679 ILV327678:ILW327679 IVR327678:IVS327679 JFN327678:JFO327679 JPJ327678:JPK327679 JZF327678:JZG327679 KJB327678:KJC327679 KSX327678:KSY327679 LCT327678:LCU327679 LMP327678:LMQ327679 LWL327678:LWM327679 MGH327678:MGI327679 MQD327678:MQE327679 MZZ327678:NAA327679 NJV327678:NJW327679 NTR327678:NTS327679 ODN327678:ODO327679 ONJ327678:ONK327679 OXF327678:OXG327679 PHB327678:PHC327679 PQX327678:PQY327679 QAT327678:QAU327679 QKP327678:QKQ327679 QUL327678:QUM327679 REH327678:REI327679 ROD327678:ROE327679 RXZ327678:RYA327679 SHV327678:SHW327679 SRR327678:SRS327679 TBN327678:TBO327679 TLJ327678:TLK327679 TVF327678:TVG327679 UFB327678:UFC327679 UOX327678:UOY327679 UYT327678:UYU327679 VIP327678:VIQ327679 VSL327678:VSM327679 WCH327678:WCI327679 WMD327678:WME327679 WVZ327678:WWA327679 JN393214:JO393215 TJ393214:TK393215 ADF393214:ADG393215 ANB393214:ANC393215 AWX393214:AWY393215 BGT393214:BGU393215 BQP393214:BQQ393215 CAL393214:CAM393215 CKH393214:CKI393215 CUD393214:CUE393215 DDZ393214:DEA393215 DNV393214:DNW393215 DXR393214:DXS393215 EHN393214:EHO393215 ERJ393214:ERK393215 FBF393214:FBG393215 FLB393214:FLC393215 FUX393214:FUY393215 GET393214:GEU393215 GOP393214:GOQ393215 GYL393214:GYM393215 HIH393214:HII393215 HSD393214:HSE393215 IBZ393214:ICA393215 ILV393214:ILW393215 IVR393214:IVS393215 JFN393214:JFO393215 JPJ393214:JPK393215 JZF393214:JZG393215 KJB393214:KJC393215 KSX393214:KSY393215 LCT393214:LCU393215 LMP393214:LMQ393215 LWL393214:LWM393215 MGH393214:MGI393215 MQD393214:MQE393215 MZZ393214:NAA393215 NJV393214:NJW393215 NTR393214:NTS393215 ODN393214:ODO393215 ONJ393214:ONK393215 OXF393214:OXG393215 PHB393214:PHC393215 PQX393214:PQY393215 QAT393214:QAU393215 QKP393214:QKQ393215 QUL393214:QUM393215 REH393214:REI393215 ROD393214:ROE393215 RXZ393214:RYA393215 SHV393214:SHW393215 SRR393214:SRS393215 TBN393214:TBO393215 TLJ393214:TLK393215 TVF393214:TVG393215 UFB393214:UFC393215 UOX393214:UOY393215 UYT393214:UYU393215 VIP393214:VIQ393215 VSL393214:VSM393215 WCH393214:WCI393215 WMD393214:WME393215 WVZ393214:WWA393215 JN458750:JO458751 TJ458750:TK458751 ADF458750:ADG458751 ANB458750:ANC458751 AWX458750:AWY458751 BGT458750:BGU458751 BQP458750:BQQ458751 CAL458750:CAM458751 CKH458750:CKI458751 CUD458750:CUE458751 DDZ458750:DEA458751 DNV458750:DNW458751 DXR458750:DXS458751 EHN458750:EHO458751 ERJ458750:ERK458751 FBF458750:FBG458751 FLB458750:FLC458751 FUX458750:FUY458751 GET458750:GEU458751 GOP458750:GOQ458751 GYL458750:GYM458751 HIH458750:HII458751 HSD458750:HSE458751 IBZ458750:ICA458751 ILV458750:ILW458751 IVR458750:IVS458751 JFN458750:JFO458751 JPJ458750:JPK458751 JZF458750:JZG458751 KJB458750:KJC458751 KSX458750:KSY458751 LCT458750:LCU458751 LMP458750:LMQ458751 LWL458750:LWM458751 MGH458750:MGI458751 MQD458750:MQE458751 MZZ458750:NAA458751 NJV458750:NJW458751 NTR458750:NTS458751 ODN458750:ODO458751 ONJ458750:ONK458751 OXF458750:OXG458751 PHB458750:PHC458751 PQX458750:PQY458751 QAT458750:QAU458751 QKP458750:QKQ458751 QUL458750:QUM458751 REH458750:REI458751 ROD458750:ROE458751 RXZ458750:RYA458751 SHV458750:SHW458751 SRR458750:SRS458751 TBN458750:TBO458751 TLJ458750:TLK458751 TVF458750:TVG458751 UFB458750:UFC458751 UOX458750:UOY458751 UYT458750:UYU458751 VIP458750:VIQ458751 VSL458750:VSM458751 WCH458750:WCI458751 WMD458750:WME458751 WVZ458750:WWA458751 JN524286:JO524287 TJ524286:TK524287 ADF524286:ADG524287 ANB524286:ANC524287 AWX524286:AWY524287 BGT524286:BGU524287 BQP524286:BQQ524287 CAL524286:CAM524287 CKH524286:CKI524287 CUD524286:CUE524287 DDZ524286:DEA524287 DNV524286:DNW524287 DXR524286:DXS524287 EHN524286:EHO524287 ERJ524286:ERK524287 FBF524286:FBG524287 FLB524286:FLC524287 FUX524286:FUY524287 GET524286:GEU524287 GOP524286:GOQ524287 GYL524286:GYM524287 HIH524286:HII524287 HSD524286:HSE524287 IBZ524286:ICA524287 ILV524286:ILW524287 IVR524286:IVS524287 JFN524286:JFO524287 JPJ524286:JPK524287 JZF524286:JZG524287 KJB524286:KJC524287 KSX524286:KSY524287 LCT524286:LCU524287 LMP524286:LMQ524287 LWL524286:LWM524287 MGH524286:MGI524287 MQD524286:MQE524287 MZZ524286:NAA524287 NJV524286:NJW524287 NTR524286:NTS524287 ODN524286:ODO524287 ONJ524286:ONK524287 OXF524286:OXG524287 PHB524286:PHC524287 PQX524286:PQY524287 QAT524286:QAU524287 QKP524286:QKQ524287 QUL524286:QUM524287 REH524286:REI524287 ROD524286:ROE524287 RXZ524286:RYA524287 SHV524286:SHW524287 SRR524286:SRS524287 TBN524286:TBO524287 TLJ524286:TLK524287 TVF524286:TVG524287 UFB524286:UFC524287 UOX524286:UOY524287 UYT524286:UYU524287 VIP524286:VIQ524287 VSL524286:VSM524287 WCH524286:WCI524287 WMD524286:WME524287 WVZ524286:WWA524287 JN589822:JO589823 TJ589822:TK589823 ADF589822:ADG589823 ANB589822:ANC589823 AWX589822:AWY589823 BGT589822:BGU589823 BQP589822:BQQ589823 CAL589822:CAM589823 CKH589822:CKI589823 CUD589822:CUE589823 DDZ589822:DEA589823 DNV589822:DNW589823 DXR589822:DXS589823 EHN589822:EHO589823 ERJ589822:ERK589823 FBF589822:FBG589823 FLB589822:FLC589823 FUX589822:FUY589823 GET589822:GEU589823 GOP589822:GOQ589823 GYL589822:GYM589823 HIH589822:HII589823 HSD589822:HSE589823 IBZ589822:ICA589823 ILV589822:ILW589823 IVR589822:IVS589823 JFN589822:JFO589823 JPJ589822:JPK589823 JZF589822:JZG589823 KJB589822:KJC589823 KSX589822:KSY589823 LCT589822:LCU589823 LMP589822:LMQ589823 LWL589822:LWM589823 MGH589822:MGI589823 MQD589822:MQE589823 MZZ589822:NAA589823 NJV589822:NJW589823 NTR589822:NTS589823 ODN589822:ODO589823 ONJ589822:ONK589823 OXF589822:OXG589823 PHB589822:PHC589823 PQX589822:PQY589823 QAT589822:QAU589823 QKP589822:QKQ589823 QUL589822:QUM589823 REH589822:REI589823 ROD589822:ROE589823 RXZ589822:RYA589823 SHV589822:SHW589823 SRR589822:SRS589823 TBN589822:TBO589823 TLJ589822:TLK589823 TVF589822:TVG589823 UFB589822:UFC589823 UOX589822:UOY589823 UYT589822:UYU589823 VIP589822:VIQ589823 VSL589822:VSM589823 WCH589822:WCI589823 WMD589822:WME589823 WVZ589822:WWA589823 JN655358:JO655359 TJ655358:TK655359 ADF655358:ADG655359 ANB655358:ANC655359 AWX655358:AWY655359 BGT655358:BGU655359 BQP655358:BQQ655359 CAL655358:CAM655359 CKH655358:CKI655359 CUD655358:CUE655359 DDZ655358:DEA655359 DNV655358:DNW655359 DXR655358:DXS655359 EHN655358:EHO655359 ERJ655358:ERK655359 FBF655358:FBG655359 FLB655358:FLC655359 FUX655358:FUY655359 GET655358:GEU655359 GOP655358:GOQ655359 GYL655358:GYM655359 HIH655358:HII655359 HSD655358:HSE655359 IBZ655358:ICA655359 ILV655358:ILW655359 IVR655358:IVS655359 JFN655358:JFO655359 JPJ655358:JPK655359 JZF655358:JZG655359 KJB655358:KJC655359 KSX655358:KSY655359 LCT655358:LCU655359 LMP655358:LMQ655359 LWL655358:LWM655359 MGH655358:MGI655359 MQD655358:MQE655359 MZZ655358:NAA655359 NJV655358:NJW655359 NTR655358:NTS655359 ODN655358:ODO655359 ONJ655358:ONK655359 OXF655358:OXG655359 PHB655358:PHC655359 PQX655358:PQY655359 QAT655358:QAU655359 QKP655358:QKQ655359 QUL655358:QUM655359 REH655358:REI655359 ROD655358:ROE655359 RXZ655358:RYA655359 SHV655358:SHW655359 SRR655358:SRS655359 TBN655358:TBO655359 TLJ655358:TLK655359 TVF655358:TVG655359 UFB655358:UFC655359 UOX655358:UOY655359 UYT655358:UYU655359 VIP655358:VIQ655359 VSL655358:VSM655359 WCH655358:WCI655359 WMD655358:WME655359 WVZ655358:WWA655359 JN720894:JO720895 TJ720894:TK720895 ADF720894:ADG720895 ANB720894:ANC720895 AWX720894:AWY720895 BGT720894:BGU720895 BQP720894:BQQ720895 CAL720894:CAM720895 CKH720894:CKI720895 CUD720894:CUE720895 DDZ720894:DEA720895 DNV720894:DNW720895 DXR720894:DXS720895 EHN720894:EHO720895 ERJ720894:ERK720895 FBF720894:FBG720895 FLB720894:FLC720895 FUX720894:FUY720895 GET720894:GEU720895 GOP720894:GOQ720895 GYL720894:GYM720895 HIH720894:HII720895 HSD720894:HSE720895 IBZ720894:ICA720895 ILV720894:ILW720895 IVR720894:IVS720895 JFN720894:JFO720895 JPJ720894:JPK720895 JZF720894:JZG720895 KJB720894:KJC720895 KSX720894:KSY720895 LCT720894:LCU720895 LMP720894:LMQ720895 LWL720894:LWM720895 MGH720894:MGI720895 MQD720894:MQE720895 MZZ720894:NAA720895 NJV720894:NJW720895 NTR720894:NTS720895 ODN720894:ODO720895 ONJ720894:ONK720895 OXF720894:OXG720895 PHB720894:PHC720895 PQX720894:PQY720895 QAT720894:QAU720895 QKP720894:QKQ720895 QUL720894:QUM720895 REH720894:REI720895 ROD720894:ROE720895 RXZ720894:RYA720895 SHV720894:SHW720895 SRR720894:SRS720895 TBN720894:TBO720895 TLJ720894:TLK720895 TVF720894:TVG720895 UFB720894:UFC720895 UOX720894:UOY720895 UYT720894:UYU720895 VIP720894:VIQ720895 VSL720894:VSM720895 WCH720894:WCI720895 WMD720894:WME720895 WVZ720894:WWA720895 JN786430:JO786431 TJ786430:TK786431 ADF786430:ADG786431 ANB786430:ANC786431 AWX786430:AWY786431 BGT786430:BGU786431 BQP786430:BQQ786431 CAL786430:CAM786431 CKH786430:CKI786431 CUD786430:CUE786431 DDZ786430:DEA786431 DNV786430:DNW786431 DXR786430:DXS786431 EHN786430:EHO786431 ERJ786430:ERK786431 FBF786430:FBG786431 FLB786430:FLC786431 FUX786430:FUY786431 GET786430:GEU786431 GOP786430:GOQ786431 GYL786430:GYM786431 HIH786430:HII786431 HSD786430:HSE786431 IBZ786430:ICA786431 ILV786430:ILW786431 IVR786430:IVS786431 JFN786430:JFO786431 JPJ786430:JPK786431 JZF786430:JZG786431 KJB786430:KJC786431 KSX786430:KSY786431 LCT786430:LCU786431 LMP786430:LMQ786431 LWL786430:LWM786431 MGH786430:MGI786431 MQD786430:MQE786431 MZZ786430:NAA786431 NJV786430:NJW786431 NTR786430:NTS786431 ODN786430:ODO786431 ONJ786430:ONK786431 OXF786430:OXG786431 PHB786430:PHC786431 PQX786430:PQY786431 QAT786430:QAU786431 QKP786430:QKQ786431 QUL786430:QUM786431 REH786430:REI786431 ROD786430:ROE786431 RXZ786430:RYA786431 SHV786430:SHW786431 SRR786430:SRS786431 TBN786430:TBO786431 TLJ786430:TLK786431 TVF786430:TVG786431 UFB786430:UFC786431 UOX786430:UOY786431 UYT786430:UYU786431 VIP786430:VIQ786431 VSL786430:VSM786431 WCH786430:WCI786431 WMD786430:WME786431 WVZ786430:WWA786431 JN851966:JO851967 TJ851966:TK851967 ADF851966:ADG851967 ANB851966:ANC851967 AWX851966:AWY851967 BGT851966:BGU851967 BQP851966:BQQ851967 CAL851966:CAM851967 CKH851966:CKI851967 CUD851966:CUE851967 DDZ851966:DEA851967 DNV851966:DNW851967 DXR851966:DXS851967 EHN851966:EHO851967 ERJ851966:ERK851967 FBF851966:FBG851967 FLB851966:FLC851967 FUX851966:FUY851967 GET851966:GEU851967 GOP851966:GOQ851967 GYL851966:GYM851967 HIH851966:HII851967 HSD851966:HSE851967 IBZ851966:ICA851967 ILV851966:ILW851967 IVR851966:IVS851967 JFN851966:JFO851967 JPJ851966:JPK851967 JZF851966:JZG851967 KJB851966:KJC851967 KSX851966:KSY851967 LCT851966:LCU851967 LMP851966:LMQ851967 LWL851966:LWM851967 MGH851966:MGI851967 MQD851966:MQE851967 MZZ851966:NAA851967 NJV851966:NJW851967 NTR851966:NTS851967 ODN851966:ODO851967 ONJ851966:ONK851967 OXF851966:OXG851967 PHB851966:PHC851967 PQX851966:PQY851967 QAT851966:QAU851967 QKP851966:QKQ851967 QUL851966:QUM851967 REH851966:REI851967 ROD851966:ROE851967 RXZ851966:RYA851967 SHV851966:SHW851967 SRR851966:SRS851967 TBN851966:TBO851967 TLJ851966:TLK851967 TVF851966:TVG851967 UFB851966:UFC851967 UOX851966:UOY851967 UYT851966:UYU851967 VIP851966:VIQ851967 VSL851966:VSM851967 WCH851966:WCI851967 WMD851966:WME851967 WVZ851966:WWA851967 JN917502:JO917503 TJ917502:TK917503 ADF917502:ADG917503 ANB917502:ANC917503 AWX917502:AWY917503 BGT917502:BGU917503 BQP917502:BQQ917503 CAL917502:CAM917503 CKH917502:CKI917503 CUD917502:CUE917503 DDZ917502:DEA917503 DNV917502:DNW917503 DXR917502:DXS917503 EHN917502:EHO917503 ERJ917502:ERK917503 FBF917502:FBG917503 FLB917502:FLC917503 FUX917502:FUY917503 GET917502:GEU917503 GOP917502:GOQ917503 GYL917502:GYM917503 HIH917502:HII917503 HSD917502:HSE917503 IBZ917502:ICA917503 ILV917502:ILW917503 IVR917502:IVS917503 JFN917502:JFO917503 JPJ917502:JPK917503 JZF917502:JZG917503 KJB917502:KJC917503 KSX917502:KSY917503 LCT917502:LCU917503 LMP917502:LMQ917503 LWL917502:LWM917503 MGH917502:MGI917503 MQD917502:MQE917503 MZZ917502:NAA917503 NJV917502:NJW917503 NTR917502:NTS917503 ODN917502:ODO917503 ONJ917502:ONK917503 OXF917502:OXG917503 PHB917502:PHC917503 PQX917502:PQY917503 QAT917502:QAU917503 QKP917502:QKQ917503 QUL917502:QUM917503 REH917502:REI917503 ROD917502:ROE917503 RXZ917502:RYA917503 SHV917502:SHW917503 SRR917502:SRS917503 TBN917502:TBO917503 TLJ917502:TLK917503 TVF917502:TVG917503 UFB917502:UFC917503 UOX917502:UOY917503 UYT917502:UYU917503 VIP917502:VIQ917503 VSL917502:VSM917503 WCH917502:WCI917503 WMD917502:WME917503 WVZ917502:WWA917503 JN983038:JO983039 TJ983038:TK983039 ADF983038:ADG983039 ANB983038:ANC983039 AWX983038:AWY983039 BGT983038:BGU983039 BQP983038:BQQ983039 CAL983038:CAM983039 CKH983038:CKI983039 CUD983038:CUE983039 DDZ983038:DEA983039 DNV983038:DNW983039 DXR983038:DXS983039 EHN983038:EHO983039 ERJ983038:ERK983039 FBF983038:FBG983039 FLB983038:FLC983039 FUX983038:FUY983039 GET983038:GEU983039 GOP983038:GOQ983039 GYL983038:GYM983039 HIH983038:HII983039 HSD983038:HSE983039 IBZ983038:ICA983039 ILV983038:ILW983039 IVR983038:IVS983039 JFN983038:JFO983039 JPJ983038:JPK983039 JZF983038:JZG983039 KJB983038:KJC983039 KSX983038:KSY983039 LCT983038:LCU983039 LMP983038:LMQ983039 LWL983038:LWM983039 MGH983038:MGI983039 MQD983038:MQE983039 MZZ983038:NAA983039 NJV983038:NJW983039 NTR983038:NTS983039 ODN983038:ODO983039 ONJ983038:ONK983039 OXF983038:OXG983039 PHB983038:PHC983039 PQX983038:PQY983039 QAT983038:QAU983039 QKP983038:QKQ983039 QUL983038:QUM983039 REH983038:REI983039 ROD983038:ROE983039 RXZ983038:RYA983039 SHV983038:SHW983039 SRR983038:SRS983039 TBN983038:TBO983039 TLJ983038:TLK983039 TVF983038:TVG983039 UFB983038:UFC983039 UOX983038:UOY983039 UYT983038:UYU983039 VIP983038:VIQ983039 VSL983038:VSM983039 WCH983038:WCI983039 WMD983038:WME983039 WVZ983038:WWA983039 JQ7:JR10 TM7:TN10 ADI7:ADJ10 ANE7:ANF10 AXA7:AXB10 BGW7:BGX10 BQS7:BQT10 CAO7:CAP10 CKK7:CKL10 CUG7:CUH10 DEC7:DED10 DNY7:DNZ10 DXU7:DXV10 EHQ7:EHR10 ERM7:ERN10 FBI7:FBJ10 FLE7:FLF10 FVA7:FVB10 GEW7:GEX10 GOS7:GOT10 GYO7:GYP10 HIK7:HIL10 HSG7:HSH10 ICC7:ICD10 ILY7:ILZ10 IVU7:IVV10 JFQ7:JFR10 JPM7:JPN10 JZI7:JZJ10 KJE7:KJF10 KTA7:KTB10 LCW7:LCX10 LMS7:LMT10 LWO7:LWP10 MGK7:MGL10 MQG7:MQH10 NAC7:NAD10 NJY7:NJZ10 NTU7:NTV10 ODQ7:ODR10 ONM7:ONN10 OXI7:OXJ10 PHE7:PHF10 PRA7:PRB10 QAW7:QAX10 QKS7:QKT10 QUO7:QUP10 REK7:REL10 ROG7:ROH10 RYC7:RYD10 SHY7:SHZ10 SRU7:SRV10 TBQ7:TBR10 TLM7:TLN10 TVI7:TVJ10 UFE7:UFF10 UPA7:UPB10 UYW7:UYX10 VIS7:VIT10 VSO7:VSP10 WCK7:WCL10 WMG7:WMH10 WWC7:WWD10 JQ65534:JR65535 TM65534:TN65535 ADI65534:ADJ65535 ANE65534:ANF65535 AXA65534:AXB65535 BGW65534:BGX65535 BQS65534:BQT65535 CAO65534:CAP65535 CKK65534:CKL65535 CUG65534:CUH65535 DEC65534:DED65535 DNY65534:DNZ65535 DXU65534:DXV65535 EHQ65534:EHR65535 ERM65534:ERN65535 FBI65534:FBJ65535 FLE65534:FLF65535 FVA65534:FVB65535 GEW65534:GEX65535 GOS65534:GOT65535 GYO65534:GYP65535 HIK65534:HIL65535 HSG65534:HSH65535 ICC65534:ICD65535 ILY65534:ILZ65535 IVU65534:IVV65535 JFQ65534:JFR65535 JPM65534:JPN65535 JZI65534:JZJ65535 KJE65534:KJF65535 KTA65534:KTB65535 LCW65534:LCX65535 LMS65534:LMT65535 LWO65534:LWP65535 MGK65534:MGL65535 MQG65534:MQH65535 NAC65534:NAD65535 NJY65534:NJZ65535 NTU65534:NTV65535 ODQ65534:ODR65535 ONM65534:ONN65535 OXI65534:OXJ65535 PHE65534:PHF65535 PRA65534:PRB65535 QAW65534:QAX65535 QKS65534:QKT65535 QUO65534:QUP65535 REK65534:REL65535 ROG65534:ROH65535 RYC65534:RYD65535 SHY65534:SHZ65535 SRU65534:SRV65535 TBQ65534:TBR65535 TLM65534:TLN65535 TVI65534:TVJ65535 UFE65534:UFF65535 UPA65534:UPB65535 UYW65534:UYX65535 VIS65534:VIT65535 VSO65534:VSP65535 WCK65534:WCL65535 WMG65534:WMH65535 WWC65534:WWD65535 JQ131070:JR131071 TM131070:TN131071 ADI131070:ADJ131071 ANE131070:ANF131071 AXA131070:AXB131071 BGW131070:BGX131071 BQS131070:BQT131071 CAO131070:CAP131071 CKK131070:CKL131071 CUG131070:CUH131071 DEC131070:DED131071 DNY131070:DNZ131071 DXU131070:DXV131071 EHQ131070:EHR131071 ERM131070:ERN131071 FBI131070:FBJ131071 FLE131070:FLF131071 FVA131070:FVB131071 GEW131070:GEX131071 GOS131070:GOT131071 GYO131070:GYP131071 HIK131070:HIL131071 HSG131070:HSH131071 ICC131070:ICD131071 ILY131070:ILZ131071 IVU131070:IVV131071 JFQ131070:JFR131071 JPM131070:JPN131071 JZI131070:JZJ131071 KJE131070:KJF131071 KTA131070:KTB131071 LCW131070:LCX131071 LMS131070:LMT131071 LWO131070:LWP131071 MGK131070:MGL131071 MQG131070:MQH131071 NAC131070:NAD131071 NJY131070:NJZ131071 NTU131070:NTV131071 ODQ131070:ODR131071 ONM131070:ONN131071 OXI131070:OXJ131071 PHE131070:PHF131071 PRA131070:PRB131071 QAW131070:QAX131071 QKS131070:QKT131071 QUO131070:QUP131071 REK131070:REL131071 ROG131070:ROH131071 RYC131070:RYD131071 SHY131070:SHZ131071 SRU131070:SRV131071 TBQ131070:TBR131071 TLM131070:TLN131071 TVI131070:TVJ131071 UFE131070:UFF131071 UPA131070:UPB131071 UYW131070:UYX131071 VIS131070:VIT131071 VSO131070:VSP131071 WCK131070:WCL131071 WMG131070:WMH131071 WWC131070:WWD131071 JQ196606:JR196607 TM196606:TN196607 ADI196606:ADJ196607 ANE196606:ANF196607 AXA196606:AXB196607 BGW196606:BGX196607 BQS196606:BQT196607 CAO196606:CAP196607 CKK196606:CKL196607 CUG196606:CUH196607 DEC196606:DED196607 DNY196606:DNZ196607 DXU196606:DXV196607 EHQ196606:EHR196607 ERM196606:ERN196607 FBI196606:FBJ196607 FLE196606:FLF196607 FVA196606:FVB196607 GEW196606:GEX196607 GOS196606:GOT196607 GYO196606:GYP196607 HIK196606:HIL196607 HSG196606:HSH196607 ICC196606:ICD196607 ILY196606:ILZ196607 IVU196606:IVV196607 JFQ196606:JFR196607 JPM196606:JPN196607 JZI196606:JZJ196607 KJE196606:KJF196607 KTA196606:KTB196607 LCW196606:LCX196607 LMS196606:LMT196607 LWO196606:LWP196607 MGK196606:MGL196607 MQG196606:MQH196607 NAC196606:NAD196607 NJY196606:NJZ196607 NTU196606:NTV196607 ODQ196606:ODR196607 ONM196606:ONN196607 OXI196606:OXJ196607 PHE196606:PHF196607 PRA196606:PRB196607 QAW196606:QAX196607 QKS196606:QKT196607 QUO196606:QUP196607 REK196606:REL196607 ROG196606:ROH196607 RYC196606:RYD196607 SHY196606:SHZ196607 SRU196606:SRV196607 TBQ196606:TBR196607 TLM196606:TLN196607 TVI196606:TVJ196607 UFE196606:UFF196607 UPA196606:UPB196607 UYW196606:UYX196607 VIS196606:VIT196607 VSO196606:VSP196607 WCK196606:WCL196607 WMG196606:WMH196607 WWC196606:WWD196607 JQ262142:JR262143 TM262142:TN262143 ADI262142:ADJ262143 ANE262142:ANF262143 AXA262142:AXB262143 BGW262142:BGX262143 BQS262142:BQT262143 CAO262142:CAP262143 CKK262142:CKL262143 CUG262142:CUH262143 DEC262142:DED262143 DNY262142:DNZ262143 DXU262142:DXV262143 EHQ262142:EHR262143 ERM262142:ERN262143 FBI262142:FBJ262143 FLE262142:FLF262143 FVA262142:FVB262143 GEW262142:GEX262143 GOS262142:GOT262143 GYO262142:GYP262143 HIK262142:HIL262143 HSG262142:HSH262143 ICC262142:ICD262143 ILY262142:ILZ262143 IVU262142:IVV262143 JFQ262142:JFR262143 JPM262142:JPN262143 JZI262142:JZJ262143 KJE262142:KJF262143 KTA262142:KTB262143 LCW262142:LCX262143 LMS262142:LMT262143 LWO262142:LWP262143 MGK262142:MGL262143 MQG262142:MQH262143 NAC262142:NAD262143 NJY262142:NJZ262143 NTU262142:NTV262143 ODQ262142:ODR262143 ONM262142:ONN262143 OXI262142:OXJ262143 PHE262142:PHF262143 PRA262142:PRB262143 QAW262142:QAX262143 QKS262142:QKT262143 QUO262142:QUP262143 REK262142:REL262143 ROG262142:ROH262143 RYC262142:RYD262143 SHY262142:SHZ262143 SRU262142:SRV262143 TBQ262142:TBR262143 TLM262142:TLN262143 TVI262142:TVJ262143 UFE262142:UFF262143 UPA262142:UPB262143 UYW262142:UYX262143 VIS262142:VIT262143 VSO262142:VSP262143 WCK262142:WCL262143 WMG262142:WMH262143 WWC262142:WWD262143 JQ327678:JR327679 TM327678:TN327679 ADI327678:ADJ327679 ANE327678:ANF327679 AXA327678:AXB327679 BGW327678:BGX327679 BQS327678:BQT327679 CAO327678:CAP327679 CKK327678:CKL327679 CUG327678:CUH327679 DEC327678:DED327679 DNY327678:DNZ327679 DXU327678:DXV327679 EHQ327678:EHR327679 ERM327678:ERN327679 FBI327678:FBJ327679 FLE327678:FLF327679 FVA327678:FVB327679 GEW327678:GEX327679 GOS327678:GOT327679 GYO327678:GYP327679 HIK327678:HIL327679 HSG327678:HSH327679 ICC327678:ICD327679 ILY327678:ILZ327679 IVU327678:IVV327679 JFQ327678:JFR327679 JPM327678:JPN327679 JZI327678:JZJ327679 KJE327678:KJF327679 KTA327678:KTB327679 LCW327678:LCX327679 LMS327678:LMT327679 LWO327678:LWP327679 MGK327678:MGL327679 MQG327678:MQH327679 NAC327678:NAD327679 NJY327678:NJZ327679 NTU327678:NTV327679 ODQ327678:ODR327679 ONM327678:ONN327679 OXI327678:OXJ327679 PHE327678:PHF327679 PRA327678:PRB327679 QAW327678:QAX327679 QKS327678:QKT327679 QUO327678:QUP327679 REK327678:REL327679 ROG327678:ROH327679 RYC327678:RYD327679 SHY327678:SHZ327679 SRU327678:SRV327679 TBQ327678:TBR327679 TLM327678:TLN327679 TVI327678:TVJ327679 UFE327678:UFF327679 UPA327678:UPB327679 UYW327678:UYX327679 VIS327678:VIT327679 VSO327678:VSP327679 WCK327678:WCL327679 WMG327678:WMH327679 WWC327678:WWD327679 JQ393214:JR393215 TM393214:TN393215 ADI393214:ADJ393215 ANE393214:ANF393215 AXA393214:AXB393215 BGW393214:BGX393215 BQS393214:BQT393215 CAO393214:CAP393215 CKK393214:CKL393215 CUG393214:CUH393215 DEC393214:DED393215 DNY393214:DNZ393215 DXU393214:DXV393215 EHQ393214:EHR393215 ERM393214:ERN393215 FBI393214:FBJ393215 FLE393214:FLF393215 FVA393214:FVB393215 GEW393214:GEX393215 GOS393214:GOT393215 GYO393214:GYP393215 HIK393214:HIL393215 HSG393214:HSH393215 ICC393214:ICD393215 ILY393214:ILZ393215 IVU393214:IVV393215 JFQ393214:JFR393215 JPM393214:JPN393215 JZI393214:JZJ393215 KJE393214:KJF393215 KTA393214:KTB393215 LCW393214:LCX393215 LMS393214:LMT393215 LWO393214:LWP393215 MGK393214:MGL393215 MQG393214:MQH393215 NAC393214:NAD393215 NJY393214:NJZ393215 NTU393214:NTV393215 ODQ393214:ODR393215 ONM393214:ONN393215 OXI393214:OXJ393215 PHE393214:PHF393215 PRA393214:PRB393215 QAW393214:QAX393215 QKS393214:QKT393215 QUO393214:QUP393215 REK393214:REL393215 ROG393214:ROH393215 RYC393214:RYD393215 SHY393214:SHZ393215 SRU393214:SRV393215 TBQ393214:TBR393215 TLM393214:TLN393215 TVI393214:TVJ393215 UFE393214:UFF393215 UPA393214:UPB393215 UYW393214:UYX393215 VIS393214:VIT393215 VSO393214:VSP393215 WCK393214:WCL393215 WMG393214:WMH393215 WWC393214:WWD393215 JQ458750:JR458751 TM458750:TN458751 ADI458750:ADJ458751 ANE458750:ANF458751 AXA458750:AXB458751 BGW458750:BGX458751 BQS458750:BQT458751 CAO458750:CAP458751 CKK458750:CKL458751 CUG458750:CUH458751 DEC458750:DED458751 DNY458750:DNZ458751 DXU458750:DXV458751 EHQ458750:EHR458751 ERM458750:ERN458751 FBI458750:FBJ458751 FLE458750:FLF458751 FVA458750:FVB458751 GEW458750:GEX458751 GOS458750:GOT458751 GYO458750:GYP458751 HIK458750:HIL458751 HSG458750:HSH458751 ICC458750:ICD458751 ILY458750:ILZ458751 IVU458750:IVV458751 JFQ458750:JFR458751 JPM458750:JPN458751 JZI458750:JZJ458751 KJE458750:KJF458751 KTA458750:KTB458751 LCW458750:LCX458751 LMS458750:LMT458751 LWO458750:LWP458751 MGK458750:MGL458751 MQG458750:MQH458751 NAC458750:NAD458751 NJY458750:NJZ458751 NTU458750:NTV458751 ODQ458750:ODR458751 ONM458750:ONN458751 OXI458750:OXJ458751 PHE458750:PHF458751 PRA458750:PRB458751 QAW458750:QAX458751 QKS458750:QKT458751 QUO458750:QUP458751 REK458750:REL458751 ROG458750:ROH458751 RYC458750:RYD458751 SHY458750:SHZ458751 SRU458750:SRV458751 TBQ458750:TBR458751 TLM458750:TLN458751 TVI458750:TVJ458751 UFE458750:UFF458751 UPA458750:UPB458751 UYW458750:UYX458751 VIS458750:VIT458751 VSO458750:VSP458751 WCK458750:WCL458751 WMG458750:WMH458751 WWC458750:WWD458751 JQ524286:JR524287 TM524286:TN524287 ADI524286:ADJ524287 ANE524286:ANF524287 AXA524286:AXB524287 BGW524286:BGX524287 BQS524286:BQT524287 CAO524286:CAP524287 CKK524286:CKL524287 CUG524286:CUH524287 DEC524286:DED524287 DNY524286:DNZ524287 DXU524286:DXV524287 EHQ524286:EHR524287 ERM524286:ERN524287 FBI524286:FBJ524287 FLE524286:FLF524287 FVA524286:FVB524287 GEW524286:GEX524287 GOS524286:GOT524287 GYO524286:GYP524287 HIK524286:HIL524287 HSG524286:HSH524287 ICC524286:ICD524287 ILY524286:ILZ524287 IVU524286:IVV524287 JFQ524286:JFR524287 JPM524286:JPN524287 JZI524286:JZJ524287 KJE524286:KJF524287 KTA524286:KTB524287 LCW524286:LCX524287 LMS524286:LMT524287 LWO524286:LWP524287 MGK524286:MGL524287 MQG524286:MQH524287 NAC524286:NAD524287 NJY524286:NJZ524287 NTU524286:NTV524287 ODQ524286:ODR524287 ONM524286:ONN524287 OXI524286:OXJ524287 PHE524286:PHF524287 PRA524286:PRB524287 QAW524286:QAX524287 QKS524286:QKT524287 QUO524286:QUP524287 REK524286:REL524287 ROG524286:ROH524287 RYC524286:RYD524287 SHY524286:SHZ524287 SRU524286:SRV524287 TBQ524286:TBR524287 TLM524286:TLN524287 TVI524286:TVJ524287 UFE524286:UFF524287 UPA524286:UPB524287 UYW524286:UYX524287 VIS524286:VIT524287 VSO524286:VSP524287 WCK524286:WCL524287 WMG524286:WMH524287 WWC524286:WWD524287 JQ589822:JR589823 TM589822:TN589823 ADI589822:ADJ589823 ANE589822:ANF589823 AXA589822:AXB589823 BGW589822:BGX589823 BQS589822:BQT589823 CAO589822:CAP589823 CKK589822:CKL589823 CUG589822:CUH589823 DEC589822:DED589823 DNY589822:DNZ589823 DXU589822:DXV589823 EHQ589822:EHR589823 ERM589822:ERN589823 FBI589822:FBJ589823 FLE589822:FLF589823 FVA589822:FVB589823 GEW589822:GEX589823 GOS589822:GOT589823 GYO589822:GYP589823 HIK589822:HIL589823 HSG589822:HSH589823 ICC589822:ICD589823 ILY589822:ILZ589823 IVU589822:IVV589823 JFQ589822:JFR589823 JPM589822:JPN589823 JZI589822:JZJ589823 KJE589822:KJF589823 KTA589822:KTB589823 LCW589822:LCX589823 LMS589822:LMT589823 LWO589822:LWP589823 MGK589822:MGL589823 MQG589822:MQH589823 NAC589822:NAD589823 NJY589822:NJZ589823 NTU589822:NTV589823 ODQ589822:ODR589823 ONM589822:ONN589823 OXI589822:OXJ589823 PHE589822:PHF589823 PRA589822:PRB589823 QAW589822:QAX589823 QKS589822:QKT589823 QUO589822:QUP589823 REK589822:REL589823 ROG589822:ROH589823 RYC589822:RYD589823 SHY589822:SHZ589823 SRU589822:SRV589823 TBQ589822:TBR589823 TLM589822:TLN589823 TVI589822:TVJ589823 UFE589822:UFF589823 UPA589822:UPB589823 UYW589822:UYX589823 VIS589822:VIT589823 VSO589822:VSP589823 WCK589822:WCL589823 WMG589822:WMH589823 WWC589822:WWD589823 JQ655358:JR655359 TM655358:TN655359 ADI655358:ADJ655359 ANE655358:ANF655359 AXA655358:AXB655359 BGW655358:BGX655359 BQS655358:BQT655359 CAO655358:CAP655359 CKK655358:CKL655359 CUG655358:CUH655359 DEC655358:DED655359 DNY655358:DNZ655359 DXU655358:DXV655359 EHQ655358:EHR655359 ERM655358:ERN655359 FBI655358:FBJ655359 FLE655358:FLF655359 FVA655358:FVB655359 GEW655358:GEX655359 GOS655358:GOT655359 GYO655358:GYP655359 HIK655358:HIL655359 HSG655358:HSH655359 ICC655358:ICD655359 ILY655358:ILZ655359 IVU655358:IVV655359 JFQ655358:JFR655359 JPM655358:JPN655359 JZI655358:JZJ655359 KJE655358:KJF655359 KTA655358:KTB655359 LCW655358:LCX655359 LMS655358:LMT655359 LWO655358:LWP655359 MGK655358:MGL655359 MQG655358:MQH655359 NAC655358:NAD655359 NJY655358:NJZ655359 NTU655358:NTV655359 ODQ655358:ODR655359 ONM655358:ONN655359 OXI655358:OXJ655359 PHE655358:PHF655359 PRA655358:PRB655359 QAW655358:QAX655359 QKS655358:QKT655359 QUO655358:QUP655359 REK655358:REL655359 ROG655358:ROH655359 RYC655358:RYD655359 SHY655358:SHZ655359 SRU655358:SRV655359 TBQ655358:TBR655359 TLM655358:TLN655359 TVI655358:TVJ655359 UFE655358:UFF655359 UPA655358:UPB655359 UYW655358:UYX655359 VIS655358:VIT655359 VSO655358:VSP655359 WCK655358:WCL655359 WMG655358:WMH655359 WWC655358:WWD655359 JQ720894:JR720895 TM720894:TN720895 ADI720894:ADJ720895 ANE720894:ANF720895 AXA720894:AXB720895 BGW720894:BGX720895 BQS720894:BQT720895 CAO720894:CAP720895 CKK720894:CKL720895 CUG720894:CUH720895 DEC720894:DED720895 DNY720894:DNZ720895 DXU720894:DXV720895 EHQ720894:EHR720895 ERM720894:ERN720895 FBI720894:FBJ720895 FLE720894:FLF720895 FVA720894:FVB720895 GEW720894:GEX720895 GOS720894:GOT720895 GYO720894:GYP720895 HIK720894:HIL720895 HSG720894:HSH720895 ICC720894:ICD720895 ILY720894:ILZ720895 IVU720894:IVV720895 JFQ720894:JFR720895 JPM720894:JPN720895 JZI720894:JZJ720895 KJE720894:KJF720895 KTA720894:KTB720895 LCW720894:LCX720895 LMS720894:LMT720895 LWO720894:LWP720895 MGK720894:MGL720895 MQG720894:MQH720895 NAC720894:NAD720895 NJY720894:NJZ720895 NTU720894:NTV720895 ODQ720894:ODR720895 ONM720894:ONN720895 OXI720894:OXJ720895 PHE720894:PHF720895 PRA720894:PRB720895 QAW720894:QAX720895 QKS720894:QKT720895 QUO720894:QUP720895 REK720894:REL720895 ROG720894:ROH720895 RYC720894:RYD720895 SHY720894:SHZ720895 SRU720894:SRV720895 TBQ720894:TBR720895 TLM720894:TLN720895 TVI720894:TVJ720895 UFE720894:UFF720895 UPA720894:UPB720895 UYW720894:UYX720895 VIS720894:VIT720895 VSO720894:VSP720895 WCK720894:WCL720895 WMG720894:WMH720895 WWC720894:WWD720895 JQ786430:JR786431 TM786430:TN786431 ADI786430:ADJ786431 ANE786430:ANF786431 AXA786430:AXB786431 BGW786430:BGX786431 BQS786430:BQT786431 CAO786430:CAP786431 CKK786430:CKL786431 CUG786430:CUH786431 DEC786430:DED786431 DNY786430:DNZ786431 DXU786430:DXV786431 EHQ786430:EHR786431 ERM786430:ERN786431 FBI786430:FBJ786431 FLE786430:FLF786431 FVA786430:FVB786431 GEW786430:GEX786431 GOS786430:GOT786431 GYO786430:GYP786431 HIK786430:HIL786431 HSG786430:HSH786431 ICC786430:ICD786431 ILY786430:ILZ786431 IVU786430:IVV786431 JFQ786430:JFR786431 JPM786430:JPN786431 JZI786430:JZJ786431 KJE786430:KJF786431 KTA786430:KTB786431 LCW786430:LCX786431 LMS786430:LMT786431 LWO786430:LWP786431 MGK786430:MGL786431 MQG786430:MQH786431 NAC786430:NAD786431 NJY786430:NJZ786431 NTU786430:NTV786431 ODQ786430:ODR786431 ONM786430:ONN786431 OXI786430:OXJ786431 PHE786430:PHF786431 PRA786430:PRB786431 QAW786430:QAX786431 QKS786430:QKT786431 QUO786430:QUP786431 REK786430:REL786431 ROG786430:ROH786431 RYC786430:RYD786431 SHY786430:SHZ786431 SRU786430:SRV786431 TBQ786430:TBR786431 TLM786430:TLN786431 TVI786430:TVJ786431 UFE786430:UFF786431 UPA786430:UPB786431 UYW786430:UYX786431 VIS786430:VIT786431 VSO786430:VSP786431 WCK786430:WCL786431 WMG786430:WMH786431 WWC786430:WWD786431 JQ851966:JR851967 TM851966:TN851967 ADI851966:ADJ851967 ANE851966:ANF851967 AXA851966:AXB851967 BGW851966:BGX851967 BQS851966:BQT851967 CAO851966:CAP851967 CKK851966:CKL851967 CUG851966:CUH851967 DEC851966:DED851967 DNY851966:DNZ851967 DXU851966:DXV851967 EHQ851966:EHR851967 ERM851966:ERN851967 FBI851966:FBJ851967 FLE851966:FLF851967 FVA851966:FVB851967 GEW851966:GEX851967 GOS851966:GOT851967 GYO851966:GYP851967 HIK851966:HIL851967 HSG851966:HSH851967 ICC851966:ICD851967 ILY851966:ILZ851967 IVU851966:IVV851967 JFQ851966:JFR851967 JPM851966:JPN851967 JZI851966:JZJ851967 KJE851966:KJF851967 KTA851966:KTB851967 LCW851966:LCX851967 LMS851966:LMT851967 LWO851966:LWP851967 MGK851966:MGL851967 MQG851966:MQH851967 NAC851966:NAD851967 NJY851966:NJZ851967 NTU851966:NTV851967 ODQ851966:ODR851967 ONM851966:ONN851967 OXI851966:OXJ851967 PHE851966:PHF851967 PRA851966:PRB851967 QAW851966:QAX851967 QKS851966:QKT851967 QUO851966:QUP851967 REK851966:REL851967 ROG851966:ROH851967 RYC851966:RYD851967 SHY851966:SHZ851967 SRU851966:SRV851967 TBQ851966:TBR851967 TLM851966:TLN851967 TVI851966:TVJ851967 UFE851966:UFF851967 UPA851966:UPB851967 UYW851966:UYX851967 VIS851966:VIT851967 VSO851966:VSP851967 WCK851966:WCL851967 WMG851966:WMH851967 WWC851966:WWD851967 JQ917502:JR917503 TM917502:TN917503 ADI917502:ADJ917503 ANE917502:ANF917503 AXA917502:AXB917503 BGW917502:BGX917503 BQS917502:BQT917503 CAO917502:CAP917503 CKK917502:CKL917503 CUG917502:CUH917503 DEC917502:DED917503 DNY917502:DNZ917503 DXU917502:DXV917503 EHQ917502:EHR917503 ERM917502:ERN917503 FBI917502:FBJ917503 FLE917502:FLF917503 FVA917502:FVB917503 GEW917502:GEX917503 GOS917502:GOT917503 GYO917502:GYP917503 HIK917502:HIL917503 HSG917502:HSH917503 ICC917502:ICD917503 ILY917502:ILZ917503 IVU917502:IVV917503 JFQ917502:JFR917503 JPM917502:JPN917503 JZI917502:JZJ917503 KJE917502:KJF917503 KTA917502:KTB917503 LCW917502:LCX917503 LMS917502:LMT917503 LWO917502:LWP917503 MGK917502:MGL917503 MQG917502:MQH917503 NAC917502:NAD917503 NJY917502:NJZ917503 NTU917502:NTV917503 ODQ917502:ODR917503 ONM917502:ONN917503 OXI917502:OXJ917503 PHE917502:PHF917503 PRA917502:PRB917503 QAW917502:QAX917503 QKS917502:QKT917503 QUO917502:QUP917503 REK917502:REL917503 ROG917502:ROH917503 RYC917502:RYD917503 SHY917502:SHZ917503 SRU917502:SRV917503 TBQ917502:TBR917503 TLM917502:TLN917503 TVI917502:TVJ917503 UFE917502:UFF917503 UPA917502:UPB917503 UYW917502:UYX917503 VIS917502:VIT917503 VSO917502:VSP917503 WCK917502:WCL917503 WMG917502:WMH917503 WWC917502:WWD917503 JQ983038:JR983039 TM983038:TN983039 ADI983038:ADJ983039 ANE983038:ANF983039 AXA983038:AXB983039 BGW983038:BGX983039 BQS983038:BQT983039 CAO983038:CAP983039 CKK983038:CKL983039 CUG983038:CUH983039 DEC983038:DED983039 DNY983038:DNZ983039 DXU983038:DXV983039 EHQ983038:EHR983039 ERM983038:ERN983039 FBI983038:FBJ983039 FLE983038:FLF983039 FVA983038:FVB983039 GEW983038:GEX983039 GOS983038:GOT983039 GYO983038:GYP983039 HIK983038:HIL983039 HSG983038:HSH983039 ICC983038:ICD983039 ILY983038:ILZ983039 IVU983038:IVV983039 JFQ983038:JFR983039 JPM983038:JPN983039 JZI983038:JZJ983039 KJE983038:KJF983039 KTA983038:KTB983039 LCW983038:LCX983039 LMS983038:LMT983039 LWO983038:LWP983039 MGK983038:MGL983039 MQG983038:MQH983039 NAC983038:NAD983039 NJY983038:NJZ983039 NTU983038:NTV983039 ODQ983038:ODR983039 ONM983038:ONN983039 OXI983038:OXJ983039 PHE983038:PHF983039 PRA983038:PRB983039 QAW983038:QAX983039 QKS983038:QKT983039 QUO983038:QUP983039 REK983038:REL983039 ROG983038:ROH983039 RYC983038:RYD983039 SHY983038:SHZ983039 SRU983038:SRV983039 TBQ983038:TBR983039 TLM983038:TLN983039 TVI983038:TVJ983039 UFE983038:UFF983039 UPA983038:UPB983039 UYW983038:UYX983039 VIS983038:VIT983039 VSO983038:VSP983039 WCK983038:WCL983039 WMG983038:WMH983039 WWC983038:WWD983039 WMD983044:WME983045 JK65540:JL65541 TG65540:TH65541 ADC65540:ADD65541 AMY65540:AMZ65541 AWU65540:AWV65541 BGQ65540:BGR65541 BQM65540:BQN65541 CAI65540:CAJ65541 CKE65540:CKF65541 CUA65540:CUB65541 DDW65540:DDX65541 DNS65540:DNT65541 DXO65540:DXP65541 EHK65540:EHL65541 ERG65540:ERH65541 FBC65540:FBD65541 FKY65540:FKZ65541 FUU65540:FUV65541 GEQ65540:GER65541 GOM65540:GON65541 GYI65540:GYJ65541 HIE65540:HIF65541 HSA65540:HSB65541 IBW65540:IBX65541 ILS65540:ILT65541 IVO65540:IVP65541 JFK65540:JFL65541 JPG65540:JPH65541 JZC65540:JZD65541 KIY65540:KIZ65541 KSU65540:KSV65541 LCQ65540:LCR65541 LMM65540:LMN65541 LWI65540:LWJ65541 MGE65540:MGF65541 MQA65540:MQB65541 MZW65540:MZX65541 NJS65540:NJT65541 NTO65540:NTP65541 ODK65540:ODL65541 ONG65540:ONH65541 OXC65540:OXD65541 PGY65540:PGZ65541 PQU65540:PQV65541 QAQ65540:QAR65541 QKM65540:QKN65541 QUI65540:QUJ65541 REE65540:REF65541 ROA65540:ROB65541 RXW65540:RXX65541 SHS65540:SHT65541 SRO65540:SRP65541 TBK65540:TBL65541 TLG65540:TLH65541 TVC65540:TVD65541 UEY65540:UEZ65541 UOU65540:UOV65541 UYQ65540:UYR65541 VIM65540:VIN65541 VSI65540:VSJ65541 WCE65540:WCF65541 WMA65540:WMB65541 WVW65540:WVX65541 JK131076:JL131077 TG131076:TH131077 ADC131076:ADD131077 AMY131076:AMZ131077 AWU131076:AWV131077 BGQ131076:BGR131077 BQM131076:BQN131077 CAI131076:CAJ131077 CKE131076:CKF131077 CUA131076:CUB131077 DDW131076:DDX131077 DNS131076:DNT131077 DXO131076:DXP131077 EHK131076:EHL131077 ERG131076:ERH131077 FBC131076:FBD131077 FKY131076:FKZ131077 FUU131076:FUV131077 GEQ131076:GER131077 GOM131076:GON131077 GYI131076:GYJ131077 HIE131076:HIF131077 HSA131076:HSB131077 IBW131076:IBX131077 ILS131076:ILT131077 IVO131076:IVP131077 JFK131076:JFL131077 JPG131076:JPH131077 JZC131076:JZD131077 KIY131076:KIZ131077 KSU131076:KSV131077 LCQ131076:LCR131077 LMM131076:LMN131077 LWI131076:LWJ131077 MGE131076:MGF131077 MQA131076:MQB131077 MZW131076:MZX131077 NJS131076:NJT131077 NTO131076:NTP131077 ODK131076:ODL131077 ONG131076:ONH131077 OXC131076:OXD131077 PGY131076:PGZ131077 PQU131076:PQV131077 QAQ131076:QAR131077 QKM131076:QKN131077 QUI131076:QUJ131077 REE131076:REF131077 ROA131076:ROB131077 RXW131076:RXX131077 SHS131076:SHT131077 SRO131076:SRP131077 TBK131076:TBL131077 TLG131076:TLH131077 TVC131076:TVD131077 UEY131076:UEZ131077 UOU131076:UOV131077 UYQ131076:UYR131077 VIM131076:VIN131077 VSI131076:VSJ131077 WCE131076:WCF131077 WMA131076:WMB131077 WVW131076:WVX131077 JK196612:JL196613 TG196612:TH196613 ADC196612:ADD196613 AMY196612:AMZ196613 AWU196612:AWV196613 BGQ196612:BGR196613 BQM196612:BQN196613 CAI196612:CAJ196613 CKE196612:CKF196613 CUA196612:CUB196613 DDW196612:DDX196613 DNS196612:DNT196613 DXO196612:DXP196613 EHK196612:EHL196613 ERG196612:ERH196613 FBC196612:FBD196613 FKY196612:FKZ196613 FUU196612:FUV196613 GEQ196612:GER196613 GOM196612:GON196613 GYI196612:GYJ196613 HIE196612:HIF196613 HSA196612:HSB196613 IBW196612:IBX196613 ILS196612:ILT196613 IVO196612:IVP196613 JFK196612:JFL196613 JPG196612:JPH196613 JZC196612:JZD196613 KIY196612:KIZ196613 KSU196612:KSV196613 LCQ196612:LCR196613 LMM196612:LMN196613 LWI196612:LWJ196613 MGE196612:MGF196613 MQA196612:MQB196613 MZW196612:MZX196613 NJS196612:NJT196613 NTO196612:NTP196613 ODK196612:ODL196613 ONG196612:ONH196613 OXC196612:OXD196613 PGY196612:PGZ196613 PQU196612:PQV196613 QAQ196612:QAR196613 QKM196612:QKN196613 QUI196612:QUJ196613 REE196612:REF196613 ROA196612:ROB196613 RXW196612:RXX196613 SHS196612:SHT196613 SRO196612:SRP196613 TBK196612:TBL196613 TLG196612:TLH196613 TVC196612:TVD196613 UEY196612:UEZ196613 UOU196612:UOV196613 UYQ196612:UYR196613 VIM196612:VIN196613 VSI196612:VSJ196613 WCE196612:WCF196613 WMA196612:WMB196613 WVW196612:WVX196613 JK262148:JL262149 TG262148:TH262149 ADC262148:ADD262149 AMY262148:AMZ262149 AWU262148:AWV262149 BGQ262148:BGR262149 BQM262148:BQN262149 CAI262148:CAJ262149 CKE262148:CKF262149 CUA262148:CUB262149 DDW262148:DDX262149 DNS262148:DNT262149 DXO262148:DXP262149 EHK262148:EHL262149 ERG262148:ERH262149 FBC262148:FBD262149 FKY262148:FKZ262149 FUU262148:FUV262149 GEQ262148:GER262149 GOM262148:GON262149 GYI262148:GYJ262149 HIE262148:HIF262149 HSA262148:HSB262149 IBW262148:IBX262149 ILS262148:ILT262149 IVO262148:IVP262149 JFK262148:JFL262149 JPG262148:JPH262149 JZC262148:JZD262149 KIY262148:KIZ262149 KSU262148:KSV262149 LCQ262148:LCR262149 LMM262148:LMN262149 LWI262148:LWJ262149 MGE262148:MGF262149 MQA262148:MQB262149 MZW262148:MZX262149 NJS262148:NJT262149 NTO262148:NTP262149 ODK262148:ODL262149 ONG262148:ONH262149 OXC262148:OXD262149 PGY262148:PGZ262149 PQU262148:PQV262149 QAQ262148:QAR262149 QKM262148:QKN262149 QUI262148:QUJ262149 REE262148:REF262149 ROA262148:ROB262149 RXW262148:RXX262149 SHS262148:SHT262149 SRO262148:SRP262149 TBK262148:TBL262149 TLG262148:TLH262149 TVC262148:TVD262149 UEY262148:UEZ262149 UOU262148:UOV262149 UYQ262148:UYR262149 VIM262148:VIN262149 VSI262148:VSJ262149 WCE262148:WCF262149 WMA262148:WMB262149 WVW262148:WVX262149 JK327684:JL327685 TG327684:TH327685 ADC327684:ADD327685 AMY327684:AMZ327685 AWU327684:AWV327685 BGQ327684:BGR327685 BQM327684:BQN327685 CAI327684:CAJ327685 CKE327684:CKF327685 CUA327684:CUB327685 DDW327684:DDX327685 DNS327684:DNT327685 DXO327684:DXP327685 EHK327684:EHL327685 ERG327684:ERH327685 FBC327684:FBD327685 FKY327684:FKZ327685 FUU327684:FUV327685 GEQ327684:GER327685 GOM327684:GON327685 GYI327684:GYJ327685 HIE327684:HIF327685 HSA327684:HSB327685 IBW327684:IBX327685 ILS327684:ILT327685 IVO327684:IVP327685 JFK327684:JFL327685 JPG327684:JPH327685 JZC327684:JZD327685 KIY327684:KIZ327685 KSU327684:KSV327685 LCQ327684:LCR327685 LMM327684:LMN327685 LWI327684:LWJ327685 MGE327684:MGF327685 MQA327684:MQB327685 MZW327684:MZX327685 NJS327684:NJT327685 NTO327684:NTP327685 ODK327684:ODL327685 ONG327684:ONH327685 OXC327684:OXD327685 PGY327684:PGZ327685 PQU327684:PQV327685 QAQ327684:QAR327685 QKM327684:QKN327685 QUI327684:QUJ327685 REE327684:REF327685 ROA327684:ROB327685 RXW327684:RXX327685 SHS327684:SHT327685 SRO327684:SRP327685 TBK327684:TBL327685 TLG327684:TLH327685 TVC327684:TVD327685 UEY327684:UEZ327685 UOU327684:UOV327685 UYQ327684:UYR327685 VIM327684:VIN327685 VSI327684:VSJ327685 WCE327684:WCF327685 WMA327684:WMB327685 WVW327684:WVX327685 JK393220:JL393221 TG393220:TH393221 ADC393220:ADD393221 AMY393220:AMZ393221 AWU393220:AWV393221 BGQ393220:BGR393221 BQM393220:BQN393221 CAI393220:CAJ393221 CKE393220:CKF393221 CUA393220:CUB393221 DDW393220:DDX393221 DNS393220:DNT393221 DXO393220:DXP393221 EHK393220:EHL393221 ERG393220:ERH393221 FBC393220:FBD393221 FKY393220:FKZ393221 FUU393220:FUV393221 GEQ393220:GER393221 GOM393220:GON393221 GYI393220:GYJ393221 HIE393220:HIF393221 HSA393220:HSB393221 IBW393220:IBX393221 ILS393220:ILT393221 IVO393220:IVP393221 JFK393220:JFL393221 JPG393220:JPH393221 JZC393220:JZD393221 KIY393220:KIZ393221 KSU393220:KSV393221 LCQ393220:LCR393221 LMM393220:LMN393221 LWI393220:LWJ393221 MGE393220:MGF393221 MQA393220:MQB393221 MZW393220:MZX393221 NJS393220:NJT393221 NTO393220:NTP393221 ODK393220:ODL393221 ONG393220:ONH393221 OXC393220:OXD393221 PGY393220:PGZ393221 PQU393220:PQV393221 QAQ393220:QAR393221 QKM393220:QKN393221 QUI393220:QUJ393221 REE393220:REF393221 ROA393220:ROB393221 RXW393220:RXX393221 SHS393220:SHT393221 SRO393220:SRP393221 TBK393220:TBL393221 TLG393220:TLH393221 TVC393220:TVD393221 UEY393220:UEZ393221 UOU393220:UOV393221 UYQ393220:UYR393221 VIM393220:VIN393221 VSI393220:VSJ393221 WCE393220:WCF393221 WMA393220:WMB393221 WVW393220:WVX393221 JK458756:JL458757 TG458756:TH458757 ADC458756:ADD458757 AMY458756:AMZ458757 AWU458756:AWV458757 BGQ458756:BGR458757 BQM458756:BQN458757 CAI458756:CAJ458757 CKE458756:CKF458757 CUA458756:CUB458757 DDW458756:DDX458757 DNS458756:DNT458757 DXO458756:DXP458757 EHK458756:EHL458757 ERG458756:ERH458757 FBC458756:FBD458757 FKY458756:FKZ458757 FUU458756:FUV458757 GEQ458756:GER458757 GOM458756:GON458757 GYI458756:GYJ458757 HIE458756:HIF458757 HSA458756:HSB458757 IBW458756:IBX458757 ILS458756:ILT458757 IVO458756:IVP458757 JFK458756:JFL458757 JPG458756:JPH458757 JZC458756:JZD458757 KIY458756:KIZ458757 KSU458756:KSV458757 LCQ458756:LCR458757 LMM458756:LMN458757 LWI458756:LWJ458757 MGE458756:MGF458757 MQA458756:MQB458757 MZW458756:MZX458757 NJS458756:NJT458757 NTO458756:NTP458757 ODK458756:ODL458757 ONG458756:ONH458757 OXC458756:OXD458757 PGY458756:PGZ458757 PQU458756:PQV458757 QAQ458756:QAR458757 QKM458756:QKN458757 QUI458756:QUJ458757 REE458756:REF458757 ROA458756:ROB458757 RXW458756:RXX458757 SHS458756:SHT458757 SRO458756:SRP458757 TBK458756:TBL458757 TLG458756:TLH458757 TVC458756:TVD458757 UEY458756:UEZ458757 UOU458756:UOV458757 UYQ458756:UYR458757 VIM458756:VIN458757 VSI458756:VSJ458757 WCE458756:WCF458757 WMA458756:WMB458757 WVW458756:WVX458757 JK524292:JL524293 TG524292:TH524293 ADC524292:ADD524293 AMY524292:AMZ524293 AWU524292:AWV524293 BGQ524292:BGR524293 BQM524292:BQN524293 CAI524292:CAJ524293 CKE524292:CKF524293 CUA524292:CUB524293 DDW524292:DDX524293 DNS524292:DNT524293 DXO524292:DXP524293 EHK524292:EHL524293 ERG524292:ERH524293 FBC524292:FBD524293 FKY524292:FKZ524293 FUU524292:FUV524293 GEQ524292:GER524293 GOM524292:GON524293 GYI524292:GYJ524293 HIE524292:HIF524293 HSA524292:HSB524293 IBW524292:IBX524293 ILS524292:ILT524293 IVO524292:IVP524293 JFK524292:JFL524293 JPG524292:JPH524293 JZC524292:JZD524293 KIY524292:KIZ524293 KSU524292:KSV524293 LCQ524292:LCR524293 LMM524292:LMN524293 LWI524292:LWJ524293 MGE524292:MGF524293 MQA524292:MQB524293 MZW524292:MZX524293 NJS524292:NJT524293 NTO524292:NTP524293 ODK524292:ODL524293 ONG524292:ONH524293 OXC524292:OXD524293 PGY524292:PGZ524293 PQU524292:PQV524293 QAQ524292:QAR524293 QKM524292:QKN524293 QUI524292:QUJ524293 REE524292:REF524293 ROA524292:ROB524293 RXW524292:RXX524293 SHS524292:SHT524293 SRO524292:SRP524293 TBK524292:TBL524293 TLG524292:TLH524293 TVC524292:TVD524293 UEY524292:UEZ524293 UOU524292:UOV524293 UYQ524292:UYR524293 VIM524292:VIN524293 VSI524292:VSJ524293 WCE524292:WCF524293 WMA524292:WMB524293 WVW524292:WVX524293 JK589828:JL589829 TG589828:TH589829 ADC589828:ADD589829 AMY589828:AMZ589829 AWU589828:AWV589829 BGQ589828:BGR589829 BQM589828:BQN589829 CAI589828:CAJ589829 CKE589828:CKF589829 CUA589828:CUB589829 DDW589828:DDX589829 DNS589828:DNT589829 DXO589828:DXP589829 EHK589828:EHL589829 ERG589828:ERH589829 FBC589828:FBD589829 FKY589828:FKZ589829 FUU589828:FUV589829 GEQ589828:GER589829 GOM589828:GON589829 GYI589828:GYJ589829 HIE589828:HIF589829 HSA589828:HSB589829 IBW589828:IBX589829 ILS589828:ILT589829 IVO589828:IVP589829 JFK589828:JFL589829 JPG589828:JPH589829 JZC589828:JZD589829 KIY589828:KIZ589829 KSU589828:KSV589829 LCQ589828:LCR589829 LMM589828:LMN589829 LWI589828:LWJ589829 MGE589828:MGF589829 MQA589828:MQB589829 MZW589828:MZX589829 NJS589828:NJT589829 NTO589828:NTP589829 ODK589828:ODL589829 ONG589828:ONH589829 OXC589828:OXD589829 PGY589828:PGZ589829 PQU589828:PQV589829 QAQ589828:QAR589829 QKM589828:QKN589829 QUI589828:QUJ589829 REE589828:REF589829 ROA589828:ROB589829 RXW589828:RXX589829 SHS589828:SHT589829 SRO589828:SRP589829 TBK589828:TBL589829 TLG589828:TLH589829 TVC589828:TVD589829 UEY589828:UEZ589829 UOU589828:UOV589829 UYQ589828:UYR589829 VIM589828:VIN589829 VSI589828:VSJ589829 WCE589828:WCF589829 WMA589828:WMB589829 WVW589828:WVX589829 JK655364:JL655365 TG655364:TH655365 ADC655364:ADD655365 AMY655364:AMZ655365 AWU655364:AWV655365 BGQ655364:BGR655365 BQM655364:BQN655365 CAI655364:CAJ655365 CKE655364:CKF655365 CUA655364:CUB655365 DDW655364:DDX655365 DNS655364:DNT655365 DXO655364:DXP655365 EHK655364:EHL655365 ERG655364:ERH655365 FBC655364:FBD655365 FKY655364:FKZ655365 FUU655364:FUV655365 GEQ655364:GER655365 GOM655364:GON655365 GYI655364:GYJ655365 HIE655364:HIF655365 HSA655364:HSB655365 IBW655364:IBX655365 ILS655364:ILT655365 IVO655364:IVP655365 JFK655364:JFL655365 JPG655364:JPH655365 JZC655364:JZD655365 KIY655364:KIZ655365 KSU655364:KSV655365 LCQ655364:LCR655365 LMM655364:LMN655365 LWI655364:LWJ655365 MGE655364:MGF655365 MQA655364:MQB655365 MZW655364:MZX655365 NJS655364:NJT655365 NTO655364:NTP655365 ODK655364:ODL655365 ONG655364:ONH655365 OXC655364:OXD655365 PGY655364:PGZ655365 PQU655364:PQV655365 QAQ655364:QAR655365 QKM655364:QKN655365 QUI655364:QUJ655365 REE655364:REF655365 ROA655364:ROB655365 RXW655364:RXX655365 SHS655364:SHT655365 SRO655364:SRP655365 TBK655364:TBL655365 TLG655364:TLH655365 TVC655364:TVD655365 UEY655364:UEZ655365 UOU655364:UOV655365 UYQ655364:UYR655365 VIM655364:VIN655365 VSI655364:VSJ655365 WCE655364:WCF655365 WMA655364:WMB655365 WVW655364:WVX655365 JK720900:JL720901 TG720900:TH720901 ADC720900:ADD720901 AMY720900:AMZ720901 AWU720900:AWV720901 BGQ720900:BGR720901 BQM720900:BQN720901 CAI720900:CAJ720901 CKE720900:CKF720901 CUA720900:CUB720901 DDW720900:DDX720901 DNS720900:DNT720901 DXO720900:DXP720901 EHK720900:EHL720901 ERG720900:ERH720901 FBC720900:FBD720901 FKY720900:FKZ720901 FUU720900:FUV720901 GEQ720900:GER720901 GOM720900:GON720901 GYI720900:GYJ720901 HIE720900:HIF720901 HSA720900:HSB720901 IBW720900:IBX720901 ILS720900:ILT720901 IVO720900:IVP720901 JFK720900:JFL720901 JPG720900:JPH720901 JZC720900:JZD720901 KIY720900:KIZ720901 KSU720900:KSV720901 LCQ720900:LCR720901 LMM720900:LMN720901 LWI720900:LWJ720901 MGE720900:MGF720901 MQA720900:MQB720901 MZW720900:MZX720901 NJS720900:NJT720901 NTO720900:NTP720901 ODK720900:ODL720901 ONG720900:ONH720901 OXC720900:OXD720901 PGY720900:PGZ720901 PQU720900:PQV720901 QAQ720900:QAR720901 QKM720900:QKN720901 QUI720900:QUJ720901 REE720900:REF720901 ROA720900:ROB720901 RXW720900:RXX720901 SHS720900:SHT720901 SRO720900:SRP720901 TBK720900:TBL720901 TLG720900:TLH720901 TVC720900:TVD720901 UEY720900:UEZ720901 UOU720900:UOV720901 UYQ720900:UYR720901 VIM720900:VIN720901 VSI720900:VSJ720901 WCE720900:WCF720901 WMA720900:WMB720901 WVW720900:WVX720901 JK786436:JL786437 TG786436:TH786437 ADC786436:ADD786437 AMY786436:AMZ786437 AWU786436:AWV786437 BGQ786436:BGR786437 BQM786436:BQN786437 CAI786436:CAJ786437 CKE786436:CKF786437 CUA786436:CUB786437 DDW786436:DDX786437 DNS786436:DNT786437 DXO786436:DXP786437 EHK786436:EHL786437 ERG786436:ERH786437 FBC786436:FBD786437 FKY786436:FKZ786437 FUU786436:FUV786437 GEQ786436:GER786437 GOM786436:GON786437 GYI786436:GYJ786437 HIE786436:HIF786437 HSA786436:HSB786437 IBW786436:IBX786437 ILS786436:ILT786437 IVO786436:IVP786437 JFK786436:JFL786437 JPG786436:JPH786437 JZC786436:JZD786437 KIY786436:KIZ786437 KSU786436:KSV786437 LCQ786436:LCR786437 LMM786436:LMN786437 LWI786436:LWJ786437 MGE786436:MGF786437 MQA786436:MQB786437 MZW786436:MZX786437 NJS786436:NJT786437 NTO786436:NTP786437 ODK786436:ODL786437 ONG786436:ONH786437 OXC786436:OXD786437 PGY786436:PGZ786437 PQU786436:PQV786437 QAQ786436:QAR786437 QKM786436:QKN786437 QUI786436:QUJ786437 REE786436:REF786437 ROA786436:ROB786437 RXW786436:RXX786437 SHS786436:SHT786437 SRO786436:SRP786437 TBK786436:TBL786437 TLG786436:TLH786437 TVC786436:TVD786437 UEY786436:UEZ786437 UOU786436:UOV786437 UYQ786436:UYR786437 VIM786436:VIN786437 VSI786436:VSJ786437 WCE786436:WCF786437 WMA786436:WMB786437 WVW786436:WVX786437 JK851972:JL851973 TG851972:TH851973 ADC851972:ADD851973 AMY851972:AMZ851973 AWU851972:AWV851973 BGQ851972:BGR851973 BQM851972:BQN851973 CAI851972:CAJ851973 CKE851972:CKF851973 CUA851972:CUB851973 DDW851972:DDX851973 DNS851972:DNT851973 DXO851972:DXP851973 EHK851972:EHL851973 ERG851972:ERH851973 FBC851972:FBD851973 FKY851972:FKZ851973 FUU851972:FUV851973 GEQ851972:GER851973 GOM851972:GON851973 GYI851972:GYJ851973 HIE851972:HIF851973 HSA851972:HSB851973 IBW851972:IBX851973 ILS851972:ILT851973 IVO851972:IVP851973 JFK851972:JFL851973 JPG851972:JPH851973 JZC851972:JZD851973 KIY851972:KIZ851973 KSU851972:KSV851973 LCQ851972:LCR851973 LMM851972:LMN851973 LWI851972:LWJ851973 MGE851972:MGF851973 MQA851972:MQB851973 MZW851972:MZX851973 NJS851972:NJT851973 NTO851972:NTP851973 ODK851972:ODL851973 ONG851972:ONH851973 OXC851972:OXD851973 PGY851972:PGZ851973 PQU851972:PQV851973 QAQ851972:QAR851973 QKM851972:QKN851973 QUI851972:QUJ851973 REE851972:REF851973 ROA851972:ROB851973 RXW851972:RXX851973 SHS851972:SHT851973 SRO851972:SRP851973 TBK851972:TBL851973 TLG851972:TLH851973 TVC851972:TVD851973 UEY851972:UEZ851973 UOU851972:UOV851973 UYQ851972:UYR851973 VIM851972:VIN851973 VSI851972:VSJ851973 WCE851972:WCF851973 WMA851972:WMB851973 WVW851972:WVX851973 JK917508:JL917509 TG917508:TH917509 ADC917508:ADD917509 AMY917508:AMZ917509 AWU917508:AWV917509 BGQ917508:BGR917509 BQM917508:BQN917509 CAI917508:CAJ917509 CKE917508:CKF917509 CUA917508:CUB917509 DDW917508:DDX917509 DNS917508:DNT917509 DXO917508:DXP917509 EHK917508:EHL917509 ERG917508:ERH917509 FBC917508:FBD917509 FKY917508:FKZ917509 FUU917508:FUV917509 GEQ917508:GER917509 GOM917508:GON917509 GYI917508:GYJ917509 HIE917508:HIF917509 HSA917508:HSB917509 IBW917508:IBX917509 ILS917508:ILT917509 IVO917508:IVP917509 JFK917508:JFL917509 JPG917508:JPH917509 JZC917508:JZD917509 KIY917508:KIZ917509 KSU917508:KSV917509 LCQ917508:LCR917509 LMM917508:LMN917509 LWI917508:LWJ917509 MGE917508:MGF917509 MQA917508:MQB917509 MZW917508:MZX917509 NJS917508:NJT917509 NTO917508:NTP917509 ODK917508:ODL917509 ONG917508:ONH917509 OXC917508:OXD917509 PGY917508:PGZ917509 PQU917508:PQV917509 QAQ917508:QAR917509 QKM917508:QKN917509 QUI917508:QUJ917509 REE917508:REF917509 ROA917508:ROB917509 RXW917508:RXX917509 SHS917508:SHT917509 SRO917508:SRP917509 TBK917508:TBL917509 TLG917508:TLH917509 TVC917508:TVD917509 UEY917508:UEZ917509 UOU917508:UOV917509 UYQ917508:UYR917509 VIM917508:VIN917509 VSI917508:VSJ917509 WCE917508:WCF917509 WMA917508:WMB917509 WVW917508:WVX917509 JK983044:JL983045 TG983044:TH983045 ADC983044:ADD983045 AMY983044:AMZ983045 AWU983044:AWV983045 BGQ983044:BGR983045 BQM983044:BQN983045 CAI983044:CAJ983045 CKE983044:CKF983045 CUA983044:CUB983045 DDW983044:DDX983045 DNS983044:DNT983045 DXO983044:DXP983045 EHK983044:EHL983045 ERG983044:ERH983045 FBC983044:FBD983045 FKY983044:FKZ983045 FUU983044:FUV983045 GEQ983044:GER983045 GOM983044:GON983045 GYI983044:GYJ983045 HIE983044:HIF983045 HSA983044:HSB983045 IBW983044:IBX983045 ILS983044:ILT983045 IVO983044:IVP983045 JFK983044:JFL983045 JPG983044:JPH983045 JZC983044:JZD983045 KIY983044:KIZ983045 KSU983044:KSV983045 LCQ983044:LCR983045 LMM983044:LMN983045 LWI983044:LWJ983045 MGE983044:MGF983045 MQA983044:MQB983045 MZW983044:MZX983045 NJS983044:NJT983045 NTO983044:NTP983045 ODK983044:ODL983045 ONG983044:ONH983045 OXC983044:OXD983045 PGY983044:PGZ983045 PQU983044:PQV983045 QAQ983044:QAR983045 QKM983044:QKN983045 QUI983044:QUJ983045 REE983044:REF983045 ROA983044:ROB983045 RXW983044:RXX983045 SHS983044:SHT983045 SRO983044:SRP983045 TBK983044:TBL983045 TLG983044:TLH983045 TVC983044:TVD983045 UEY983044:UEZ983045 UOU983044:UOV983045 UYQ983044:UYR983045 VIM983044:VIN983045 VSI983044:VSJ983045 WCE983044:WCF983045 WMA983044:WMB983045 WVW983044:WVX983045 JN65540:JO65541 TJ65540:TK65541 ADF65540:ADG65541 ANB65540:ANC65541 AWX65540:AWY65541 BGT65540:BGU65541 BQP65540:BQQ65541 CAL65540:CAM65541 CKH65540:CKI65541 CUD65540:CUE65541 DDZ65540:DEA65541 DNV65540:DNW65541 DXR65540:DXS65541 EHN65540:EHO65541 ERJ65540:ERK65541 FBF65540:FBG65541 FLB65540:FLC65541 FUX65540:FUY65541 GET65540:GEU65541 GOP65540:GOQ65541 GYL65540:GYM65541 HIH65540:HII65541 HSD65540:HSE65541 IBZ65540:ICA65541 ILV65540:ILW65541 IVR65540:IVS65541 JFN65540:JFO65541 JPJ65540:JPK65541 JZF65540:JZG65541 KJB65540:KJC65541 KSX65540:KSY65541 LCT65540:LCU65541 LMP65540:LMQ65541 LWL65540:LWM65541 MGH65540:MGI65541 MQD65540:MQE65541 MZZ65540:NAA65541 NJV65540:NJW65541 NTR65540:NTS65541 ODN65540:ODO65541 ONJ65540:ONK65541 OXF65540:OXG65541 PHB65540:PHC65541 PQX65540:PQY65541 QAT65540:QAU65541 QKP65540:QKQ65541 QUL65540:QUM65541 REH65540:REI65541 ROD65540:ROE65541 RXZ65540:RYA65541 SHV65540:SHW65541 SRR65540:SRS65541 TBN65540:TBO65541 TLJ65540:TLK65541 TVF65540:TVG65541 UFB65540:UFC65541 UOX65540:UOY65541 UYT65540:UYU65541 VIP65540:VIQ65541 VSL65540:VSM65541 WCH65540:WCI65541 WMD65540:WME65541 WVZ65540:WWA65541 JN131076:JO131077 TJ131076:TK131077 ADF131076:ADG131077 ANB131076:ANC131077 AWX131076:AWY131077 BGT131076:BGU131077 BQP131076:BQQ131077 CAL131076:CAM131077 CKH131076:CKI131077 CUD131076:CUE131077 DDZ131076:DEA131077 DNV131076:DNW131077 DXR131076:DXS131077 EHN131076:EHO131077 ERJ131076:ERK131077 FBF131076:FBG131077 FLB131076:FLC131077 FUX131076:FUY131077 GET131076:GEU131077 GOP131076:GOQ131077 GYL131076:GYM131077 HIH131076:HII131077 HSD131076:HSE131077 IBZ131076:ICA131077 ILV131076:ILW131077 IVR131076:IVS131077 JFN131076:JFO131077 JPJ131076:JPK131077 JZF131076:JZG131077 KJB131076:KJC131077 KSX131076:KSY131077 LCT131076:LCU131077 LMP131076:LMQ131077 LWL131076:LWM131077 MGH131076:MGI131077 MQD131076:MQE131077 MZZ131076:NAA131077 NJV131076:NJW131077 NTR131076:NTS131077 ODN131076:ODO131077 ONJ131076:ONK131077 OXF131076:OXG131077 PHB131076:PHC131077 PQX131076:PQY131077 QAT131076:QAU131077 QKP131076:QKQ131077 QUL131076:QUM131077 REH131076:REI131077 ROD131076:ROE131077 RXZ131076:RYA131077 SHV131076:SHW131077 SRR131076:SRS131077 TBN131076:TBO131077 TLJ131076:TLK131077 TVF131076:TVG131077 UFB131076:UFC131077 UOX131076:UOY131077 UYT131076:UYU131077 VIP131076:VIQ131077 VSL131076:VSM131077 WCH131076:WCI131077 WMD131076:WME131077 WVZ131076:WWA131077 JN196612:JO196613 TJ196612:TK196613 ADF196612:ADG196613 ANB196612:ANC196613 AWX196612:AWY196613 BGT196612:BGU196613 BQP196612:BQQ196613 CAL196612:CAM196613 CKH196612:CKI196613 CUD196612:CUE196613 DDZ196612:DEA196613 DNV196612:DNW196613 DXR196612:DXS196613 EHN196612:EHO196613 ERJ196612:ERK196613 FBF196612:FBG196613 FLB196612:FLC196613 FUX196612:FUY196613 GET196612:GEU196613 GOP196612:GOQ196613 GYL196612:GYM196613 HIH196612:HII196613 HSD196612:HSE196613 IBZ196612:ICA196613 ILV196612:ILW196613 IVR196612:IVS196613 JFN196612:JFO196613 JPJ196612:JPK196613 JZF196612:JZG196613 KJB196612:KJC196613 KSX196612:KSY196613 LCT196612:LCU196613 LMP196612:LMQ196613 LWL196612:LWM196613 MGH196612:MGI196613 MQD196612:MQE196613 MZZ196612:NAA196613 NJV196612:NJW196613 NTR196612:NTS196613 ODN196612:ODO196613 ONJ196612:ONK196613 OXF196612:OXG196613 PHB196612:PHC196613 PQX196612:PQY196613 QAT196612:QAU196613 QKP196612:QKQ196613 QUL196612:QUM196613 REH196612:REI196613 ROD196612:ROE196613 RXZ196612:RYA196613 SHV196612:SHW196613 SRR196612:SRS196613 TBN196612:TBO196613 TLJ196612:TLK196613 TVF196612:TVG196613 UFB196612:UFC196613 UOX196612:UOY196613 UYT196612:UYU196613 VIP196612:VIQ196613 VSL196612:VSM196613 WCH196612:WCI196613 WMD196612:WME196613 WVZ196612:WWA196613 JN262148:JO262149 TJ262148:TK262149 ADF262148:ADG262149 ANB262148:ANC262149 AWX262148:AWY262149 BGT262148:BGU262149 BQP262148:BQQ262149 CAL262148:CAM262149 CKH262148:CKI262149 CUD262148:CUE262149 DDZ262148:DEA262149 DNV262148:DNW262149 DXR262148:DXS262149 EHN262148:EHO262149 ERJ262148:ERK262149 FBF262148:FBG262149 FLB262148:FLC262149 FUX262148:FUY262149 GET262148:GEU262149 GOP262148:GOQ262149 GYL262148:GYM262149 HIH262148:HII262149 HSD262148:HSE262149 IBZ262148:ICA262149 ILV262148:ILW262149 IVR262148:IVS262149 JFN262148:JFO262149 JPJ262148:JPK262149 JZF262148:JZG262149 KJB262148:KJC262149 KSX262148:KSY262149 LCT262148:LCU262149 LMP262148:LMQ262149 LWL262148:LWM262149 MGH262148:MGI262149 MQD262148:MQE262149 MZZ262148:NAA262149 NJV262148:NJW262149 NTR262148:NTS262149 ODN262148:ODO262149 ONJ262148:ONK262149 OXF262148:OXG262149 PHB262148:PHC262149 PQX262148:PQY262149 QAT262148:QAU262149 QKP262148:QKQ262149 QUL262148:QUM262149 REH262148:REI262149 ROD262148:ROE262149 RXZ262148:RYA262149 SHV262148:SHW262149 SRR262148:SRS262149 TBN262148:TBO262149 TLJ262148:TLK262149 TVF262148:TVG262149 UFB262148:UFC262149 UOX262148:UOY262149 UYT262148:UYU262149 VIP262148:VIQ262149 VSL262148:VSM262149 WCH262148:WCI262149 WMD262148:WME262149 WVZ262148:WWA262149 JN327684:JO327685 TJ327684:TK327685 ADF327684:ADG327685 ANB327684:ANC327685 AWX327684:AWY327685 BGT327684:BGU327685 BQP327684:BQQ327685 CAL327684:CAM327685 CKH327684:CKI327685 CUD327684:CUE327685 DDZ327684:DEA327685 DNV327684:DNW327685 DXR327684:DXS327685 EHN327684:EHO327685 ERJ327684:ERK327685 FBF327684:FBG327685 FLB327684:FLC327685 FUX327684:FUY327685 GET327684:GEU327685 GOP327684:GOQ327685 GYL327684:GYM327685 HIH327684:HII327685 HSD327684:HSE327685 IBZ327684:ICA327685 ILV327684:ILW327685 IVR327684:IVS327685 JFN327684:JFO327685 JPJ327684:JPK327685 JZF327684:JZG327685 KJB327684:KJC327685 KSX327684:KSY327685 LCT327684:LCU327685 LMP327684:LMQ327685 LWL327684:LWM327685 MGH327684:MGI327685 MQD327684:MQE327685 MZZ327684:NAA327685 NJV327684:NJW327685 NTR327684:NTS327685 ODN327684:ODO327685 ONJ327684:ONK327685 OXF327684:OXG327685 PHB327684:PHC327685 PQX327684:PQY327685 QAT327684:QAU327685 QKP327684:QKQ327685 QUL327684:QUM327685 REH327684:REI327685 ROD327684:ROE327685 RXZ327684:RYA327685 SHV327684:SHW327685 SRR327684:SRS327685 TBN327684:TBO327685 TLJ327684:TLK327685 TVF327684:TVG327685 UFB327684:UFC327685 UOX327684:UOY327685 UYT327684:UYU327685 VIP327684:VIQ327685 VSL327684:VSM327685 WCH327684:WCI327685 WMD327684:WME327685 WVZ327684:WWA327685 JN393220:JO393221 TJ393220:TK393221 ADF393220:ADG393221 ANB393220:ANC393221 AWX393220:AWY393221 BGT393220:BGU393221 BQP393220:BQQ393221 CAL393220:CAM393221 CKH393220:CKI393221 CUD393220:CUE393221 DDZ393220:DEA393221 DNV393220:DNW393221 DXR393220:DXS393221 EHN393220:EHO393221 ERJ393220:ERK393221 FBF393220:FBG393221 FLB393220:FLC393221 FUX393220:FUY393221 GET393220:GEU393221 GOP393220:GOQ393221 GYL393220:GYM393221 HIH393220:HII393221 HSD393220:HSE393221 IBZ393220:ICA393221 ILV393220:ILW393221 IVR393220:IVS393221 JFN393220:JFO393221 JPJ393220:JPK393221 JZF393220:JZG393221 KJB393220:KJC393221 KSX393220:KSY393221 LCT393220:LCU393221 LMP393220:LMQ393221 LWL393220:LWM393221 MGH393220:MGI393221 MQD393220:MQE393221 MZZ393220:NAA393221 NJV393220:NJW393221 NTR393220:NTS393221 ODN393220:ODO393221 ONJ393220:ONK393221 OXF393220:OXG393221 PHB393220:PHC393221 PQX393220:PQY393221 QAT393220:QAU393221 QKP393220:QKQ393221 QUL393220:QUM393221 REH393220:REI393221 ROD393220:ROE393221 RXZ393220:RYA393221 SHV393220:SHW393221 SRR393220:SRS393221 TBN393220:TBO393221 TLJ393220:TLK393221 TVF393220:TVG393221 UFB393220:UFC393221 UOX393220:UOY393221 UYT393220:UYU393221 VIP393220:VIQ393221 VSL393220:VSM393221 WCH393220:WCI393221 WMD393220:WME393221 WVZ393220:WWA393221 JN458756:JO458757 TJ458756:TK458757 ADF458756:ADG458757 ANB458756:ANC458757 AWX458756:AWY458757 BGT458756:BGU458757 BQP458756:BQQ458757 CAL458756:CAM458757 CKH458756:CKI458757 CUD458756:CUE458757 DDZ458756:DEA458757 DNV458756:DNW458757 DXR458756:DXS458757 EHN458756:EHO458757 ERJ458756:ERK458757 FBF458756:FBG458757 FLB458756:FLC458757 FUX458756:FUY458757 GET458756:GEU458757 GOP458756:GOQ458757 GYL458756:GYM458757 HIH458756:HII458757 HSD458756:HSE458757 IBZ458756:ICA458757 ILV458756:ILW458757 IVR458756:IVS458757 JFN458756:JFO458757 JPJ458756:JPK458757 JZF458756:JZG458757 KJB458756:KJC458757 KSX458756:KSY458757 LCT458756:LCU458757 LMP458756:LMQ458757 LWL458756:LWM458757 MGH458756:MGI458757 MQD458756:MQE458757 MZZ458756:NAA458757 NJV458756:NJW458757 NTR458756:NTS458757 ODN458756:ODO458757 ONJ458756:ONK458757 OXF458756:OXG458757 PHB458756:PHC458757 PQX458756:PQY458757 QAT458756:QAU458757 QKP458756:QKQ458757 QUL458756:QUM458757 REH458756:REI458757 ROD458756:ROE458757 RXZ458756:RYA458757 SHV458756:SHW458757 SRR458756:SRS458757 TBN458756:TBO458757 TLJ458756:TLK458757 TVF458756:TVG458757 UFB458756:UFC458757 UOX458756:UOY458757 UYT458756:UYU458757 VIP458756:VIQ458757 VSL458756:VSM458757 WCH458756:WCI458757 WMD458756:WME458757 WVZ458756:WWA458757 JN524292:JO524293 TJ524292:TK524293 ADF524292:ADG524293 ANB524292:ANC524293 AWX524292:AWY524293 BGT524292:BGU524293 BQP524292:BQQ524293 CAL524292:CAM524293 CKH524292:CKI524293 CUD524292:CUE524293 DDZ524292:DEA524293 DNV524292:DNW524293 DXR524292:DXS524293 EHN524292:EHO524293 ERJ524292:ERK524293 FBF524292:FBG524293 FLB524292:FLC524293 FUX524292:FUY524293 GET524292:GEU524293 GOP524292:GOQ524293 GYL524292:GYM524293 HIH524292:HII524293 HSD524292:HSE524293 IBZ524292:ICA524293 ILV524292:ILW524293 IVR524292:IVS524293 JFN524292:JFO524293 JPJ524292:JPK524293 JZF524292:JZG524293 KJB524292:KJC524293 KSX524292:KSY524293 LCT524292:LCU524293 LMP524292:LMQ524293 LWL524292:LWM524293 MGH524292:MGI524293 MQD524292:MQE524293 MZZ524292:NAA524293 NJV524292:NJW524293 NTR524292:NTS524293 ODN524292:ODO524293 ONJ524292:ONK524293 OXF524292:OXG524293 PHB524292:PHC524293 PQX524292:PQY524293 QAT524292:QAU524293 QKP524292:QKQ524293 QUL524292:QUM524293 REH524292:REI524293 ROD524292:ROE524293 RXZ524292:RYA524293 SHV524292:SHW524293 SRR524292:SRS524293 TBN524292:TBO524293 TLJ524292:TLK524293 TVF524292:TVG524293 UFB524292:UFC524293 UOX524292:UOY524293 UYT524292:UYU524293 VIP524292:VIQ524293 VSL524292:VSM524293 WCH524292:WCI524293 WMD524292:WME524293 WVZ524292:WWA524293 JN589828:JO589829 TJ589828:TK589829 ADF589828:ADG589829 ANB589828:ANC589829 AWX589828:AWY589829 BGT589828:BGU589829 BQP589828:BQQ589829 CAL589828:CAM589829 CKH589828:CKI589829 CUD589828:CUE589829 DDZ589828:DEA589829 DNV589828:DNW589829 DXR589828:DXS589829 EHN589828:EHO589829 ERJ589828:ERK589829 FBF589828:FBG589829 FLB589828:FLC589829 FUX589828:FUY589829 GET589828:GEU589829 GOP589828:GOQ589829 GYL589828:GYM589829 HIH589828:HII589829 HSD589828:HSE589829 IBZ589828:ICA589829 ILV589828:ILW589829 IVR589828:IVS589829 JFN589828:JFO589829 JPJ589828:JPK589829 JZF589828:JZG589829 KJB589828:KJC589829 KSX589828:KSY589829 LCT589828:LCU589829 LMP589828:LMQ589829 LWL589828:LWM589829 MGH589828:MGI589829 MQD589828:MQE589829 MZZ589828:NAA589829 NJV589828:NJW589829 NTR589828:NTS589829 ODN589828:ODO589829 ONJ589828:ONK589829 OXF589828:OXG589829 PHB589828:PHC589829 PQX589828:PQY589829 QAT589828:QAU589829 QKP589828:QKQ589829 QUL589828:QUM589829 REH589828:REI589829 ROD589828:ROE589829 RXZ589828:RYA589829 SHV589828:SHW589829 SRR589828:SRS589829 TBN589828:TBO589829 TLJ589828:TLK589829 TVF589828:TVG589829 UFB589828:UFC589829 UOX589828:UOY589829 UYT589828:UYU589829 VIP589828:VIQ589829 VSL589828:VSM589829 WCH589828:WCI589829 WMD589828:WME589829 WVZ589828:WWA589829 JN655364:JO655365 TJ655364:TK655365 ADF655364:ADG655365 ANB655364:ANC655365 AWX655364:AWY655365 BGT655364:BGU655365 BQP655364:BQQ655365 CAL655364:CAM655365 CKH655364:CKI655365 CUD655364:CUE655365 DDZ655364:DEA655365 DNV655364:DNW655365 DXR655364:DXS655365 EHN655364:EHO655365 ERJ655364:ERK655365 FBF655364:FBG655365 FLB655364:FLC655365 FUX655364:FUY655365 GET655364:GEU655365 GOP655364:GOQ655365 GYL655364:GYM655365 HIH655364:HII655365 HSD655364:HSE655365 IBZ655364:ICA655365 ILV655364:ILW655365 IVR655364:IVS655365 JFN655364:JFO655365 JPJ655364:JPK655365 JZF655364:JZG655365 KJB655364:KJC655365 KSX655364:KSY655365 LCT655364:LCU655365 LMP655364:LMQ655365 LWL655364:LWM655365 MGH655364:MGI655365 MQD655364:MQE655365 MZZ655364:NAA655365 NJV655364:NJW655365 NTR655364:NTS655365 ODN655364:ODO655365 ONJ655364:ONK655365 OXF655364:OXG655365 PHB655364:PHC655365 PQX655364:PQY655365 QAT655364:QAU655365 QKP655364:QKQ655365 QUL655364:QUM655365 REH655364:REI655365 ROD655364:ROE655365 RXZ655364:RYA655365 SHV655364:SHW655365 SRR655364:SRS655365 TBN655364:TBO655365 TLJ655364:TLK655365 TVF655364:TVG655365 UFB655364:UFC655365 UOX655364:UOY655365 UYT655364:UYU655365 VIP655364:VIQ655365 VSL655364:VSM655365 WCH655364:WCI655365 WMD655364:WME655365 WVZ655364:WWA655365 JN720900:JO720901 TJ720900:TK720901 ADF720900:ADG720901 ANB720900:ANC720901 AWX720900:AWY720901 BGT720900:BGU720901 BQP720900:BQQ720901 CAL720900:CAM720901 CKH720900:CKI720901 CUD720900:CUE720901 DDZ720900:DEA720901 DNV720900:DNW720901 DXR720900:DXS720901 EHN720900:EHO720901 ERJ720900:ERK720901 FBF720900:FBG720901 FLB720900:FLC720901 FUX720900:FUY720901 GET720900:GEU720901 GOP720900:GOQ720901 GYL720900:GYM720901 HIH720900:HII720901 HSD720900:HSE720901 IBZ720900:ICA720901 ILV720900:ILW720901 IVR720900:IVS720901 JFN720900:JFO720901 JPJ720900:JPK720901 JZF720900:JZG720901 KJB720900:KJC720901 KSX720900:KSY720901 LCT720900:LCU720901 LMP720900:LMQ720901 LWL720900:LWM720901 MGH720900:MGI720901 MQD720900:MQE720901 MZZ720900:NAA720901 NJV720900:NJW720901 NTR720900:NTS720901 ODN720900:ODO720901 ONJ720900:ONK720901 OXF720900:OXG720901 PHB720900:PHC720901 PQX720900:PQY720901 QAT720900:QAU720901 QKP720900:QKQ720901 QUL720900:QUM720901 REH720900:REI720901 ROD720900:ROE720901 RXZ720900:RYA720901 SHV720900:SHW720901 SRR720900:SRS720901 TBN720900:TBO720901 TLJ720900:TLK720901 TVF720900:TVG720901 UFB720900:UFC720901 UOX720900:UOY720901 UYT720900:UYU720901 VIP720900:VIQ720901 VSL720900:VSM720901 WCH720900:WCI720901 WMD720900:WME720901 WVZ720900:WWA720901 JN786436:JO786437 TJ786436:TK786437 ADF786436:ADG786437 ANB786436:ANC786437 AWX786436:AWY786437 BGT786436:BGU786437 BQP786436:BQQ786437 CAL786436:CAM786437 CKH786436:CKI786437 CUD786436:CUE786437 DDZ786436:DEA786437 DNV786436:DNW786437 DXR786436:DXS786437 EHN786436:EHO786437 ERJ786436:ERK786437 FBF786436:FBG786437 FLB786436:FLC786437 FUX786436:FUY786437 GET786436:GEU786437 GOP786436:GOQ786437 GYL786436:GYM786437 HIH786436:HII786437 HSD786436:HSE786437 IBZ786436:ICA786437 ILV786436:ILW786437 IVR786436:IVS786437 JFN786436:JFO786437 JPJ786436:JPK786437 JZF786436:JZG786437 KJB786436:KJC786437 KSX786436:KSY786437 LCT786436:LCU786437 LMP786436:LMQ786437 LWL786436:LWM786437 MGH786436:MGI786437 MQD786436:MQE786437 MZZ786436:NAA786437 NJV786436:NJW786437 NTR786436:NTS786437 ODN786436:ODO786437 ONJ786436:ONK786437 OXF786436:OXG786437 PHB786436:PHC786437 PQX786436:PQY786437 QAT786436:QAU786437 QKP786436:QKQ786437 QUL786436:QUM786437 REH786436:REI786437 ROD786436:ROE786437 RXZ786436:RYA786437 SHV786436:SHW786437 SRR786436:SRS786437 TBN786436:TBO786437 TLJ786436:TLK786437 TVF786436:TVG786437 UFB786436:UFC786437 UOX786436:UOY786437 UYT786436:UYU786437 VIP786436:VIQ786437 VSL786436:VSM786437 WCH786436:WCI786437 WMD786436:WME786437 WVZ786436:WWA786437 JN851972:JO851973 TJ851972:TK851973 ADF851972:ADG851973 ANB851972:ANC851973 AWX851972:AWY851973 BGT851972:BGU851973 BQP851972:BQQ851973 CAL851972:CAM851973 CKH851972:CKI851973 CUD851972:CUE851973 DDZ851972:DEA851973 DNV851972:DNW851973 DXR851972:DXS851973 EHN851972:EHO851973 ERJ851972:ERK851973 FBF851972:FBG851973 FLB851972:FLC851973 FUX851972:FUY851973 GET851972:GEU851973 GOP851972:GOQ851973 GYL851972:GYM851973 HIH851972:HII851973 HSD851972:HSE851973 IBZ851972:ICA851973 ILV851972:ILW851973 IVR851972:IVS851973 JFN851972:JFO851973 JPJ851972:JPK851973 JZF851972:JZG851973 KJB851972:KJC851973 KSX851972:KSY851973 LCT851972:LCU851973 LMP851972:LMQ851973 LWL851972:LWM851973 MGH851972:MGI851973 MQD851972:MQE851973 MZZ851972:NAA851973 NJV851972:NJW851973 NTR851972:NTS851973 ODN851972:ODO851973 ONJ851972:ONK851973 OXF851972:OXG851973 PHB851972:PHC851973 PQX851972:PQY851973 QAT851972:QAU851973 QKP851972:QKQ851973 QUL851972:QUM851973 REH851972:REI851973 ROD851972:ROE851973 RXZ851972:RYA851973 SHV851972:SHW851973 SRR851972:SRS851973 TBN851972:TBO851973 TLJ851972:TLK851973 TVF851972:TVG851973 UFB851972:UFC851973 UOX851972:UOY851973 UYT851972:UYU851973 VIP851972:VIQ851973 VSL851972:VSM851973 WCH851972:WCI851973 WMD851972:WME851973 WVZ851972:WWA851973 JN917508:JO917509 TJ917508:TK917509 ADF917508:ADG917509 ANB917508:ANC917509 AWX917508:AWY917509 BGT917508:BGU917509 BQP917508:BQQ917509 CAL917508:CAM917509 CKH917508:CKI917509 CUD917508:CUE917509 DDZ917508:DEA917509 DNV917508:DNW917509 DXR917508:DXS917509 EHN917508:EHO917509 ERJ917508:ERK917509 FBF917508:FBG917509 FLB917508:FLC917509 FUX917508:FUY917509 GET917508:GEU917509 GOP917508:GOQ917509 GYL917508:GYM917509 HIH917508:HII917509 HSD917508:HSE917509 IBZ917508:ICA917509 ILV917508:ILW917509 IVR917508:IVS917509 JFN917508:JFO917509 JPJ917508:JPK917509 JZF917508:JZG917509 KJB917508:KJC917509 KSX917508:KSY917509 LCT917508:LCU917509 LMP917508:LMQ917509 LWL917508:LWM917509 MGH917508:MGI917509 MQD917508:MQE917509 MZZ917508:NAA917509 NJV917508:NJW917509 NTR917508:NTS917509 ODN917508:ODO917509 ONJ917508:ONK917509 OXF917508:OXG917509 PHB917508:PHC917509 PQX917508:PQY917509 QAT917508:QAU917509 QKP917508:QKQ917509 QUL917508:QUM917509 REH917508:REI917509 ROD917508:ROE917509 RXZ917508:RYA917509 SHV917508:SHW917509 SRR917508:SRS917509 TBN917508:TBO917509 TLJ917508:TLK917509 TVF917508:TVG917509 UFB917508:UFC917509 UOX917508:UOY917509 UYT917508:UYU917509 VIP917508:VIQ917509 VSL917508:VSM917509 WCH917508:WCI917509 WMD917508:WME917509 WVZ917508:WWA917509 JN983044:JO983045 TJ983044:TK983045 ADF983044:ADG983045 ANB983044:ANC983045 AWX983044:AWY983045 BGT983044:BGU983045 BQP983044:BQQ983045 CAL983044:CAM983045 CKH983044:CKI983045 CUD983044:CUE983045 DDZ983044:DEA983045 DNV983044:DNW983045 DXR983044:DXS983045 EHN983044:EHO983045 ERJ983044:ERK983045 FBF983044:FBG983045 FLB983044:FLC983045 FUX983044:FUY983045 GET983044:GEU983045 GOP983044:GOQ983045 GYL983044:GYM983045 HIH983044:HII983045 HSD983044:HSE983045 IBZ983044:ICA983045 ILV983044:ILW983045 IVR983044:IVS983045 JFN983044:JFO983045 JPJ983044:JPK983045 JZF983044:JZG983045 KJB983044:KJC983045 KSX983044:KSY983045 LCT983044:LCU983045 LMP983044:LMQ983045 LWL983044:LWM983045 MGH983044:MGI983045 MQD983044:MQE983045 MZZ983044:NAA983045 NJV983044:NJW983045 NTR983044:NTS983045 ODN983044:ODO983045 ONJ983044:ONK983045 OXF983044:OXG983045 PHB983044:PHC983045 PQX983044:PQY983045 QAT983044:QAU983045 QKP983044:QKQ983045 QUL983044:QUM983045 REH983044:REI983045 ROD983044:ROE983045 RXZ983044:RYA983045 SHV983044:SHW983045 SRR983044:SRS983045 TBN983044:TBO983045 TLJ983044:TLK983045 TVF983044:TVG983045 UFB983044:UFC983045 UOX983044:UOY983045 UYT983044:UYU983045 VIP983044:VIQ983045 VSL983044:VSM983045 F65504:G65505 F131040:G131041 F196576:G196577 F262112:G262113 F327648:G327649 F393184:G393185 F458720:G458721 F524256:G524257 F589792:G589793 F655328:G655329 F720864:G720865 F786400:G786401 F851936:G851937 F917472:G917473 F983008:G983009 L65510:M65511 L131046:M131047 L196582:M196583 L262118:M262119 L327654:M327655 L393190:M393191 L458726:M458727 L524262:M524263 L589798:M589799 L655334:M655335 L720870:M720871 L786406:M786407 L851942:M851943 L917478:M917479 L983014:M983015 I65504:J65505 I131040:J131041 I196576:J196577 I262112:J262113 I327648:J327649 I393184:J393185 I458720:J458721 I524256:J524257 I589792:J589793 I655328:J655329 I720864:J720865 I786400:J786401 I851936:J851937 I917472:J917473 I983008:J983009 L65504:M65505 L131040:M131041 L196576:M196577 L262112:M262113 L327648:M327649 L393184:M393185 L458720:M458721 L524256:M524257 L589792:M589793 L655328:M655329 L720864:M720865 L786400:M786401 L851936:M851937 L917472:M917473 L983008:M983009 F65510:G65511 F131046:G131047 F196582:G196583 F262118:G262119 F327654:G327655 F393190:G393191 F458726:G458727 F524262:G524263 F589798:G589799 F655334:G655335 F720870:G720871 F786406:G786407 F851942:G851943 F917478:G917479 F983014:G983015 I65510:J65511 I131046:J131047 I196582:J196583 I262118:J262119 I327654:J327655 I393190:J393191 I458726:J458727 I524262:J524263 I589798:J589799 I655334:J655335 I720870:J720871 I786406:J786407 I851942:J851943 I917478:J917479 I983014:J983015 O196582:P196583 O262118:P262119 O327654:P327655 O393190:P393191 O458726:P458727 O524262:P524263 O589798:P589799 O655334:P655335 O720870:P720871 O786406:P786407 O851942:P851943 O917478:P917479 O983014:P983015 O65504:P65505 O131040:P131041 O196576:P196577 O262112:P262113 O327648:P327649 O393184:P393185 O458720:P458721 O524256:P524257 O589792:P589793 O655328:P655329 O720864:P720865 O786400:P786401 O851936:P851937 O917472:P917473 O983008:P983009 O65510:P65511 U131046:V131047 U196582:V196583 U262118:V262119 U327654:V327655 U393190:V393191 U458726:V458727 U524262:V524263 U589798:V589799 U655334:V655335 U720870:V720871 U786406:V786407 U851942:V851943 U917478:V917479 U983014:V983015 U65504:V65505 U131040:V131041 U196576:V196577 U262112:V262113 U327648:V327649 U393184:V393185 U458720:V458721 U524256:V524257 U589792:V589793 U655328:V655329 U720864:V720865 U786400:V786401 U851936:V851937 U917472:V917473 U983008:V983009 U65510:V65511 O131046:P131047 R196582:S196583 R262118:S262119 R327654:S327655 R393190:S393191 R458726:S458727 R524262:S524263 R589798:S589799 R655334:S655335 R720870:S720871 R786406:S786407 R851942:S851943 R917478:S917479 R983014:S983015 R65504:S65505 R131040:S131041 R196576:S196577 R262112:S262113 R327648:S327649 R393184:S393185 R458720:S458721 R524256:S524257 R589792:S589793 R655328:S655329 R720864:S720865 R786400:S786401 R851936:S851937 R917472:S917473 R983008:S983009 R65510:S65511 R131046:S131047"/>
    <dataValidation allowBlank="1" showErrorMessage="1" sqref="A1:N1"/>
    <dataValidation allowBlank="1" showErrorMessage="1" prompt="Sólo para Instituciones PRIVADAS." sqref="E6:V9"/>
  </dataValidations>
  <printOptions horizontalCentered="1" verticalCentered="1"/>
  <pageMargins left="0.37" right="0.38" top="0.35433070866141736" bottom="0.43307086614173229" header="0.15748031496062992" footer="0.23622047244094491"/>
  <pageSetup scale="74" orientation="landscape" r:id="rId1"/>
  <headerFooter>
    <oddFooter>&amp;R&amp;"Malgun Gothic,Negrita Cursiva"&amp;9III Ciclo y Educación Diversificada&amp;"Malgun Gothic,Cursiva", página 4 de 5</oddFooter>
  </headerFooter>
  <extLst>
    <ext xmlns:x14="http://schemas.microsoft.com/office/spreadsheetml/2009/9/main" uri="{78C0D931-6437-407d-A8EE-F0AAD7539E65}">
      <x14:conditionalFormattings>
        <x14:conditionalFormatting xmlns:xm="http://schemas.microsoft.com/office/excel/2006/main">
          <x14:cfRule type="notContainsBlanks" priority="23" id="{E28816F9-BE97-4486-A649-DDC49FC11BF5}">
            <xm:f>LEN(TRIM('CUADRO 2'!T13))&gt;0</xm:f>
            <x14:dxf>
              <border>
                <left style="dashDotDot">
                  <color rgb="FFFF0000"/>
                </left>
                <right style="dashDotDot">
                  <color rgb="FFFF0000"/>
                </right>
                <top style="dashDotDot">
                  <color rgb="FFFF0000"/>
                </top>
                <bottom style="dashDotDot">
                  <color rgb="FFFF0000"/>
                </bottom>
                <vertical/>
                <horizontal/>
              </border>
            </x14:dxf>
          </x14:cfRule>
          <xm:sqref>T13:V13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M32"/>
  <sheetViews>
    <sheetView showGridLines="0" zoomScale="90" zoomScaleNormal="90" zoomScaleSheetLayoutView="100" workbookViewId="0"/>
  </sheetViews>
  <sheetFormatPr baseColWidth="10" defaultColWidth="48.28515625" defaultRowHeight="14.25" x14ac:dyDescent="0.2"/>
  <cols>
    <col min="1" max="1" width="96" style="2" customWidth="1"/>
    <col min="2" max="2" width="5.7109375" style="89" customWidth="1"/>
    <col min="3" max="3" width="5.7109375" style="2" customWidth="1"/>
    <col min="4" max="6" width="10.5703125" style="2" customWidth="1"/>
    <col min="7" max="12" width="10.7109375" style="18" customWidth="1"/>
    <col min="13" max="249" width="48.28515625" style="2"/>
    <col min="250" max="250" width="25.140625" style="2" customWidth="1"/>
    <col min="251" max="251" width="88.140625" style="2" customWidth="1"/>
    <col min="252" max="254" width="12.28515625" style="2" customWidth="1"/>
    <col min="255" max="505" width="48.28515625" style="2"/>
    <col min="506" max="506" width="25.140625" style="2" customWidth="1"/>
    <col min="507" max="507" width="88.140625" style="2" customWidth="1"/>
    <col min="508" max="510" width="12.28515625" style="2" customWidth="1"/>
    <col min="511" max="761" width="48.28515625" style="2"/>
    <col min="762" max="762" width="25.140625" style="2" customWidth="1"/>
    <col min="763" max="763" width="88.140625" style="2" customWidth="1"/>
    <col min="764" max="766" width="12.28515625" style="2" customWidth="1"/>
    <col min="767" max="1017" width="48.28515625" style="2"/>
    <col min="1018" max="1018" width="25.140625" style="2" customWidth="1"/>
    <col min="1019" max="1019" width="88.140625" style="2" customWidth="1"/>
    <col min="1020" max="1022" width="12.28515625" style="2" customWidth="1"/>
    <col min="1023" max="1273" width="48.28515625" style="2"/>
    <col min="1274" max="1274" width="25.140625" style="2" customWidth="1"/>
    <col min="1275" max="1275" width="88.140625" style="2" customWidth="1"/>
    <col min="1276" max="1278" width="12.28515625" style="2" customWidth="1"/>
    <col min="1279" max="1529" width="48.28515625" style="2"/>
    <col min="1530" max="1530" width="25.140625" style="2" customWidth="1"/>
    <col min="1531" max="1531" width="88.140625" style="2" customWidth="1"/>
    <col min="1532" max="1534" width="12.28515625" style="2" customWidth="1"/>
    <col min="1535" max="1785" width="48.28515625" style="2"/>
    <col min="1786" max="1786" width="25.140625" style="2" customWidth="1"/>
    <col min="1787" max="1787" width="88.140625" style="2" customWidth="1"/>
    <col min="1788" max="1790" width="12.28515625" style="2" customWidth="1"/>
    <col min="1791" max="2041" width="48.28515625" style="2"/>
    <col min="2042" max="2042" width="25.140625" style="2" customWidth="1"/>
    <col min="2043" max="2043" width="88.140625" style="2" customWidth="1"/>
    <col min="2044" max="2046" width="12.28515625" style="2" customWidth="1"/>
    <col min="2047" max="2297" width="48.28515625" style="2"/>
    <col min="2298" max="2298" width="25.140625" style="2" customWidth="1"/>
    <col min="2299" max="2299" width="88.140625" style="2" customWidth="1"/>
    <col min="2300" max="2302" width="12.28515625" style="2" customWidth="1"/>
    <col min="2303" max="2553" width="48.28515625" style="2"/>
    <col min="2554" max="2554" width="25.140625" style="2" customWidth="1"/>
    <col min="2555" max="2555" width="88.140625" style="2" customWidth="1"/>
    <col min="2556" max="2558" width="12.28515625" style="2" customWidth="1"/>
    <col min="2559" max="2809" width="48.28515625" style="2"/>
    <col min="2810" max="2810" width="25.140625" style="2" customWidth="1"/>
    <col min="2811" max="2811" width="88.140625" style="2" customWidth="1"/>
    <col min="2812" max="2814" width="12.28515625" style="2" customWidth="1"/>
    <col min="2815" max="3065" width="48.28515625" style="2"/>
    <col min="3066" max="3066" width="25.140625" style="2" customWidth="1"/>
    <col min="3067" max="3067" width="88.140625" style="2" customWidth="1"/>
    <col min="3068" max="3070" width="12.28515625" style="2" customWidth="1"/>
    <col min="3071" max="3321" width="48.28515625" style="2"/>
    <col min="3322" max="3322" width="25.140625" style="2" customWidth="1"/>
    <col min="3323" max="3323" width="88.140625" style="2" customWidth="1"/>
    <col min="3324" max="3326" width="12.28515625" style="2" customWidth="1"/>
    <col min="3327" max="3577" width="48.28515625" style="2"/>
    <col min="3578" max="3578" width="25.140625" style="2" customWidth="1"/>
    <col min="3579" max="3579" width="88.140625" style="2" customWidth="1"/>
    <col min="3580" max="3582" width="12.28515625" style="2" customWidth="1"/>
    <col min="3583" max="3833" width="48.28515625" style="2"/>
    <col min="3834" max="3834" width="25.140625" style="2" customWidth="1"/>
    <col min="3835" max="3835" width="88.140625" style="2" customWidth="1"/>
    <col min="3836" max="3838" width="12.28515625" style="2" customWidth="1"/>
    <col min="3839" max="4089" width="48.28515625" style="2"/>
    <col min="4090" max="4090" width="25.140625" style="2" customWidth="1"/>
    <col min="4091" max="4091" width="88.140625" style="2" customWidth="1"/>
    <col min="4092" max="4094" width="12.28515625" style="2" customWidth="1"/>
    <col min="4095" max="4345" width="48.28515625" style="2"/>
    <col min="4346" max="4346" width="25.140625" style="2" customWidth="1"/>
    <col min="4347" max="4347" width="88.140625" style="2" customWidth="1"/>
    <col min="4348" max="4350" width="12.28515625" style="2" customWidth="1"/>
    <col min="4351" max="4601" width="48.28515625" style="2"/>
    <col min="4602" max="4602" width="25.140625" style="2" customWidth="1"/>
    <col min="4603" max="4603" width="88.140625" style="2" customWidth="1"/>
    <col min="4604" max="4606" width="12.28515625" style="2" customWidth="1"/>
    <col min="4607" max="4857" width="48.28515625" style="2"/>
    <col min="4858" max="4858" width="25.140625" style="2" customWidth="1"/>
    <col min="4859" max="4859" width="88.140625" style="2" customWidth="1"/>
    <col min="4860" max="4862" width="12.28515625" style="2" customWidth="1"/>
    <col min="4863" max="5113" width="48.28515625" style="2"/>
    <col min="5114" max="5114" width="25.140625" style="2" customWidth="1"/>
    <col min="5115" max="5115" width="88.140625" style="2" customWidth="1"/>
    <col min="5116" max="5118" width="12.28515625" style="2" customWidth="1"/>
    <col min="5119" max="5369" width="48.28515625" style="2"/>
    <col min="5370" max="5370" width="25.140625" style="2" customWidth="1"/>
    <col min="5371" max="5371" width="88.140625" style="2" customWidth="1"/>
    <col min="5372" max="5374" width="12.28515625" style="2" customWidth="1"/>
    <col min="5375" max="5625" width="48.28515625" style="2"/>
    <col min="5626" max="5626" width="25.140625" style="2" customWidth="1"/>
    <col min="5627" max="5627" width="88.140625" style="2" customWidth="1"/>
    <col min="5628" max="5630" width="12.28515625" style="2" customWidth="1"/>
    <col min="5631" max="5881" width="48.28515625" style="2"/>
    <col min="5882" max="5882" width="25.140625" style="2" customWidth="1"/>
    <col min="5883" max="5883" width="88.140625" style="2" customWidth="1"/>
    <col min="5884" max="5886" width="12.28515625" style="2" customWidth="1"/>
    <col min="5887" max="6137" width="48.28515625" style="2"/>
    <col min="6138" max="6138" width="25.140625" style="2" customWidth="1"/>
    <col min="6139" max="6139" width="88.140625" style="2" customWidth="1"/>
    <col min="6140" max="6142" width="12.28515625" style="2" customWidth="1"/>
    <col min="6143" max="6393" width="48.28515625" style="2"/>
    <col min="6394" max="6394" width="25.140625" style="2" customWidth="1"/>
    <col min="6395" max="6395" width="88.140625" style="2" customWidth="1"/>
    <col min="6396" max="6398" width="12.28515625" style="2" customWidth="1"/>
    <col min="6399" max="6649" width="48.28515625" style="2"/>
    <col min="6650" max="6650" width="25.140625" style="2" customWidth="1"/>
    <col min="6651" max="6651" width="88.140625" style="2" customWidth="1"/>
    <col min="6652" max="6654" width="12.28515625" style="2" customWidth="1"/>
    <col min="6655" max="6905" width="48.28515625" style="2"/>
    <col min="6906" max="6906" width="25.140625" style="2" customWidth="1"/>
    <col min="6907" max="6907" width="88.140625" style="2" customWidth="1"/>
    <col min="6908" max="6910" width="12.28515625" style="2" customWidth="1"/>
    <col min="6911" max="7161" width="48.28515625" style="2"/>
    <col min="7162" max="7162" width="25.140625" style="2" customWidth="1"/>
    <col min="7163" max="7163" width="88.140625" style="2" customWidth="1"/>
    <col min="7164" max="7166" width="12.28515625" style="2" customWidth="1"/>
    <col min="7167" max="7417" width="48.28515625" style="2"/>
    <col min="7418" max="7418" width="25.140625" style="2" customWidth="1"/>
    <col min="7419" max="7419" width="88.140625" style="2" customWidth="1"/>
    <col min="7420" max="7422" width="12.28515625" style="2" customWidth="1"/>
    <col min="7423" max="7673" width="48.28515625" style="2"/>
    <col min="7674" max="7674" width="25.140625" style="2" customWidth="1"/>
    <col min="7675" max="7675" width="88.140625" style="2" customWidth="1"/>
    <col min="7676" max="7678" width="12.28515625" style="2" customWidth="1"/>
    <col min="7679" max="7929" width="48.28515625" style="2"/>
    <col min="7930" max="7930" width="25.140625" style="2" customWidth="1"/>
    <col min="7931" max="7931" width="88.140625" style="2" customWidth="1"/>
    <col min="7932" max="7934" width="12.28515625" style="2" customWidth="1"/>
    <col min="7935" max="8185" width="48.28515625" style="2"/>
    <col min="8186" max="8186" width="25.140625" style="2" customWidth="1"/>
    <col min="8187" max="8187" width="88.140625" style="2" customWidth="1"/>
    <col min="8188" max="8190" width="12.28515625" style="2" customWidth="1"/>
    <col min="8191" max="8441" width="48.28515625" style="2"/>
    <col min="8442" max="8442" width="25.140625" style="2" customWidth="1"/>
    <col min="8443" max="8443" width="88.140625" style="2" customWidth="1"/>
    <col min="8444" max="8446" width="12.28515625" style="2" customWidth="1"/>
    <col min="8447" max="8697" width="48.28515625" style="2"/>
    <col min="8698" max="8698" width="25.140625" style="2" customWidth="1"/>
    <col min="8699" max="8699" width="88.140625" style="2" customWidth="1"/>
    <col min="8700" max="8702" width="12.28515625" style="2" customWidth="1"/>
    <col min="8703" max="8953" width="48.28515625" style="2"/>
    <col min="8954" max="8954" width="25.140625" style="2" customWidth="1"/>
    <col min="8955" max="8955" width="88.140625" style="2" customWidth="1"/>
    <col min="8956" max="8958" width="12.28515625" style="2" customWidth="1"/>
    <col min="8959" max="9209" width="48.28515625" style="2"/>
    <col min="9210" max="9210" width="25.140625" style="2" customWidth="1"/>
    <col min="9211" max="9211" width="88.140625" style="2" customWidth="1"/>
    <col min="9212" max="9214" width="12.28515625" style="2" customWidth="1"/>
    <col min="9215" max="9465" width="48.28515625" style="2"/>
    <col min="9466" max="9466" width="25.140625" style="2" customWidth="1"/>
    <col min="9467" max="9467" width="88.140625" style="2" customWidth="1"/>
    <col min="9468" max="9470" width="12.28515625" style="2" customWidth="1"/>
    <col min="9471" max="9721" width="48.28515625" style="2"/>
    <col min="9722" max="9722" width="25.140625" style="2" customWidth="1"/>
    <col min="9723" max="9723" width="88.140625" style="2" customWidth="1"/>
    <col min="9724" max="9726" width="12.28515625" style="2" customWidth="1"/>
    <col min="9727" max="9977" width="48.28515625" style="2"/>
    <col min="9978" max="9978" width="25.140625" style="2" customWidth="1"/>
    <col min="9979" max="9979" width="88.140625" style="2" customWidth="1"/>
    <col min="9980" max="9982" width="12.28515625" style="2" customWidth="1"/>
    <col min="9983" max="10233" width="48.28515625" style="2"/>
    <col min="10234" max="10234" width="25.140625" style="2" customWidth="1"/>
    <col min="10235" max="10235" width="88.140625" style="2" customWidth="1"/>
    <col min="10236" max="10238" width="12.28515625" style="2" customWidth="1"/>
    <col min="10239" max="10489" width="48.28515625" style="2"/>
    <col min="10490" max="10490" width="25.140625" style="2" customWidth="1"/>
    <col min="10491" max="10491" width="88.140625" style="2" customWidth="1"/>
    <col min="10492" max="10494" width="12.28515625" style="2" customWidth="1"/>
    <col min="10495" max="10745" width="48.28515625" style="2"/>
    <col min="10746" max="10746" width="25.140625" style="2" customWidth="1"/>
    <col min="10747" max="10747" width="88.140625" style="2" customWidth="1"/>
    <col min="10748" max="10750" width="12.28515625" style="2" customWidth="1"/>
    <col min="10751" max="11001" width="48.28515625" style="2"/>
    <col min="11002" max="11002" width="25.140625" style="2" customWidth="1"/>
    <col min="11003" max="11003" width="88.140625" style="2" customWidth="1"/>
    <col min="11004" max="11006" width="12.28515625" style="2" customWidth="1"/>
    <col min="11007" max="11257" width="48.28515625" style="2"/>
    <col min="11258" max="11258" width="25.140625" style="2" customWidth="1"/>
    <col min="11259" max="11259" width="88.140625" style="2" customWidth="1"/>
    <col min="11260" max="11262" width="12.28515625" style="2" customWidth="1"/>
    <col min="11263" max="11513" width="48.28515625" style="2"/>
    <col min="11514" max="11514" width="25.140625" style="2" customWidth="1"/>
    <col min="11515" max="11515" width="88.140625" style="2" customWidth="1"/>
    <col min="11516" max="11518" width="12.28515625" style="2" customWidth="1"/>
    <col min="11519" max="11769" width="48.28515625" style="2"/>
    <col min="11770" max="11770" width="25.140625" style="2" customWidth="1"/>
    <col min="11771" max="11771" width="88.140625" style="2" customWidth="1"/>
    <col min="11772" max="11774" width="12.28515625" style="2" customWidth="1"/>
    <col min="11775" max="12025" width="48.28515625" style="2"/>
    <col min="12026" max="12026" width="25.140625" style="2" customWidth="1"/>
    <col min="12027" max="12027" width="88.140625" style="2" customWidth="1"/>
    <col min="12028" max="12030" width="12.28515625" style="2" customWidth="1"/>
    <col min="12031" max="12281" width="48.28515625" style="2"/>
    <col min="12282" max="12282" width="25.140625" style="2" customWidth="1"/>
    <col min="12283" max="12283" width="88.140625" style="2" customWidth="1"/>
    <col min="12284" max="12286" width="12.28515625" style="2" customWidth="1"/>
    <col min="12287" max="12537" width="48.28515625" style="2"/>
    <col min="12538" max="12538" width="25.140625" style="2" customWidth="1"/>
    <col min="12539" max="12539" width="88.140625" style="2" customWidth="1"/>
    <col min="12540" max="12542" width="12.28515625" style="2" customWidth="1"/>
    <col min="12543" max="12793" width="48.28515625" style="2"/>
    <col min="12794" max="12794" width="25.140625" style="2" customWidth="1"/>
    <col min="12795" max="12795" width="88.140625" style="2" customWidth="1"/>
    <col min="12796" max="12798" width="12.28515625" style="2" customWidth="1"/>
    <col min="12799" max="13049" width="48.28515625" style="2"/>
    <col min="13050" max="13050" width="25.140625" style="2" customWidth="1"/>
    <col min="13051" max="13051" width="88.140625" style="2" customWidth="1"/>
    <col min="13052" max="13054" width="12.28515625" style="2" customWidth="1"/>
    <col min="13055" max="13305" width="48.28515625" style="2"/>
    <col min="13306" max="13306" width="25.140625" style="2" customWidth="1"/>
    <col min="13307" max="13307" width="88.140625" style="2" customWidth="1"/>
    <col min="13308" max="13310" width="12.28515625" style="2" customWidth="1"/>
    <col min="13311" max="13561" width="48.28515625" style="2"/>
    <col min="13562" max="13562" width="25.140625" style="2" customWidth="1"/>
    <col min="13563" max="13563" width="88.140625" style="2" customWidth="1"/>
    <col min="13564" max="13566" width="12.28515625" style="2" customWidth="1"/>
    <col min="13567" max="13817" width="48.28515625" style="2"/>
    <col min="13818" max="13818" width="25.140625" style="2" customWidth="1"/>
    <col min="13819" max="13819" width="88.140625" style="2" customWidth="1"/>
    <col min="13820" max="13822" width="12.28515625" style="2" customWidth="1"/>
    <col min="13823" max="14073" width="48.28515625" style="2"/>
    <col min="14074" max="14074" width="25.140625" style="2" customWidth="1"/>
    <col min="14075" max="14075" width="88.140625" style="2" customWidth="1"/>
    <col min="14076" max="14078" width="12.28515625" style="2" customWidth="1"/>
    <col min="14079" max="14329" width="48.28515625" style="2"/>
    <col min="14330" max="14330" width="25.140625" style="2" customWidth="1"/>
    <col min="14331" max="14331" width="88.140625" style="2" customWidth="1"/>
    <col min="14332" max="14334" width="12.28515625" style="2" customWidth="1"/>
    <col min="14335" max="14585" width="48.28515625" style="2"/>
    <col min="14586" max="14586" width="25.140625" style="2" customWidth="1"/>
    <col min="14587" max="14587" width="88.140625" style="2" customWidth="1"/>
    <col min="14588" max="14590" width="12.28515625" style="2" customWidth="1"/>
    <col min="14591" max="14841" width="48.28515625" style="2"/>
    <col min="14842" max="14842" width="25.140625" style="2" customWidth="1"/>
    <col min="14843" max="14843" width="88.140625" style="2" customWidth="1"/>
    <col min="14844" max="14846" width="12.28515625" style="2" customWidth="1"/>
    <col min="14847" max="15097" width="48.28515625" style="2"/>
    <col min="15098" max="15098" width="25.140625" style="2" customWidth="1"/>
    <col min="15099" max="15099" width="88.140625" style="2" customWidth="1"/>
    <col min="15100" max="15102" width="12.28515625" style="2" customWidth="1"/>
    <col min="15103" max="15353" width="48.28515625" style="2"/>
    <col min="15354" max="15354" width="25.140625" style="2" customWidth="1"/>
    <col min="15355" max="15355" width="88.140625" style="2" customWidth="1"/>
    <col min="15356" max="15358" width="12.28515625" style="2" customWidth="1"/>
    <col min="15359" max="15609" width="48.28515625" style="2"/>
    <col min="15610" max="15610" width="25.140625" style="2" customWidth="1"/>
    <col min="15611" max="15611" width="88.140625" style="2" customWidth="1"/>
    <col min="15612" max="15614" width="12.28515625" style="2" customWidth="1"/>
    <col min="15615" max="15865" width="48.28515625" style="2"/>
    <col min="15866" max="15866" width="25.140625" style="2" customWidth="1"/>
    <col min="15867" max="15867" width="88.140625" style="2" customWidth="1"/>
    <col min="15868" max="15870" width="12.28515625" style="2" customWidth="1"/>
    <col min="15871" max="16121" width="48.28515625" style="2"/>
    <col min="16122" max="16122" width="25.140625" style="2" customWidth="1"/>
    <col min="16123" max="16123" width="88.140625" style="2" customWidth="1"/>
    <col min="16124" max="16126" width="12.28515625" style="2" customWidth="1"/>
    <col min="16127" max="16384" width="48.28515625" style="2"/>
  </cols>
  <sheetData>
    <row r="1" spans="1:13" ht="18" x14ac:dyDescent="0.2">
      <c r="A1" s="186" t="s">
        <v>1153</v>
      </c>
      <c r="B1" s="186"/>
      <c r="C1" s="186"/>
      <c r="D1" s="186"/>
      <c r="E1" s="186"/>
      <c r="F1" s="186"/>
    </row>
    <row r="2" spans="1:13" ht="18" customHeight="1" x14ac:dyDescent="0.2">
      <c r="A2" s="186" t="s">
        <v>3443</v>
      </c>
      <c r="B2" s="186"/>
      <c r="C2" s="186"/>
      <c r="D2" s="186"/>
      <c r="E2" s="186"/>
      <c r="F2" s="186"/>
      <c r="M2" s="18"/>
    </row>
    <row r="3" spans="1:13" ht="18" x14ac:dyDescent="0.2">
      <c r="A3" s="186" t="s">
        <v>2946</v>
      </c>
      <c r="B3" s="186"/>
      <c r="C3" s="186"/>
      <c r="D3" s="186"/>
      <c r="E3" s="186"/>
      <c r="F3" s="186"/>
      <c r="M3" s="18"/>
    </row>
    <row r="4" spans="1:13" ht="20.25" customHeight="1" x14ac:dyDescent="0.2">
      <c r="A4" s="187" t="s">
        <v>1160</v>
      </c>
      <c r="B4" s="187"/>
      <c r="C4" s="187"/>
      <c r="D4" s="187"/>
      <c r="E4" s="187"/>
      <c r="F4" s="187"/>
    </row>
    <row r="5" spans="1:13" ht="16.5" thickBot="1" x14ac:dyDescent="0.25">
      <c r="A5" s="58" t="s">
        <v>3677</v>
      </c>
      <c r="B5" s="58"/>
      <c r="C5" s="58"/>
      <c r="D5" s="58"/>
      <c r="E5" s="58"/>
      <c r="F5" s="58"/>
    </row>
    <row r="6" spans="1:13" s="62" customFormat="1" ht="47.25" customHeight="1" thickTop="1" thickBot="1" x14ac:dyDescent="0.3">
      <c r="A6" s="304" t="s">
        <v>3444</v>
      </c>
      <c r="B6" s="304"/>
      <c r="C6" s="305"/>
      <c r="D6" s="59" t="s">
        <v>0</v>
      </c>
      <c r="E6" s="60" t="s">
        <v>1148</v>
      </c>
      <c r="F6" s="61" t="s">
        <v>1149</v>
      </c>
      <c r="G6" s="19"/>
      <c r="H6" s="19"/>
      <c r="I6" s="19"/>
      <c r="J6" s="19"/>
      <c r="K6" s="19"/>
      <c r="L6" s="19"/>
    </row>
    <row r="7" spans="1:13" ht="21" customHeight="1" thickTop="1" x14ac:dyDescent="0.2">
      <c r="A7" s="63" t="s">
        <v>3445</v>
      </c>
      <c r="B7" s="64" t="str">
        <f>IF(OR('CUADRO 4'!E7&gt;'CUADRO 3'!$C$6),"***","")</f>
        <v/>
      </c>
      <c r="C7" s="65" t="str">
        <f>IF(OR('CUADRO 4'!F7&gt;'CUADRO 3'!$D$6),"xx","")</f>
        <v/>
      </c>
      <c r="D7" s="66">
        <f>+E7+F7</f>
        <v>0</v>
      </c>
      <c r="E7" s="67"/>
      <c r="F7" s="68"/>
    </row>
    <row r="8" spans="1:13" ht="21" customHeight="1" x14ac:dyDescent="0.25">
      <c r="A8" s="69" t="s">
        <v>3446</v>
      </c>
      <c r="B8" s="70" t="str">
        <f>IF(OR('CUADRO 4'!E8&gt;'CUADRO 3'!$C$6),"***","")</f>
        <v/>
      </c>
      <c r="C8" s="71" t="str">
        <f>IF(OR('CUADRO 4'!F8&gt;'CUADRO 3'!$D$6),"xx","")</f>
        <v/>
      </c>
      <c r="D8" s="72">
        <f t="shared" ref="D8:D21" si="0">+E8+F8</f>
        <v>0</v>
      </c>
      <c r="E8" s="73"/>
      <c r="F8" s="74"/>
      <c r="G8" s="19"/>
    </row>
    <row r="9" spans="1:13" ht="21" customHeight="1" x14ac:dyDescent="0.2">
      <c r="A9" s="69" t="s">
        <v>3447</v>
      </c>
      <c r="B9" s="70" t="str">
        <f>IF(OR('CUADRO 4'!E9&gt;'CUADRO 3'!$C$6),"***","")</f>
        <v/>
      </c>
      <c r="C9" s="71" t="str">
        <f>IF(OR('CUADRO 4'!F9&gt;'CUADRO 3'!$D$6),"xx","")</f>
        <v/>
      </c>
      <c r="D9" s="72">
        <f t="shared" si="0"/>
        <v>0</v>
      </c>
      <c r="E9" s="73"/>
      <c r="F9" s="74"/>
    </row>
    <row r="10" spans="1:13" ht="21" customHeight="1" x14ac:dyDescent="0.2">
      <c r="A10" s="69" t="s">
        <v>3448</v>
      </c>
      <c r="B10" s="70" t="str">
        <f>IF(OR('CUADRO 4'!E10&gt;'CUADRO 3'!$C$6),"***","")</f>
        <v/>
      </c>
      <c r="C10" s="71" t="str">
        <f>IF(OR('CUADRO 4'!F10&gt;'CUADRO 3'!$D$6),"xx","")</f>
        <v/>
      </c>
      <c r="D10" s="72">
        <f t="shared" si="0"/>
        <v>0</v>
      </c>
      <c r="E10" s="73"/>
      <c r="F10" s="74"/>
    </row>
    <row r="11" spans="1:13" ht="21" customHeight="1" x14ac:dyDescent="0.2">
      <c r="A11" s="69" t="s">
        <v>3449</v>
      </c>
      <c r="B11" s="70" t="str">
        <f>IF(OR('CUADRO 4'!E11&gt;'CUADRO 3'!$C$6),"***","")</f>
        <v/>
      </c>
      <c r="C11" s="71" t="str">
        <f>IF(OR('CUADRO 4'!F11&gt;'CUADRO 3'!$D$6),"xx","")</f>
        <v/>
      </c>
      <c r="D11" s="72">
        <f t="shared" si="0"/>
        <v>0</v>
      </c>
      <c r="E11" s="73"/>
      <c r="F11" s="74"/>
    </row>
    <row r="12" spans="1:13" ht="21" customHeight="1" x14ac:dyDescent="0.2">
      <c r="A12" s="69" t="s">
        <v>3450</v>
      </c>
      <c r="B12" s="70" t="str">
        <f>IF(OR('CUADRO 4'!E12&gt;'CUADRO 3'!$C$6),"***","")</f>
        <v/>
      </c>
      <c r="C12" s="71" t="str">
        <f>IF(OR('CUADRO 4'!F12&gt;'CUADRO 3'!$D$6),"xx","")</f>
        <v/>
      </c>
      <c r="D12" s="72">
        <f t="shared" si="0"/>
        <v>0</v>
      </c>
      <c r="E12" s="73"/>
      <c r="F12" s="74"/>
    </row>
    <row r="13" spans="1:13" ht="21" customHeight="1" x14ac:dyDescent="0.2">
      <c r="A13" s="69" t="s">
        <v>3451</v>
      </c>
      <c r="B13" s="70" t="str">
        <f>IF(OR('CUADRO 4'!E13&gt;'CUADRO 3'!$C$6),"***","")</f>
        <v/>
      </c>
      <c r="C13" s="71" t="str">
        <f>IF(OR('CUADRO 4'!F13&gt;'CUADRO 3'!$D$6),"xx","")</f>
        <v/>
      </c>
      <c r="D13" s="72">
        <f t="shared" si="0"/>
        <v>0</v>
      </c>
      <c r="E13" s="73"/>
      <c r="F13" s="74"/>
    </row>
    <row r="14" spans="1:13" ht="21" customHeight="1" x14ac:dyDescent="0.2">
      <c r="A14" s="69" t="s">
        <v>3452</v>
      </c>
      <c r="B14" s="70" t="str">
        <f>IF(OR('CUADRO 4'!E14&gt;'CUADRO 3'!$C$6),"***","")</f>
        <v/>
      </c>
      <c r="C14" s="71" t="str">
        <f>IF(OR('CUADRO 4'!F14&gt;'CUADRO 3'!$D$6),"xx","")</f>
        <v/>
      </c>
      <c r="D14" s="72">
        <f t="shared" si="0"/>
        <v>0</v>
      </c>
      <c r="E14" s="73"/>
      <c r="F14" s="74"/>
    </row>
    <row r="15" spans="1:13" ht="21" customHeight="1" x14ac:dyDescent="0.2">
      <c r="A15" s="69" t="s">
        <v>3453</v>
      </c>
      <c r="B15" s="70" t="str">
        <f>IF(OR('CUADRO 4'!E15&gt;'CUADRO 3'!$C$6),"***","")</f>
        <v/>
      </c>
      <c r="C15" s="71" t="str">
        <f>IF(OR('CUADRO 4'!F15&gt;'CUADRO 3'!$D$6),"xx","")</f>
        <v/>
      </c>
      <c r="D15" s="72">
        <f t="shared" si="0"/>
        <v>0</v>
      </c>
      <c r="E15" s="73"/>
      <c r="F15" s="74"/>
    </row>
    <row r="16" spans="1:13" ht="21" customHeight="1" x14ac:dyDescent="0.2">
      <c r="A16" s="69" t="s">
        <v>3454</v>
      </c>
      <c r="B16" s="70" t="str">
        <f>IF(OR('CUADRO 4'!E16&gt;'CUADRO 3'!$C$6),"***","")</f>
        <v/>
      </c>
      <c r="C16" s="71" t="str">
        <f>IF(OR('CUADRO 4'!F16&gt;'CUADRO 3'!$D$6),"xx","")</f>
        <v/>
      </c>
      <c r="D16" s="72">
        <f t="shared" si="0"/>
        <v>0</v>
      </c>
      <c r="E16" s="73"/>
      <c r="F16" s="74"/>
    </row>
    <row r="17" spans="1:7" ht="21" customHeight="1" x14ac:dyDescent="0.2">
      <c r="A17" s="69" t="s">
        <v>3455</v>
      </c>
      <c r="B17" s="70" t="str">
        <f>IF(OR('CUADRO 4'!E17&gt;'CUADRO 3'!$C$6),"***","")</f>
        <v/>
      </c>
      <c r="C17" s="71" t="str">
        <f>IF(OR('CUADRO 4'!F17&gt;'CUADRO 3'!$D$6),"xx","")</f>
        <v/>
      </c>
      <c r="D17" s="72">
        <f t="shared" si="0"/>
        <v>0</v>
      </c>
      <c r="E17" s="73"/>
      <c r="F17" s="74"/>
    </row>
    <row r="18" spans="1:7" ht="21" customHeight="1" x14ac:dyDescent="0.2">
      <c r="A18" s="69" t="s">
        <v>3456</v>
      </c>
      <c r="B18" s="70" t="str">
        <f>IF(OR('CUADRO 4'!E18&gt;'CUADRO 3'!$C$6),"***","")</f>
        <v/>
      </c>
      <c r="C18" s="71" t="str">
        <f>IF(OR('CUADRO 4'!F18&gt;'CUADRO 3'!$D$6),"xx","")</f>
        <v/>
      </c>
      <c r="D18" s="72">
        <f t="shared" si="0"/>
        <v>0</v>
      </c>
      <c r="E18" s="73"/>
      <c r="F18" s="74"/>
    </row>
    <row r="19" spans="1:7" ht="21" customHeight="1" x14ac:dyDescent="0.2">
      <c r="A19" s="69" t="s">
        <v>3457</v>
      </c>
      <c r="B19" s="70" t="str">
        <f>IF(OR('CUADRO 4'!E19&gt;'CUADRO 3'!$C$6),"***","")</f>
        <v/>
      </c>
      <c r="C19" s="71" t="str">
        <f>IF(OR('CUADRO 4'!F19&gt;'CUADRO 3'!$D$6),"xx","")</f>
        <v/>
      </c>
      <c r="D19" s="72">
        <f t="shared" si="0"/>
        <v>0</v>
      </c>
      <c r="E19" s="73"/>
      <c r="F19" s="74"/>
      <c r="G19" s="75"/>
    </row>
    <row r="20" spans="1:7" ht="21" customHeight="1" x14ac:dyDescent="0.2">
      <c r="A20" s="69" t="s">
        <v>3458</v>
      </c>
      <c r="B20" s="70" t="str">
        <f>IF(OR('CUADRO 4'!E20&gt;'CUADRO 3'!$C$6),"***","")</f>
        <v/>
      </c>
      <c r="C20" s="71" t="str">
        <f>IF(OR('CUADRO 4'!F20&gt;'CUADRO 3'!$D$6),"xx","")</f>
        <v/>
      </c>
      <c r="D20" s="72">
        <f t="shared" si="0"/>
        <v>0</v>
      </c>
      <c r="E20" s="73"/>
      <c r="F20" s="74"/>
      <c r="G20" s="76">
        <f>SUM(E7:E21)</f>
        <v>0</v>
      </c>
    </row>
    <row r="21" spans="1:7" ht="21" customHeight="1" thickBot="1" x14ac:dyDescent="0.25">
      <c r="A21" s="77" t="s">
        <v>3459</v>
      </c>
      <c r="B21" s="70" t="str">
        <f>IF(OR('CUADRO 4'!E21&gt;'CUADRO 3'!$C$6),"***","")</f>
        <v/>
      </c>
      <c r="C21" s="71" t="str">
        <f>IF(OR('CUADRO 4'!F21&gt;'CUADRO 3'!$D$6),"xx","")</f>
        <v/>
      </c>
      <c r="D21" s="78">
        <f t="shared" si="0"/>
        <v>0</v>
      </c>
      <c r="E21" s="79"/>
      <c r="F21" s="80"/>
      <c r="G21" s="76">
        <f>SUM(F7:F21)</f>
        <v>0</v>
      </c>
    </row>
    <row r="22" spans="1:7" ht="37.5" customHeight="1" thickTop="1" x14ac:dyDescent="0.2">
      <c r="A22" s="306" t="str">
        <f>IF(AND('CUADRO 3'!C6&gt;0,G20=0),"En el Cuadro 3 indicó estudiantes HOMBRES que estudian y trabajan, debe registrarlos en este cuadro, según la actividad o actividades que realizan.","")</f>
        <v/>
      </c>
      <c r="B22" s="306"/>
      <c r="C22" s="306"/>
      <c r="E22" s="81" t="str">
        <f>IF(AND(A22="",G20&lt;'CUADRO 3'!C6),"XXX","")</f>
        <v/>
      </c>
      <c r="F22" s="81" t="str">
        <f>IF(AND(A23="",G21&lt;'CUADRO 3'!D6),"XXX","")</f>
        <v/>
      </c>
    </row>
    <row r="23" spans="1:7" ht="37.5" customHeight="1" x14ac:dyDescent="0.2">
      <c r="A23" s="307" t="str">
        <f>IF(AND('CUADRO 3'!D6&gt;0,G21=0),"En el Cuadro 3 indicó estudiantes MUJERES que estudian y trabajan, debe registrarlos en este cuadro, según la actividad o actividades que realizan.","")</f>
        <v/>
      </c>
      <c r="B23" s="307"/>
      <c r="C23" s="307"/>
      <c r="D23" s="307" t="str">
        <f>IF(OR(E22="XXX",F22="XXX"),"Está desglosando menos estudiantes que los indicados en el Cuadro 3, ya sea Hombres o Mujeres, según se indica con XXX debajo de la respectiva columna.","")</f>
        <v/>
      </c>
      <c r="E23" s="307"/>
      <c r="F23" s="307"/>
    </row>
    <row r="24" spans="1:7" ht="37.5" customHeight="1" x14ac:dyDescent="0.2">
      <c r="A24" s="307" t="str">
        <f>IF(OR(B7="***",B8="***",B9="***",B10="***",B11="***",B12="***",B13="***",B14="***",B15="***",B16="***",B17="***",B18="***",B19="***",B20="***",B21="***"),"*** = La cifra de hombres indicada, no puede ser mayor al total de hombres que estudian y trabajan reportados en el Cuadro 3.","")</f>
        <v/>
      </c>
      <c r="B24" s="307"/>
      <c r="C24" s="307"/>
      <c r="D24" s="307"/>
      <c r="E24" s="307"/>
      <c r="F24" s="307"/>
    </row>
    <row r="25" spans="1:7" ht="37.5" customHeight="1" x14ac:dyDescent="0.2">
      <c r="A25" s="307" t="str">
        <f>IF(OR(C7="xx",C8="xx",C9="xx",C10="xx",C11="xx",C12="xx",C13="xx",C14="xx",C15="xx",C16="xx",C17="xx",C18="xx",C19="xx",C20="xx",C21="xx"),"xx = La cifra de mujeres indicada, no puede ser mayor al total de mujeres que estudian y trabajan reportadas en el Cuadro 3.","")</f>
        <v/>
      </c>
      <c r="B25" s="307"/>
      <c r="C25" s="307"/>
      <c r="D25" s="307"/>
      <c r="E25" s="307"/>
      <c r="F25" s="307"/>
    </row>
    <row r="26" spans="1:7" ht="6.75" customHeight="1" x14ac:dyDescent="0.2">
      <c r="A26" s="82"/>
      <c r="B26" s="83"/>
      <c r="C26" s="82"/>
      <c r="D26" s="84"/>
      <c r="E26" s="85"/>
      <c r="F26" s="85"/>
    </row>
    <row r="27" spans="1:7" ht="18" customHeight="1" x14ac:dyDescent="0.25">
      <c r="A27" s="86" t="s">
        <v>1152</v>
      </c>
      <c r="B27" s="86"/>
      <c r="C27" s="86"/>
      <c r="D27" s="87"/>
      <c r="E27" s="88"/>
      <c r="F27" s="88"/>
    </row>
    <row r="28" spans="1:7" ht="18" customHeight="1" x14ac:dyDescent="0.2">
      <c r="A28" s="241"/>
      <c r="B28" s="242"/>
      <c r="C28" s="242"/>
      <c r="D28" s="296"/>
      <c r="E28" s="296"/>
      <c r="F28" s="297"/>
    </row>
    <row r="29" spans="1:7" ht="18" customHeight="1" x14ac:dyDescent="0.2">
      <c r="A29" s="298"/>
      <c r="B29" s="299"/>
      <c r="C29" s="299"/>
      <c r="D29" s="299"/>
      <c r="E29" s="299"/>
      <c r="F29" s="300"/>
    </row>
    <row r="30" spans="1:7" ht="18" customHeight="1" x14ac:dyDescent="0.2">
      <c r="A30" s="298"/>
      <c r="B30" s="299"/>
      <c r="C30" s="299"/>
      <c r="D30" s="299"/>
      <c r="E30" s="299"/>
      <c r="F30" s="300"/>
    </row>
    <row r="31" spans="1:7" ht="18" customHeight="1" x14ac:dyDescent="0.2">
      <c r="A31" s="301"/>
      <c r="B31" s="302"/>
      <c r="C31" s="302"/>
      <c r="D31" s="302"/>
      <c r="E31" s="302"/>
      <c r="F31" s="303"/>
    </row>
    <row r="32" spans="1:7" x14ac:dyDescent="0.2">
      <c r="E32" s="90"/>
      <c r="F32" s="90"/>
    </row>
  </sheetData>
  <sheetProtection password="C70F" sheet="1" objects="1" scenarios="1"/>
  <mergeCells count="7">
    <mergeCell ref="A28:F31"/>
    <mergeCell ref="A6:C6"/>
    <mergeCell ref="A22:C22"/>
    <mergeCell ref="A23:C23"/>
    <mergeCell ref="A24:C24"/>
    <mergeCell ref="A25:C25"/>
    <mergeCell ref="D23:F25"/>
  </mergeCells>
  <conditionalFormatting sqref="D7:D21 D26">
    <cfRule type="cellIs" dxfId="3" priority="5" operator="equal">
      <formula>0</formula>
    </cfRule>
  </conditionalFormatting>
  <conditionalFormatting sqref="A23:C23">
    <cfRule type="notContainsBlanks" dxfId="2" priority="8">
      <formula>LEN(TRIM(A23))&gt;0</formula>
    </cfRule>
  </conditionalFormatting>
  <conditionalFormatting sqref="D23:F25">
    <cfRule type="notContainsBlanks" dxfId="1" priority="2">
      <formula>LEN(TRIM(D23))&gt;0</formula>
    </cfRule>
  </conditionalFormatting>
  <conditionalFormatting sqref="A22:C22">
    <cfRule type="notContainsBlanks" dxfId="0" priority="9">
      <formula>LEN(TRIM(A22))&gt;0</formula>
    </cfRule>
  </conditionalFormatting>
  <dataValidations count="1">
    <dataValidation allowBlank="1" showErrorMessage="1" sqref="E7:F21"/>
  </dataValidations>
  <printOptions horizontalCentered="1" verticalCentered="1"/>
  <pageMargins left="0.23622047244094491" right="0.23622047244094491" top="0.15748031496062992" bottom="0.47244094488188981" header="0.31496062992125984" footer="0.27559055118110237"/>
  <pageSetup scale="83" orientation="landscape" r:id="rId1"/>
  <headerFooter>
    <oddFooter>&amp;R&amp;"Malgun Gothic,Negrita Cursiva"&amp;9III Ciclo y Educación Diversificada&amp;"Malgun Gothic,Cursiva", página 5 de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12</vt:i4>
      </vt:variant>
    </vt:vector>
  </HeadingPairs>
  <TitlesOfParts>
    <vt:vector size="21" baseType="lpstr">
      <vt:lpstr>Códigos</vt:lpstr>
      <vt:lpstr>colegios-sin codig</vt:lpstr>
      <vt:lpstr>Códigos Portada</vt:lpstr>
      <vt:lpstr>Portada 1-con Código Presup.</vt:lpstr>
      <vt:lpstr>Portada 2-sin Código Presup.</vt:lpstr>
      <vt:lpstr>CUADRO 1</vt:lpstr>
      <vt:lpstr>CUADRO 2</vt:lpstr>
      <vt:lpstr>CUADRO 3</vt:lpstr>
      <vt:lpstr>CUADRO 4</vt:lpstr>
      <vt:lpstr>'CUADRO 1'!Área_de_impresión</vt:lpstr>
      <vt:lpstr>'CUADRO 4'!Área_de_impresión</vt:lpstr>
      <vt:lpstr>'Portada 1-con Código Presup.'!Área_de_impresión</vt:lpstr>
      <vt:lpstr>'Portada 2-sin Código Presup.'!Área_de_impresión</vt:lpstr>
      <vt:lpstr>'colegios-sin codig'!BaseDeDatos</vt:lpstr>
      <vt:lpstr>codigos</vt:lpstr>
      <vt:lpstr>datos</vt:lpstr>
      <vt:lpstr>HORARIO</vt:lpstr>
      <vt:lpstr>lista</vt:lpstr>
      <vt:lpstr>'CUADRO 1'!OLE_LINK2</vt:lpstr>
      <vt:lpstr>privadas</vt:lpstr>
      <vt:lpstr>secuenc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dbrenes</dc:creator>
  <cp:lastModifiedBy>Departamento Análisis Estadístico</cp:lastModifiedBy>
  <cp:lastPrinted>2019-07-02T14:43:42Z</cp:lastPrinted>
  <dcterms:created xsi:type="dcterms:W3CDTF">2011-05-27T17:11:21Z</dcterms:created>
  <dcterms:modified xsi:type="dcterms:W3CDTF">2020-08-06T18:24:28Z</dcterms:modified>
</cp:coreProperties>
</file>