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4 debv\Censo Escolar 2024--Informe INICIAL\FORMULARIOS\Colegios\"/>
    </mc:Choice>
  </mc:AlternateContent>
  <xr:revisionPtr revIDLastSave="0" documentId="13_ncr:1_{03DDB010-E23B-40D7-8DFF-D19626027AE9}" xr6:coauthVersionLast="47" xr6:coauthVersionMax="47" xr10:uidLastSave="{00000000-0000-0000-0000-000000000000}"/>
  <workbookProtection workbookAlgorithmName="SHA-512" workbookHashValue="EU1Keo0XA50Qb5RMMGHLuq15wdv5jJHb0nnk15DEQ9GEEcVHMm2RJx2l3vnmCzVdhIqilOmEyy7fGdYsZMdzMg==" workbookSaltValue="C2xGeNM/i0zj76Gd8OosQg==" workbookSpinCount="100000" lockStructure="1"/>
  <bookViews>
    <workbookView xWindow="-120" yWindow="-16320" windowWidth="29040" windowHeight="15720" tabRatio="791" firstSheet="2" activeTab="2" xr2:uid="{00000000-000D-0000-FFFF-FFFF00000000}"/>
  </bookViews>
  <sheets>
    <sheet name="ubicacion" sheetId="80" state="hidden" r:id="rId1"/>
    <sheet name="Códigos Portada" sheetId="27" state="hidden" r:id="rId2"/>
    <sheet name="Portada" sheetId="12" r:id="rId3"/>
    <sheet name="CUADRO 1" sheetId="58" r:id="rId4"/>
    <sheet name="CUADRO 2" sheetId="61" r:id="rId5"/>
    <sheet name="CUADRO 3" sheetId="95" r:id="rId6"/>
    <sheet name="CUADRO 4" sheetId="97" r:id="rId7"/>
    <sheet name="CUADRO 5" sheetId="86" r:id="rId8"/>
    <sheet name="CUADRO 6" sheetId="87" r:id="rId9"/>
    <sheet name="CUADRO 7" sheetId="67" r:id="rId10"/>
    <sheet name="CUADRO 8-9" sheetId="77" r:id="rId11"/>
    <sheet name="CUADRO 10" sheetId="78" r:id="rId12"/>
  </sheets>
  <definedNames>
    <definedName name="_xlnm._FilterDatabase" localSheetId="1" hidden="1">'Códigos Portada'!$A$2:$W$2</definedName>
    <definedName name="_xlnm.Print_Area" localSheetId="3">'CUADRO 1'!$C$1:$L$22</definedName>
    <definedName name="_xlnm.Print_Area" localSheetId="11">'CUADRO 10'!$C$1:$M$21</definedName>
    <definedName name="_xlnm.Print_Area" localSheetId="4">'CUADRO 2'!$C$1:$U$23</definedName>
    <definedName name="_xlnm.Print_Area" localSheetId="5">'CUADRO 3'!$C$1:$U$23</definedName>
    <definedName name="_xlnm.Print_Area" localSheetId="6">'CUADRO 4'!$C$1:$O$16</definedName>
    <definedName name="_xlnm.Print_Area" localSheetId="7">'CUADRO 5'!$C$1:$I$38</definedName>
    <definedName name="_xlnm.Print_Area" localSheetId="8">'CUADRO 6'!$B$1:$N$41</definedName>
    <definedName name="_xlnm.Print_Area" localSheetId="9">'CUADRO 7'!$C$1:$U$38</definedName>
    <definedName name="_xlnm.Print_Area" localSheetId="10">'CUADRO 8-9'!$C$1:$F$30</definedName>
    <definedName name="_xlnm.Print_Area" localSheetId="2">Portada!$C$2:$F$27</definedName>
    <definedName name="codigo">'Códigos Portada'!$A$3:$B$18</definedName>
    <definedName name="datos">'Códigos Portada'!$D$3:$W$18</definedName>
    <definedName name="PROV">ubicacion!$A$1:$B$492</definedName>
    <definedName name="PROV1">ubicacion!$D$2:$E$492</definedName>
    <definedName name="ubic">ubicacion!$D$2:$D$492</definedName>
    <definedName name="ubicac">ubicacion!$D$2:$E$492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95" l="1"/>
  <c r="U14" i="95"/>
  <c r="T14" i="95"/>
  <c r="B7" i="12" l="1"/>
  <c r="B10" i="12" s="1"/>
  <c r="B11" i="12" s="1"/>
  <c r="B12" i="12" s="1"/>
  <c r="B13" i="12" s="1"/>
  <c r="B14" i="12" s="1"/>
  <c r="B15" i="12" s="1"/>
  <c r="B18" i="12" s="1"/>
  <c r="B21" i="12" s="1"/>
  <c r="B22" i="12" s="1"/>
  <c r="B23" i="12" s="1"/>
  <c r="B6" i="12"/>
  <c r="L15" i="27" l="1"/>
  <c r="L9" i="27" l="1"/>
  <c r="L10" i="27"/>
  <c r="L11" i="27"/>
  <c r="L12" i="27"/>
  <c r="L13" i="27"/>
  <c r="L14" i="27"/>
  <c r="L8" i="27"/>
  <c r="L4" i="27"/>
  <c r="L5" i="27"/>
  <c r="L6" i="27"/>
  <c r="L7" i="27"/>
  <c r="L3" i="27"/>
  <c r="U29" i="67" l="1"/>
  <c r="T29" i="67"/>
  <c r="R29" i="67"/>
  <c r="Q29" i="67"/>
  <c r="O29" i="67"/>
  <c r="N29" i="67"/>
  <c r="I29" i="67"/>
  <c r="H29" i="67"/>
  <c r="I14" i="61" l="1"/>
  <c r="S28" i="67"/>
  <c r="P28" i="67"/>
  <c r="M28" i="67"/>
  <c r="J28" i="67"/>
  <c r="G28" i="67"/>
  <c r="D28" i="67"/>
  <c r="S27" i="67"/>
  <c r="P27" i="67"/>
  <c r="M27" i="67"/>
  <c r="J27" i="67"/>
  <c r="G27" i="67"/>
  <c r="D27" i="67"/>
  <c r="S26" i="67"/>
  <c r="P26" i="67"/>
  <c r="M26" i="67"/>
  <c r="J26" i="67"/>
  <c r="G26" i="67"/>
  <c r="D26" i="67"/>
  <c r="S25" i="67"/>
  <c r="P25" i="67"/>
  <c r="M25" i="67"/>
  <c r="J25" i="67"/>
  <c r="G25" i="67"/>
  <c r="D25" i="67"/>
  <c r="S24" i="67"/>
  <c r="P24" i="67"/>
  <c r="M24" i="67"/>
  <c r="J24" i="67"/>
  <c r="G24" i="67"/>
  <c r="D24" i="67"/>
  <c r="S23" i="67"/>
  <c r="P23" i="67"/>
  <c r="M23" i="67"/>
  <c r="J23" i="67"/>
  <c r="G23" i="67"/>
  <c r="D23" i="67"/>
  <c r="S22" i="67"/>
  <c r="P22" i="67"/>
  <c r="M22" i="67"/>
  <c r="J22" i="67"/>
  <c r="G22" i="67"/>
  <c r="D22" i="67"/>
  <c r="S21" i="67"/>
  <c r="P21" i="67"/>
  <c r="M21" i="67"/>
  <c r="J21" i="67"/>
  <c r="G21" i="67"/>
  <c r="D21" i="67"/>
  <c r="S20" i="67"/>
  <c r="P20" i="67"/>
  <c r="M20" i="67"/>
  <c r="J20" i="67"/>
  <c r="G20" i="67"/>
  <c r="D20" i="67"/>
  <c r="S19" i="67"/>
  <c r="P19" i="67"/>
  <c r="M19" i="67"/>
  <c r="J19" i="67"/>
  <c r="G19" i="67"/>
  <c r="D19" i="67"/>
  <c r="U18" i="67"/>
  <c r="T18" i="67"/>
  <c r="R18" i="67"/>
  <c r="Q18" i="67"/>
  <c r="O18" i="67"/>
  <c r="N18" i="67"/>
  <c r="L18" i="67"/>
  <c r="K18" i="67"/>
  <c r="I18" i="67"/>
  <c r="H18" i="67"/>
  <c r="F18" i="67"/>
  <c r="E18" i="67"/>
  <c r="S17" i="67"/>
  <c r="P17" i="67"/>
  <c r="M17" i="67"/>
  <c r="J17" i="67"/>
  <c r="G17" i="67"/>
  <c r="D17" i="67"/>
  <c r="S16" i="67"/>
  <c r="P16" i="67"/>
  <c r="M16" i="67"/>
  <c r="J16" i="67"/>
  <c r="G16" i="67"/>
  <c r="D16" i="67"/>
  <c r="S15" i="67"/>
  <c r="P15" i="67"/>
  <c r="M15" i="67"/>
  <c r="J15" i="67"/>
  <c r="G15" i="67"/>
  <c r="D15" i="67"/>
  <c r="U14" i="67"/>
  <c r="T14" i="67"/>
  <c r="R14" i="67"/>
  <c r="Q14" i="67"/>
  <c r="O14" i="67"/>
  <c r="N14" i="67"/>
  <c r="L14" i="67"/>
  <c r="K14" i="67"/>
  <c r="I14" i="67"/>
  <c r="H14" i="67"/>
  <c r="F14" i="67"/>
  <c r="E14" i="67"/>
  <c r="S13" i="67"/>
  <c r="P13" i="67"/>
  <c r="M13" i="67"/>
  <c r="J13" i="67"/>
  <c r="G13" i="67"/>
  <c r="D13" i="67"/>
  <c r="S12" i="67"/>
  <c r="P12" i="67"/>
  <c r="M12" i="67"/>
  <c r="J12" i="67"/>
  <c r="G12" i="67"/>
  <c r="D12" i="67"/>
  <c r="S11" i="67"/>
  <c r="P11" i="67"/>
  <c r="M11" i="67"/>
  <c r="J11" i="67"/>
  <c r="G11" i="67"/>
  <c r="D11" i="67"/>
  <c r="S10" i="67"/>
  <c r="P10" i="67"/>
  <c r="M10" i="67"/>
  <c r="J10" i="67"/>
  <c r="G10" i="67"/>
  <c r="D10" i="67"/>
  <c r="S9" i="67"/>
  <c r="P9" i="67"/>
  <c r="M9" i="67"/>
  <c r="J9" i="67"/>
  <c r="G9" i="67"/>
  <c r="D9" i="67"/>
  <c r="S8" i="67"/>
  <c r="P8" i="67"/>
  <c r="M8" i="67"/>
  <c r="J8" i="67"/>
  <c r="G8" i="67"/>
  <c r="D8" i="67"/>
  <c r="S18" i="67" l="1"/>
  <c r="J18" i="67"/>
  <c r="G14" i="67"/>
  <c r="S14" i="67"/>
  <c r="J14" i="67"/>
  <c r="D14" i="67"/>
  <c r="P18" i="67"/>
  <c r="M18" i="67"/>
  <c r="M14" i="67"/>
  <c r="D18" i="67"/>
  <c r="P14" i="67"/>
  <c r="G18" i="6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D8" i="87"/>
  <c r="D7" i="87"/>
  <c r="N7" i="67" l="1"/>
  <c r="H7" i="67"/>
  <c r="R7" i="67"/>
  <c r="O7" i="67"/>
  <c r="F7" i="67"/>
  <c r="F29" i="67" s="1"/>
  <c r="U14" i="61"/>
  <c r="T14" i="61"/>
  <c r="R14" i="61"/>
  <c r="Q14" i="61"/>
  <c r="O14" i="61"/>
  <c r="N14" i="61"/>
  <c r="L14" i="61"/>
  <c r="K14" i="61"/>
  <c r="H14" i="61"/>
  <c r="S13" i="61"/>
  <c r="P13" i="61"/>
  <c r="M13" i="61"/>
  <c r="J13" i="61"/>
  <c r="G13" i="61"/>
  <c r="F13" i="61"/>
  <c r="E13" i="61"/>
  <c r="S12" i="61"/>
  <c r="P12" i="61"/>
  <c r="M12" i="61"/>
  <c r="J12" i="61"/>
  <c r="G12" i="61"/>
  <c r="F12" i="61"/>
  <c r="E12" i="61"/>
  <c r="S11" i="61"/>
  <c r="P11" i="61"/>
  <c r="M11" i="61"/>
  <c r="J11" i="61"/>
  <c r="G11" i="61"/>
  <c r="F11" i="61"/>
  <c r="E11" i="61"/>
  <c r="S10" i="61"/>
  <c r="P10" i="61"/>
  <c r="M10" i="61"/>
  <c r="J10" i="61"/>
  <c r="G10" i="61"/>
  <c r="F10" i="61"/>
  <c r="E10" i="61"/>
  <c r="S9" i="61"/>
  <c r="P9" i="61"/>
  <c r="M9" i="61"/>
  <c r="J9" i="61"/>
  <c r="G9" i="61"/>
  <c r="F9" i="61"/>
  <c r="E9" i="61"/>
  <c r="S8" i="61"/>
  <c r="P8" i="61"/>
  <c r="M8" i="61"/>
  <c r="J8" i="61"/>
  <c r="G8" i="61"/>
  <c r="F8" i="61"/>
  <c r="E8" i="61"/>
  <c r="S7" i="61"/>
  <c r="P7" i="61"/>
  <c r="M7" i="61"/>
  <c r="J7" i="61"/>
  <c r="G7" i="61"/>
  <c r="F7" i="61"/>
  <c r="E7" i="61"/>
  <c r="S6" i="61"/>
  <c r="P6" i="61"/>
  <c r="M6" i="61"/>
  <c r="J6" i="61"/>
  <c r="G6" i="61"/>
  <c r="F6" i="61"/>
  <c r="E6" i="61"/>
  <c r="D9" i="61" l="1"/>
  <c r="D12" i="61"/>
  <c r="D13" i="61"/>
  <c r="D11" i="61"/>
  <c r="M7" i="67"/>
  <c r="E7" i="67"/>
  <c r="E29" i="67" s="1"/>
  <c r="Q7" i="67"/>
  <c r="P7" i="67" s="1"/>
  <c r="D10" i="61"/>
  <c r="K7" i="67"/>
  <c r="K29" i="67" s="1"/>
  <c r="I7" i="67"/>
  <c r="G7" i="67" s="1"/>
  <c r="L7" i="67"/>
  <c r="L29" i="67" s="1"/>
  <c r="T7" i="67"/>
  <c r="U7" i="67"/>
  <c r="D8" i="61"/>
  <c r="D7" i="61"/>
  <c r="D6" i="61"/>
  <c r="G32" i="67" l="1"/>
  <c r="Q30" i="67"/>
  <c r="G30" i="67"/>
  <c r="D7" i="67"/>
  <c r="S7" i="67"/>
  <c r="J7" i="67"/>
  <c r="G11" i="58"/>
  <c r="G10" i="58"/>
  <c r="D10" i="58"/>
  <c r="K10" i="58" s="1"/>
  <c r="G9" i="58"/>
  <c r="D9" i="58"/>
  <c r="K9" i="58" s="1"/>
  <c r="G8" i="58"/>
  <c r="D8" i="58"/>
  <c r="K8" i="58" s="1"/>
  <c r="G7" i="58"/>
  <c r="D7" i="58"/>
  <c r="K7" i="58" s="1"/>
  <c r="G6" i="58"/>
  <c r="D6" i="58"/>
  <c r="K6" i="58" s="1"/>
  <c r="J5" i="58"/>
  <c r="I5" i="58"/>
  <c r="H5" i="58"/>
  <c r="F5" i="58"/>
  <c r="F14" i="61" s="1"/>
  <c r="E5" i="58"/>
  <c r="E14" i="61" l="1"/>
  <c r="H15" i="61" s="1"/>
  <c r="G5" i="58"/>
  <c r="D5" i="58"/>
  <c r="D4" i="77"/>
  <c r="R14" i="95"/>
  <c r="Q14" i="95"/>
  <c r="O14" i="95"/>
  <c r="N14" i="95"/>
  <c r="L14" i="95"/>
  <c r="K14" i="95"/>
  <c r="I14" i="95"/>
  <c r="G15" i="95" l="1"/>
  <c r="D15" i="61"/>
  <c r="K35" i="87"/>
  <c r="H35" i="87"/>
  <c r="E35" i="87"/>
  <c r="K34" i="87"/>
  <c r="H34" i="87"/>
  <c r="E34" i="87"/>
  <c r="K33" i="87"/>
  <c r="H33" i="87"/>
  <c r="E33" i="87"/>
  <c r="K32" i="87"/>
  <c r="H32" i="87"/>
  <c r="E32" i="87"/>
  <c r="K31" i="87"/>
  <c r="H31" i="87"/>
  <c r="E31" i="87"/>
  <c r="K30" i="87"/>
  <c r="H30" i="87"/>
  <c r="E30" i="87"/>
  <c r="K29" i="87"/>
  <c r="H29" i="87"/>
  <c r="E29" i="87"/>
  <c r="K28" i="87"/>
  <c r="H28" i="87"/>
  <c r="E28" i="87"/>
  <c r="K27" i="87"/>
  <c r="H27" i="87"/>
  <c r="E27" i="87"/>
  <c r="K26" i="87"/>
  <c r="H26" i="87"/>
  <c r="E26" i="87"/>
  <c r="K25" i="87"/>
  <c r="H25" i="87"/>
  <c r="E25" i="87"/>
  <c r="K24" i="87"/>
  <c r="H24" i="87"/>
  <c r="E24" i="87"/>
  <c r="K23" i="87"/>
  <c r="H23" i="87"/>
  <c r="E23" i="87"/>
  <c r="K22" i="87"/>
  <c r="H22" i="87"/>
  <c r="E22" i="87"/>
  <c r="K21" i="87"/>
  <c r="H21" i="87"/>
  <c r="E21" i="87"/>
  <c r="K20" i="87"/>
  <c r="H20" i="87"/>
  <c r="E20" i="87"/>
  <c r="K19" i="87"/>
  <c r="H19" i="87"/>
  <c r="E19" i="87"/>
  <c r="K18" i="87"/>
  <c r="H18" i="87"/>
  <c r="E18" i="87"/>
  <c r="K17" i="87"/>
  <c r="H17" i="87"/>
  <c r="E17" i="87"/>
  <c r="K16" i="87"/>
  <c r="H16" i="87"/>
  <c r="E16" i="87"/>
  <c r="K15" i="87"/>
  <c r="H15" i="87"/>
  <c r="E15" i="87"/>
  <c r="K14" i="87"/>
  <c r="H14" i="87"/>
  <c r="N14" i="87" s="1"/>
  <c r="E14" i="87"/>
  <c r="K13" i="87"/>
  <c r="H13" i="87"/>
  <c r="E13" i="87"/>
  <c r="K12" i="87"/>
  <c r="H12" i="87"/>
  <c r="E12" i="87"/>
  <c r="K11" i="87"/>
  <c r="H11" i="87"/>
  <c r="E11" i="87"/>
  <c r="K10" i="87"/>
  <c r="H10" i="87"/>
  <c r="E10" i="87"/>
  <c r="K9" i="87"/>
  <c r="H9" i="87"/>
  <c r="E9" i="87"/>
  <c r="K8" i="87"/>
  <c r="H8" i="87"/>
  <c r="E8" i="87"/>
  <c r="K7" i="87"/>
  <c r="H7" i="87"/>
  <c r="E7" i="87"/>
  <c r="M6" i="87"/>
  <c r="L6" i="87"/>
  <c r="K6" i="87" s="1"/>
  <c r="J6" i="87"/>
  <c r="I6" i="87"/>
  <c r="H6" i="87" s="1"/>
  <c r="G6" i="87"/>
  <c r="F6" i="87"/>
  <c r="D6" i="87" s="1"/>
  <c r="E6" i="87" l="1"/>
  <c r="N6" i="87"/>
  <c r="E5" i="78" l="1"/>
  <c r="M9" i="97" l="1"/>
  <c r="M8" i="97"/>
  <c r="J8" i="97"/>
  <c r="M7" i="97"/>
  <c r="J7" i="97"/>
  <c r="G7" i="97"/>
  <c r="M6" i="97"/>
  <c r="J6" i="97"/>
  <c r="G6" i="97"/>
  <c r="D6" i="97"/>
  <c r="D8" i="86" l="1"/>
  <c r="E8" i="86" s="1"/>
  <c r="D9" i="86"/>
  <c r="E9" i="86" s="1"/>
  <c r="D10" i="86"/>
  <c r="E10" i="86" s="1"/>
  <c r="D11" i="86"/>
  <c r="E11" i="86" s="1"/>
  <c r="D12" i="86"/>
  <c r="E12" i="86" s="1"/>
  <c r="D13" i="86"/>
  <c r="E13" i="86" s="1"/>
  <c r="D14" i="86"/>
  <c r="E14" i="86" s="1"/>
  <c r="D15" i="86"/>
  <c r="E15" i="86" s="1"/>
  <c r="D16" i="86"/>
  <c r="E16" i="86" s="1"/>
  <c r="D17" i="86"/>
  <c r="E17" i="86" s="1"/>
  <c r="D18" i="86"/>
  <c r="E18" i="86" s="1"/>
  <c r="D19" i="86"/>
  <c r="E19" i="86" s="1"/>
  <c r="D20" i="86"/>
  <c r="E20" i="86" s="1"/>
  <c r="D21" i="86"/>
  <c r="E21" i="86" s="1"/>
  <c r="D22" i="86"/>
  <c r="E22" i="86" s="1"/>
  <c r="D23" i="86"/>
  <c r="E23" i="86" s="1"/>
  <c r="D24" i="86"/>
  <c r="E24" i="86" s="1"/>
  <c r="D25" i="86"/>
  <c r="E25" i="86" s="1"/>
  <c r="D26" i="86"/>
  <c r="E26" i="86" s="1"/>
  <c r="D27" i="86"/>
  <c r="E27" i="86" s="1"/>
  <c r="D28" i="86"/>
  <c r="E28" i="86" s="1"/>
  <c r="D29" i="86"/>
  <c r="E29" i="86" s="1"/>
  <c r="D30" i="86"/>
  <c r="E30" i="86" s="1"/>
  <c r="D21" i="77" l="1"/>
  <c r="D20" i="77"/>
  <c r="D19" i="77"/>
  <c r="D18" i="77"/>
  <c r="D17" i="77"/>
  <c r="D16" i="77"/>
  <c r="D15" i="77"/>
  <c r="D14" i="77"/>
  <c r="D13" i="77"/>
  <c r="D12" i="77"/>
  <c r="D5" i="78" l="1"/>
  <c r="F31" i="86"/>
  <c r="D31" i="86"/>
  <c r="E31" i="86" s="1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F8" i="86"/>
  <c r="F7" i="86"/>
  <c r="D7" i="86"/>
  <c r="E7" i="86" s="1"/>
  <c r="F6" i="86"/>
  <c r="D6" i="86"/>
  <c r="G5" i="86"/>
  <c r="H5" i="86" s="1"/>
  <c r="H16" i="86" l="1"/>
  <c r="H13" i="86"/>
  <c r="H9" i="86"/>
  <c r="E6" i="95" l="1"/>
  <c r="P9" i="95"/>
  <c r="S9" i="95"/>
  <c r="E11" i="77" l="1"/>
  <c r="F11" i="77"/>
  <c r="D11" i="77" l="1"/>
  <c r="C23" i="77" s="1"/>
  <c r="C5" i="77" l="1"/>
  <c r="C22" i="77"/>
  <c r="F13" i="95"/>
  <c r="E13" i="95"/>
  <c r="F12" i="95"/>
  <c r="E12" i="95"/>
  <c r="F11" i="95"/>
  <c r="E11" i="95"/>
  <c r="F10" i="95"/>
  <c r="E10" i="95"/>
  <c r="F9" i="95"/>
  <c r="E9" i="95"/>
  <c r="F8" i="95"/>
  <c r="E8" i="95"/>
  <c r="F7" i="95"/>
  <c r="E7" i="95"/>
  <c r="F6" i="95"/>
  <c r="G4" i="78" l="1"/>
  <c r="E13" i="78"/>
  <c r="D13" i="78" s="1"/>
  <c r="E12" i="78"/>
  <c r="D12" i="78" s="1"/>
  <c r="S13" i="95" l="1"/>
  <c r="P13" i="95"/>
  <c r="M13" i="95"/>
  <c r="J13" i="95"/>
  <c r="G13" i="95"/>
  <c r="S12" i="95"/>
  <c r="P12" i="95"/>
  <c r="M12" i="95"/>
  <c r="J12" i="95"/>
  <c r="G12" i="95"/>
  <c r="S11" i="95"/>
  <c r="P11" i="95"/>
  <c r="M11" i="95"/>
  <c r="J11" i="95"/>
  <c r="G11" i="95"/>
  <c r="S10" i="95"/>
  <c r="P10" i="95"/>
  <c r="M10" i="95"/>
  <c r="J10" i="95"/>
  <c r="G10" i="95"/>
  <c r="M9" i="95"/>
  <c r="J9" i="95"/>
  <c r="G9" i="95"/>
  <c r="S8" i="95"/>
  <c r="P8" i="95"/>
  <c r="M8" i="95"/>
  <c r="J8" i="95"/>
  <c r="G8" i="95"/>
  <c r="S7" i="95"/>
  <c r="P7" i="95"/>
  <c r="M7" i="95"/>
  <c r="J7" i="95"/>
  <c r="G7" i="95"/>
  <c r="S6" i="95"/>
  <c r="P6" i="95"/>
  <c r="M6" i="95"/>
  <c r="J6" i="95"/>
  <c r="G6" i="95"/>
  <c r="D7" i="95" l="1"/>
  <c r="D13" i="95"/>
  <c r="D11" i="95"/>
  <c r="D10" i="95"/>
  <c r="D8" i="95"/>
  <c r="D12" i="95"/>
  <c r="D9" i="95"/>
  <c r="D6" i="95"/>
  <c r="D14" i="95" l="1"/>
  <c r="G14" i="58" s="1"/>
  <c r="D7" i="12"/>
  <c r="G17" i="95" l="1"/>
  <c r="D15" i="12"/>
  <c r="G12" i="12"/>
  <c r="D20" i="12"/>
  <c r="D10" i="12"/>
  <c r="D14" i="12"/>
  <c r="D9" i="12"/>
  <c r="D18" i="12"/>
  <c r="D6" i="12"/>
  <c r="F5" i="12" s="1"/>
  <c r="D17" i="12"/>
  <c r="D11" i="12"/>
  <c r="D12" i="12" l="1"/>
  <c r="D13" i="12" s="1"/>
  <c r="E14" i="78"/>
  <c r="D14" i="78" s="1"/>
  <c r="E11" i="78"/>
  <c r="D11" i="78" s="1"/>
  <c r="E10" i="78"/>
  <c r="D10" i="78" s="1"/>
  <c r="E9" i="78"/>
  <c r="D9" i="78" s="1"/>
  <c r="E8" i="78"/>
  <c r="D8" i="78" s="1"/>
  <c r="E7" i="78"/>
  <c r="D7" i="78" s="1"/>
  <c r="E6" i="78"/>
  <c r="M4" i="78"/>
  <c r="L4" i="78"/>
  <c r="K4" i="78"/>
  <c r="J4" i="78"/>
  <c r="I4" i="78"/>
  <c r="H4" i="78"/>
  <c r="F4" i="78"/>
  <c r="E15" i="78" l="1"/>
  <c r="F15" i="78" s="1"/>
  <c r="D6" i="78"/>
  <c r="E4" i="78"/>
</calcChain>
</file>

<file path=xl/sharedStrings.xml><?xml version="1.0" encoding="utf-8"?>
<sst xmlns="http://schemas.openxmlformats.org/spreadsheetml/2006/main" count="2543" uniqueCount="1320">
  <si>
    <t>Total</t>
  </si>
  <si>
    <t>Código Secuencial: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</si>
  <si>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</si>
  <si>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</si>
  <si>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</si>
  <si>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</si>
  <si>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</si>
  <si>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</si>
  <si>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</si>
  <si>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</si>
  <si>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</si>
  <si>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Circuito Escolar:</t>
  </si>
  <si>
    <t>Institución:</t>
  </si>
  <si>
    <t>12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</si>
  <si>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</si>
  <si>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</si>
  <si>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</si>
  <si>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</si>
  <si>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</si>
  <si>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</si>
  <si>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</si>
  <si>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</si>
  <si>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</si>
  <si>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</si>
  <si>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</si>
  <si>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</si>
  <si>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</si>
  <si>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</si>
  <si>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</si>
  <si>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</si>
  <si>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</si>
  <si>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</si>
  <si>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</si>
  <si>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</si>
  <si>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</si>
  <si>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</si>
  <si>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2</t>
  </si>
  <si>
    <t>DESAMPARADOS</t>
  </si>
  <si>
    <t>3</t>
  </si>
  <si>
    <t>OCCIDENTE</t>
  </si>
  <si>
    <t>LIMON</t>
  </si>
  <si>
    <t>7</t>
  </si>
  <si>
    <t>6</t>
  </si>
  <si>
    <t>PUNTARENAS</t>
  </si>
  <si>
    <t>4</t>
  </si>
  <si>
    <t>HEREDIA</t>
  </si>
  <si>
    <t>5</t>
  </si>
  <si>
    <t>CARTAGO</t>
  </si>
  <si>
    <t>SAN IGNACIO</t>
  </si>
  <si>
    <t>LIBERIA</t>
  </si>
  <si>
    <t>AGUIRRE</t>
  </si>
  <si>
    <t>TURRIALBA</t>
  </si>
  <si>
    <t>NICOYA</t>
  </si>
  <si>
    <t>ESPARZA</t>
  </si>
  <si>
    <t>Barrio o Poblado:</t>
  </si>
  <si>
    <t>Dirección Exacta:</t>
  </si>
  <si>
    <t>Dirección Regional:</t>
  </si>
  <si>
    <t>Código Presupuestario:</t>
  </si>
  <si>
    <t>Informática</t>
  </si>
  <si>
    <t>Hombres</t>
  </si>
  <si>
    <t>Mujeres</t>
  </si>
  <si>
    <t>Tipo de Cargo</t>
  </si>
  <si>
    <t>Otros</t>
  </si>
  <si>
    <t>Docentes</t>
  </si>
  <si>
    <t>Inglés</t>
  </si>
  <si>
    <t>TOTAL</t>
  </si>
  <si>
    <t>Discapacidad Múltiple</t>
  </si>
  <si>
    <t>Sordera</t>
  </si>
  <si>
    <t>Sordo Ceguera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</si>
  <si>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</si>
  <si>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</si>
  <si>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</si>
  <si>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</si>
  <si>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</si>
  <si>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</si>
  <si>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</si>
  <si>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</si>
  <si>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</si>
  <si>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</si>
  <si>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</si>
  <si>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</si>
  <si>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</si>
  <si>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</si>
  <si>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</si>
  <si>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</si>
  <si>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</si>
  <si>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</si>
  <si>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</si>
  <si>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</si>
  <si>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</si>
  <si>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</si>
  <si>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</si>
  <si>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</si>
  <si>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</si>
  <si>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</si>
  <si>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</si>
  <si>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</si>
  <si>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</si>
  <si>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</si>
  <si>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</si>
  <si>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</si>
  <si>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</si>
  <si>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</si>
  <si>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</si>
  <si>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</si>
  <si>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</si>
  <si>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</si>
  <si>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</si>
  <si>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</si>
  <si>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</si>
  <si>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</si>
  <si>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</si>
  <si>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</si>
  <si>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</si>
  <si>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</si>
  <si>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</si>
  <si>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</si>
  <si>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</si>
  <si>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</si>
  <si>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</si>
  <si>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</si>
  <si>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</si>
  <si>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</si>
  <si>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</si>
  <si>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</si>
  <si>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</si>
  <si>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</si>
  <si>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Correo Electrónico de la Institución:</t>
  </si>
  <si>
    <t>OBSERVACIONES/COMENTARIOS:</t>
  </si>
  <si>
    <t>Asignatura</t>
  </si>
  <si>
    <t>Español</t>
  </si>
  <si>
    <t>Estudios Sociales</t>
  </si>
  <si>
    <t>Matemática</t>
  </si>
  <si>
    <t>Discapacidad Motora</t>
  </si>
  <si>
    <t>Ceguera</t>
  </si>
  <si>
    <t>Baja Visión</t>
  </si>
  <si>
    <t>Otros Docentes</t>
  </si>
  <si>
    <t>Aspi-rantes</t>
  </si>
  <si>
    <t>Ubicación (PR/CA/DI):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</si>
  <si>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</si>
  <si>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</si>
  <si>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</si>
  <si>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</si>
  <si>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</si>
  <si>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</si>
  <si>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</si>
  <si>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</si>
  <si>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</si>
  <si>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</si>
  <si>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</si>
  <si>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</si>
  <si>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</si>
  <si>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</si>
  <si>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</si>
  <si>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</si>
  <si>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</si>
  <si>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</si>
  <si>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</si>
  <si>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</si>
  <si>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</si>
  <si>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</si>
  <si>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</si>
  <si>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</si>
  <si>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</si>
  <si>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</si>
  <si>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</si>
  <si>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</si>
  <si>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</si>
  <si>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</si>
  <si>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</si>
  <si>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</si>
  <si>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</si>
  <si>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</si>
  <si>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</si>
  <si>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</si>
  <si>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</si>
  <si>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</si>
  <si>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</si>
  <si>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</si>
  <si>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</si>
  <si>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</si>
  <si>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</si>
  <si>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</si>
  <si>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</si>
  <si>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</si>
  <si>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</si>
  <si>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</si>
  <si>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</si>
  <si>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</si>
  <si>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</si>
  <si>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</si>
  <si>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</si>
  <si>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</si>
  <si>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</si>
  <si>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</si>
  <si>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</si>
  <si>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</si>
  <si>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</si>
  <si>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</si>
  <si>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</si>
  <si>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</si>
  <si>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</si>
  <si>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</si>
  <si>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</si>
  <si>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</si>
  <si>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</si>
  <si>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</si>
  <si>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</si>
  <si>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</si>
  <si>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</si>
  <si>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</si>
  <si>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</si>
  <si>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</si>
  <si>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</si>
  <si>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</si>
  <si>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</si>
  <si>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</si>
  <si>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</si>
  <si>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</si>
  <si>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</si>
  <si>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</si>
  <si>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</si>
  <si>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</si>
  <si>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</si>
  <si>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</si>
  <si>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</si>
  <si>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</si>
  <si>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</si>
  <si>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</si>
  <si>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</si>
  <si>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</si>
  <si>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</si>
  <si>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</si>
  <si>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</si>
  <si>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</si>
  <si>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</si>
  <si>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</si>
  <si>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</si>
  <si>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</si>
  <si>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</si>
  <si>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</si>
  <si>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</si>
  <si>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</si>
  <si>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</si>
  <si>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</si>
  <si>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</si>
  <si>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</si>
  <si>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</si>
  <si>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</si>
  <si>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</si>
  <si>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</si>
  <si>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</si>
  <si>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</si>
  <si>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</si>
  <si>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</si>
  <si>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</si>
  <si>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</si>
  <si>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</si>
  <si>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</si>
  <si>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</si>
  <si>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</si>
  <si>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</si>
  <si>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</si>
  <si>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</si>
  <si>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</si>
  <si>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</si>
  <si>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</si>
  <si>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</si>
  <si>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</si>
  <si>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</si>
  <si>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</si>
  <si>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</si>
  <si>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</si>
  <si>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</si>
  <si>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</si>
  <si>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</si>
  <si>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</si>
  <si>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</si>
  <si>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</si>
  <si>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</si>
  <si>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</si>
  <si>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</si>
  <si>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</si>
  <si>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</si>
  <si>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</si>
  <si>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</si>
  <si>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</si>
  <si>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</si>
  <si>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</si>
  <si>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</si>
  <si>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</si>
  <si>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</si>
  <si>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</si>
  <si>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</si>
  <si>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</si>
  <si>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</si>
  <si>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</si>
  <si>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</si>
  <si>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</si>
  <si>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</si>
  <si>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</si>
  <si>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</si>
  <si>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</si>
  <si>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</si>
  <si>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</si>
  <si>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</si>
  <si>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</si>
  <si>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</si>
  <si>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</si>
  <si>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</si>
  <si>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</si>
  <si>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</si>
  <si>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</si>
  <si>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</si>
  <si>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</si>
  <si>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</si>
  <si>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</si>
  <si>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</si>
  <si>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</si>
  <si>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</si>
  <si>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</si>
  <si>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</si>
  <si>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</si>
  <si>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</si>
  <si>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</si>
  <si>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</si>
  <si>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</si>
  <si>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</si>
  <si>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</si>
  <si>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</si>
  <si>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</si>
  <si>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</si>
  <si>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</si>
  <si>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</si>
  <si>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</si>
  <si>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</si>
  <si>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</si>
  <si>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</si>
  <si>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</si>
  <si>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</si>
  <si>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</si>
  <si>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</si>
  <si>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</si>
  <si>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</si>
  <si>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</si>
  <si>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</si>
  <si>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</si>
  <si>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</si>
  <si>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</si>
  <si>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</si>
  <si>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</si>
  <si>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</si>
  <si>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</si>
  <si>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</si>
  <si>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</si>
  <si>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</si>
  <si>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</si>
  <si>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</si>
  <si>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</si>
  <si>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</si>
  <si>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</si>
  <si>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</si>
  <si>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</si>
  <si>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</si>
  <si>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</si>
  <si>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</si>
  <si>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</si>
  <si>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</si>
  <si>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</si>
  <si>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</si>
  <si>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</si>
  <si>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</si>
  <si>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</si>
  <si>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</si>
  <si>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</si>
  <si>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</si>
  <si>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</si>
  <si>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</si>
  <si>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</si>
  <si>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</si>
  <si>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</si>
  <si>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</si>
  <si>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</si>
  <si>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</si>
  <si>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</si>
  <si>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</si>
  <si>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</si>
  <si>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</si>
  <si>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</si>
  <si>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</si>
  <si>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</si>
  <si>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</si>
  <si>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</si>
  <si>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</si>
  <si>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</si>
  <si>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</si>
  <si>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</si>
  <si>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</si>
  <si>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</si>
  <si>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</si>
  <si>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</si>
  <si>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</si>
  <si>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</si>
  <si>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</si>
  <si>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</si>
  <si>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</si>
  <si>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</si>
  <si>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</si>
  <si>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</si>
  <si>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</si>
  <si>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</si>
  <si>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</si>
  <si>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</si>
  <si>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</si>
  <si>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</si>
  <si>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</si>
  <si>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</si>
  <si>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</si>
  <si>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</si>
  <si>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</si>
  <si>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</si>
  <si>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</si>
  <si>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</si>
  <si>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</si>
  <si>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</si>
  <si>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</si>
  <si>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</si>
  <si>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</si>
  <si>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</si>
  <si>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</si>
  <si>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</si>
  <si>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</si>
  <si>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</si>
  <si>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</si>
  <si>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</si>
  <si>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</si>
  <si>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</si>
  <si>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</si>
  <si>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</si>
  <si>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</si>
  <si>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</si>
  <si>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</si>
  <si>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</si>
  <si>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</si>
  <si>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</si>
  <si>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</si>
  <si>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</si>
  <si>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</si>
  <si>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</si>
  <si>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</si>
  <si>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</si>
  <si>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</si>
  <si>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</si>
  <si>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</si>
  <si>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</si>
  <si>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</si>
  <si>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</si>
  <si>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</si>
  <si>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</si>
  <si>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</si>
  <si>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</si>
  <si>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</si>
  <si>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</si>
  <si>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</si>
  <si>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</si>
  <si>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</si>
  <si>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</si>
  <si>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</si>
  <si>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</si>
  <si>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</si>
  <si>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</si>
  <si>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</si>
  <si>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</si>
  <si>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</si>
  <si>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</si>
  <si>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</si>
  <si>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</si>
  <si>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</si>
  <si>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</si>
  <si>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</si>
  <si>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</si>
  <si>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</si>
  <si>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</si>
  <si>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</si>
  <si>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</si>
  <si>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</si>
  <si>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</si>
  <si>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</si>
  <si>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</si>
  <si>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</si>
  <si>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</si>
  <si>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</si>
  <si>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</si>
  <si>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</si>
  <si>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</si>
  <si>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</si>
  <si>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</si>
  <si>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</si>
  <si>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</si>
  <si>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</si>
  <si>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</si>
  <si>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</si>
  <si>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</si>
  <si>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</si>
  <si>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</si>
  <si>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</si>
  <si>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</si>
  <si>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</si>
  <si>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</si>
  <si>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</si>
  <si>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</si>
  <si>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</si>
  <si>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</si>
  <si>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</si>
  <si>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</si>
  <si>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</si>
  <si>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</si>
  <si>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</si>
  <si>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</si>
  <si>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</si>
  <si>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</si>
  <si>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</si>
  <si>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</si>
  <si>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</si>
  <si>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</si>
  <si>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</si>
  <si>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</si>
  <si>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</si>
  <si>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</si>
  <si>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</si>
  <si>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</si>
  <si>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</si>
  <si>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</si>
  <si>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</si>
  <si>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</si>
  <si>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</si>
  <si>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</si>
  <si>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</si>
  <si>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</si>
  <si>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</si>
  <si>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</si>
  <si>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</si>
  <si>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</si>
  <si>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</si>
  <si>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</si>
  <si>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</si>
  <si>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</si>
  <si>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</si>
  <si>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</si>
  <si>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</si>
  <si>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</si>
  <si>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</si>
  <si>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</si>
  <si>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</si>
  <si>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</si>
  <si>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</si>
  <si>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</si>
  <si>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</si>
  <si>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</si>
  <si>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</si>
  <si>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</si>
  <si>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</si>
  <si>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</si>
  <si>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</si>
  <si>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</si>
  <si>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</si>
  <si>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</si>
  <si>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</si>
  <si>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</si>
  <si>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</si>
  <si>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</si>
  <si>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</si>
  <si>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</si>
  <si>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</si>
  <si>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</si>
  <si>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</si>
  <si>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</si>
  <si>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</si>
  <si>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</si>
  <si>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</si>
  <si>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</si>
  <si>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</si>
  <si>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</si>
  <si>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</si>
  <si>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</si>
  <si>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</si>
  <si>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</si>
  <si>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</si>
  <si>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</si>
  <si>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</si>
  <si>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</si>
  <si>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</si>
  <si>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</si>
  <si>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</si>
  <si>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</si>
  <si>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</si>
  <si>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</si>
  <si>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</si>
  <si>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</si>
  <si>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</si>
  <si>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</si>
  <si>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</si>
  <si>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</si>
  <si>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</si>
  <si>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</si>
  <si>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</si>
  <si>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</si>
  <si>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</si>
  <si>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</si>
  <si>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</si>
  <si>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</si>
  <si>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</si>
  <si>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</si>
  <si>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</si>
  <si>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pr/ca/di</t>
  </si>
  <si>
    <t>CUADRO 1</t>
  </si>
  <si>
    <t>Matrícula Inicial</t>
  </si>
  <si>
    <t>CUADRO 4</t>
  </si>
  <si>
    <t>Provincia / Cantón / Distrito</t>
  </si>
  <si>
    <t>CUADRO 5</t>
  </si>
  <si>
    <t>CUADRO 6</t>
  </si>
  <si>
    <t>CUADRO 7</t>
  </si>
  <si>
    <t>CUADRO 8</t>
  </si>
  <si>
    <t>CUADRO 9</t>
  </si>
  <si>
    <t>Biología</t>
  </si>
  <si>
    <t>Educación Cívica</t>
  </si>
  <si>
    <t>CUADRO 10</t>
  </si>
  <si>
    <t>10º</t>
  </si>
  <si>
    <t>III Ciclo</t>
  </si>
  <si>
    <t>Educación Diversificada</t>
  </si>
  <si>
    <t>Docentes Reubicados</t>
  </si>
  <si>
    <t>7º</t>
  </si>
  <si>
    <t>8º</t>
  </si>
  <si>
    <t>9º</t>
  </si>
  <si>
    <t>11º</t>
  </si>
  <si>
    <t>Adelantan una o más asignaturas de:</t>
  </si>
  <si>
    <t>Discapacidad/Condición</t>
  </si>
  <si>
    <t>Si requiere más filas, insértelas.</t>
  </si>
  <si>
    <t>Cantidad de 
Secciones</t>
  </si>
  <si>
    <t>1-07-07</t>
  </si>
  <si>
    <t>1-19-12</t>
  </si>
  <si>
    <t>2-02-14</t>
  </si>
  <si>
    <t>6-02-06</t>
  </si>
  <si>
    <t>6-08-06</t>
  </si>
  <si>
    <t>CUADRO 2</t>
  </si>
  <si>
    <t>CUADRO 3</t>
  </si>
  <si>
    <t/>
  </si>
  <si>
    <t>CONED</t>
  </si>
  <si>
    <t>CONED -- Colegio Nacional de Educación a Distancia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</si>
  <si>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</si>
  <si>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</si>
  <si>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</si>
  <si>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</si>
  <si>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</si>
  <si>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</si>
  <si>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</si>
  <si>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</si>
  <si>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</si>
  <si>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</si>
  <si>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</si>
  <si>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6037</t>
  </si>
  <si>
    <t>6240</t>
  </si>
  <si>
    <t>6239</t>
  </si>
  <si>
    <t>6266</t>
  </si>
  <si>
    <t>6243</t>
  </si>
  <si>
    <t>6242</t>
  </si>
  <si>
    <t>6241</t>
  </si>
  <si>
    <t>6237</t>
  </si>
  <si>
    <t>6238</t>
  </si>
  <si>
    <t>6427</t>
  </si>
  <si>
    <t>6274</t>
  </si>
  <si>
    <t>CONED HEREDIA</t>
  </si>
  <si>
    <t>CONED LIBERIA</t>
  </si>
  <si>
    <t>CONED NICOYA</t>
  </si>
  <si>
    <t>CONED TURRIALBA</t>
  </si>
  <si>
    <t>CONED PALMARES</t>
  </si>
  <si>
    <t>CONED CIUDAD NEILY</t>
  </si>
  <si>
    <t>CONED ALUNASA</t>
  </si>
  <si>
    <t>CONED ACOSTA</t>
  </si>
  <si>
    <t>CONED CARTAGO</t>
  </si>
  <si>
    <t>COTO</t>
  </si>
  <si>
    <t>NICOYA CENTRO</t>
  </si>
  <si>
    <t>BARRIO LA COLINA</t>
  </si>
  <si>
    <t>CIUDAD NEILY</t>
  </si>
  <si>
    <t>MOLINO</t>
  </si>
  <si>
    <t>CONTIGUO GIMNASIO TURRIALBA 96, UNED</t>
  </si>
  <si>
    <t>150 M NORTE CRUZ ROJA, FTE AL REGISTRO CIVIL</t>
  </si>
  <si>
    <t>FRENTE A LA CLINICA DEL SEGURO SOCIAL</t>
  </si>
  <si>
    <t>Ciencias</t>
  </si>
  <si>
    <t>Docentes-CONED</t>
  </si>
  <si>
    <t>2-16-01</t>
  </si>
  <si>
    <t>5-11-05</t>
  </si>
  <si>
    <t>6-01-10</t>
  </si>
  <si>
    <t>RESIDENCIA DE LOS ESTUDIANTES MATRICULADOS DURANTE</t>
  </si>
  <si>
    <t>Refugiados</t>
  </si>
  <si>
    <t>Solicitante de Asilo</t>
  </si>
  <si>
    <t>Repitentes</t>
  </si>
  <si>
    <t>Año que cursa</t>
  </si>
  <si>
    <t>00012</t>
  </si>
  <si>
    <t>6424</t>
  </si>
  <si>
    <t>CONED PUNTARENAS</t>
  </si>
  <si>
    <t>SAN JOSE CENTRAL</t>
  </si>
  <si>
    <t>coned.coto@mep.go.cr</t>
  </si>
  <si>
    <t>DANIEL HAMILTON RUIZ ARAUZ</t>
  </si>
  <si>
    <t>SINDY SCAFIDI AMPIE</t>
  </si>
  <si>
    <t>sscafidi@uned.ac.cr</t>
  </si>
  <si>
    <t xml:space="preserve">MATRÍCULA INICIAL, REPITENTES Y NÚMERO DE SECCIONES
EN EL CONED
</t>
  </si>
  <si>
    <t>MATRÍCULA INICIAL EN ALGUNAS ASIGNATURAS, CONED</t>
  </si>
  <si>
    <t>REPITENTES EN ALGUNAS ASIGNATURAS, CONED</t>
  </si>
  <si>
    <t>(3)
De los estudiantes anotados en la columna (1), indique los que 
 SON ALFABETIZADOS</t>
  </si>
  <si>
    <t>Educación
Diversificada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</si>
  <si>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</si>
  <si>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</si>
  <si>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</si>
  <si>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</si>
  <si>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</si>
  <si>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1/  No incluir Síndrome de Down.</t>
  </si>
  <si>
    <t>DISCAPACIDAD O CONDICIÓN DE LOS ESTUDIANTES DEL CONED</t>
  </si>
  <si>
    <t>PERSONAL TOTAL QUE LABORA EN EL CONED</t>
  </si>
  <si>
    <t>PERSONAL TOTAL QUE LABORA EN EL CONED, SEGÚN TIPO DE CARGO</t>
  </si>
  <si>
    <t>Matriculados
en:</t>
  </si>
  <si>
    <t>Trastorno del Lenguaje</t>
  </si>
  <si>
    <t>Pérdida Auditiva</t>
  </si>
  <si>
    <t>El dato desglosado por año cursado es mayor a la cifra de matrícula reportada en el Cuadro 1.  Tome en cuenta, que las asignaturas de sétimo año sólo las pueden matricular los que son estudiantes de sétimo; las asignaturas de octavo sólo los que están en octavo más los de sétimo que están adelantando, y así para los otros años que se cursan.</t>
  </si>
  <si>
    <t>PERSONAL DOCENTE DEL CONED, POR GRUPO PROFESIONAL</t>
  </si>
  <si>
    <t>7-03-07</t>
  </si>
  <si>
    <t>2-16-02</t>
  </si>
  <si>
    <t>2-16-03</t>
  </si>
  <si>
    <t>2/  Antes Problemas Emocionales y de Conducta.</t>
  </si>
  <si>
    <t>3/ Antes Problemas de Aprendizaje.</t>
  </si>
  <si>
    <t>4/  Especificar en OBSERVACIONES/COMENTARIOS. Ver ejemplos en la Guía.</t>
  </si>
  <si>
    <t>Trastorno del Espectro Autista (TEA)</t>
  </si>
  <si>
    <t>PÚBLICA</t>
  </si>
  <si>
    <t>SEGÚN PAÍS/CONTINENTE, CONED</t>
  </si>
  <si>
    <t>País / Continente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</si>
  <si>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</si>
  <si>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</si>
  <si>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</si>
  <si>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</si>
  <si>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</si>
  <si>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</si>
  <si>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</si>
  <si>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</si>
  <si>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</si>
  <si>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</si>
  <si>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</si>
  <si>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</si>
  <si>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</si>
  <si>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</si>
  <si>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</si>
  <si>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</si>
  <si>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</si>
  <si>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</si>
  <si>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</si>
  <si>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</si>
  <si>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</si>
  <si>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</si>
  <si>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</si>
  <si>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</si>
  <si>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</si>
  <si>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</si>
  <si>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</si>
  <si>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</si>
  <si>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</si>
  <si>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</si>
  <si>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</si>
  <si>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</si>
  <si>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</si>
  <si>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</si>
  <si>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</si>
  <si>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</si>
  <si>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</si>
  <si>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</si>
  <si>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</si>
  <si>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</si>
  <si>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</si>
  <si>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</si>
  <si>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</si>
  <si>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</si>
  <si>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</si>
  <si>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</si>
  <si>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</si>
  <si>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</si>
  <si>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PICAGRES</t>
  </si>
  <si>
    <t>SAN JOSE / MORA / JARIS</t>
  </si>
  <si>
    <t>SAN JOSE / MORA / QUITIRRISI</t>
  </si>
  <si>
    <t>SAN JOSE / GOICOECHEA / GUADALUPE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</si>
  <si>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</si>
  <si>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</si>
  <si>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</si>
  <si>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</si>
  <si>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</si>
  <si>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</si>
  <si>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</si>
  <si>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</si>
  <si>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</si>
  <si>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</si>
  <si>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</si>
  <si>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</si>
  <si>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</si>
  <si>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</si>
  <si>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</si>
  <si>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</si>
  <si>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</si>
  <si>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</si>
  <si>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</si>
  <si>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</si>
  <si>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</si>
  <si>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</si>
  <si>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</si>
  <si>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</si>
  <si>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</si>
  <si>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</si>
  <si>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</si>
  <si>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</si>
  <si>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</si>
  <si>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</si>
  <si>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</si>
  <si>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</si>
  <si>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</si>
  <si>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</si>
  <si>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</si>
  <si>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</si>
  <si>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</si>
  <si>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</si>
  <si>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</si>
  <si>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</si>
  <si>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</si>
  <si>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</si>
  <si>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</si>
  <si>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</si>
  <si>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</si>
  <si>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</si>
  <si>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</si>
  <si>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</si>
  <si>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</si>
  <si>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</si>
  <si>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</si>
  <si>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</si>
  <si>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</si>
  <si>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</si>
  <si>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</si>
  <si>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</si>
  <si>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</si>
  <si>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</si>
  <si>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</si>
  <si>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</si>
  <si>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</si>
  <si>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</si>
  <si>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</si>
  <si>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</si>
  <si>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</si>
  <si>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</si>
  <si>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</si>
  <si>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</si>
  <si>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</si>
  <si>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</si>
  <si>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</si>
  <si>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</si>
  <si>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</si>
  <si>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</si>
  <si>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</si>
  <si>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</si>
  <si>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</si>
  <si>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</si>
  <si>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</si>
  <si>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</si>
  <si>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</si>
  <si>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</si>
  <si>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</si>
  <si>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</si>
  <si>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</si>
  <si>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</si>
  <si>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</si>
  <si>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</si>
  <si>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</si>
  <si>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</si>
  <si>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</si>
  <si>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</si>
  <si>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</si>
  <si>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</si>
  <si>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</si>
  <si>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</si>
  <si>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</si>
  <si>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</si>
  <si>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</si>
  <si>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</si>
  <si>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</si>
  <si>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</si>
  <si>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</si>
  <si>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</si>
  <si>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</si>
  <si>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</si>
  <si>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</si>
  <si>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</si>
  <si>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</si>
  <si>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</si>
  <si>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</si>
  <si>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</si>
  <si>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</si>
  <si>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</si>
  <si>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</si>
  <si>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</si>
  <si>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POAS / SAN PEDRO</t>
  </si>
  <si>
    <t>ALAJUELA / POAS / SAN JUAN</t>
  </si>
  <si>
    <t>ALAJUELA / POAS / SAN RAFAEL</t>
  </si>
  <si>
    <t>ALAJUELA / POAS / CARRILLOS</t>
  </si>
  <si>
    <t>ALAJUELA / OROTINA / OROTINA</t>
  </si>
  <si>
    <t>ALAJUELA / OROTINA / COYOLAR</t>
  </si>
  <si>
    <t>ALAJUELA / SAN CARLOS / QUESADA</t>
  </si>
  <si>
    <t>ALAJUELA / SAN CARLOS / FLORENCIA</t>
  </si>
  <si>
    <t>ALAJUELA / SAN CARLOS / BUENAVISTA</t>
  </si>
  <si>
    <t>ALAJUELA / SAN CARLOS / VENECIA</t>
  </si>
  <si>
    <t>ALAJUELA / SAN CARLOS / PITAL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</si>
  <si>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</si>
  <si>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</si>
  <si>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</si>
  <si>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</si>
  <si>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</si>
  <si>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</si>
  <si>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</si>
  <si>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</si>
  <si>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</si>
  <si>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</si>
  <si>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</si>
  <si>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</si>
  <si>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</si>
  <si>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</si>
  <si>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</si>
  <si>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</si>
  <si>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</si>
  <si>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</si>
  <si>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</si>
  <si>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</si>
  <si>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</si>
  <si>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</si>
  <si>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</si>
  <si>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</si>
  <si>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</si>
  <si>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</si>
  <si>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</si>
  <si>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</si>
  <si>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</si>
  <si>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</si>
  <si>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</si>
  <si>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</si>
  <si>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</si>
  <si>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</si>
  <si>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</si>
  <si>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</si>
  <si>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</si>
  <si>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CORRALILLO</t>
  </si>
  <si>
    <t>CARTAGO / CARTAGO / TIERRA BLANCA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</si>
  <si>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</si>
  <si>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</si>
  <si>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</si>
  <si>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</si>
  <si>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</si>
  <si>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</si>
  <si>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</si>
  <si>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</si>
  <si>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</si>
  <si>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</si>
  <si>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</si>
  <si>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</si>
  <si>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</si>
  <si>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</si>
  <si>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</si>
  <si>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</si>
  <si>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</si>
  <si>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</si>
  <si>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</si>
  <si>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</si>
  <si>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</si>
  <si>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</si>
  <si>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</si>
  <si>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</si>
  <si>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</si>
  <si>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</si>
  <si>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</si>
  <si>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</si>
  <si>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</si>
  <si>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</si>
  <si>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</si>
  <si>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</si>
  <si>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</si>
  <si>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</si>
  <si>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</si>
  <si>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</si>
  <si>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</si>
  <si>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</si>
  <si>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</si>
  <si>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</si>
  <si>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</si>
  <si>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</si>
  <si>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</si>
  <si>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</si>
  <si>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</si>
  <si>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</si>
  <si>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</si>
  <si>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</si>
  <si>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</si>
  <si>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</si>
  <si>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</si>
  <si>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</si>
  <si>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</si>
  <si>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</si>
  <si>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</si>
  <si>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</si>
  <si>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</si>
  <si>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</si>
  <si>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</si>
  <si>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</si>
  <si>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</si>
  <si>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</si>
  <si>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</si>
  <si>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</si>
  <si>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</si>
  <si>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</si>
  <si>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</si>
  <si>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</si>
  <si>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</si>
  <si>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</si>
  <si>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</si>
  <si>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</si>
  <si>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</si>
  <si>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</si>
  <si>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</si>
  <si>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</si>
  <si>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</si>
  <si>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</si>
  <si>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SARAPIQUI / PUERTO VIEJO</t>
  </si>
  <si>
    <t>HEREDIA / SARAPIQUI / LA VIRGEN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</si>
  <si>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</si>
  <si>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</si>
  <si>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</si>
  <si>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</si>
  <si>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</si>
  <si>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</si>
  <si>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</si>
  <si>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</si>
  <si>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</si>
  <si>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</si>
  <si>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</si>
  <si>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</si>
  <si>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</si>
  <si>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</si>
  <si>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</si>
  <si>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</si>
  <si>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</si>
  <si>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</si>
  <si>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</si>
  <si>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</si>
  <si>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</si>
  <si>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</si>
  <si>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</si>
  <si>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</si>
  <si>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</si>
  <si>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</si>
  <si>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</si>
  <si>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</si>
  <si>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</si>
  <si>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</si>
  <si>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</si>
  <si>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</si>
  <si>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</si>
  <si>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</si>
  <si>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</si>
  <si>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</si>
  <si>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</si>
  <si>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TRONADORA</t>
  </si>
  <si>
    <t>GUANACASTE / TILARAN / SANTA ROSA</t>
  </si>
  <si>
    <t>GUANACASTE / TILARAN / LIBANO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</si>
  <si>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</si>
  <si>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</si>
  <si>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</si>
  <si>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</si>
  <si>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</si>
  <si>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</si>
  <si>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</si>
  <si>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</si>
  <si>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</si>
  <si>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</si>
  <si>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</si>
  <si>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SANTA ELENA</t>
  </si>
  <si>
    <t>GUANACASTE / HOJANCHA / HOJANCHA</t>
  </si>
  <si>
    <t>GUANACASTE / HOJANCHA / MONTE ROMO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</si>
  <si>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</si>
  <si>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</si>
  <si>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</si>
  <si>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</si>
  <si>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</si>
  <si>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</si>
  <si>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</si>
  <si>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</si>
  <si>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</si>
  <si>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</si>
  <si>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</si>
  <si>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</si>
  <si>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</si>
  <si>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</si>
  <si>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</si>
  <si>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</si>
  <si>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</si>
  <si>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</si>
  <si>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</si>
  <si>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</si>
  <si>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</si>
  <si>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</si>
  <si>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</si>
  <si>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</si>
  <si>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</si>
  <si>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</si>
  <si>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</si>
  <si>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</si>
  <si>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</si>
  <si>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</si>
  <si>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</si>
  <si>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</si>
  <si>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</si>
  <si>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</si>
  <si>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</si>
  <si>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</si>
  <si>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</si>
  <si>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</si>
  <si>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</si>
  <si>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</si>
  <si>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GOLFITO / GOLFITO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</si>
  <si>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</si>
  <si>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</si>
  <si>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</si>
  <si>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</si>
  <si>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LIMONCITO</t>
  </si>
  <si>
    <t>PUNTARENAS / COTO BRUS / PITTIER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</si>
  <si>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</si>
  <si>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</si>
  <si>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</si>
  <si>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</si>
  <si>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</si>
  <si>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</si>
  <si>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</si>
  <si>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</si>
  <si>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</si>
  <si>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</si>
  <si>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</si>
  <si>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</si>
  <si>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</si>
  <si>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ROXANA</t>
  </si>
  <si>
    <t>LIMON / POCOCI / CARIARI</t>
  </si>
  <si>
    <t>LIMON / POCOCI / COLORADO</t>
  </si>
  <si>
    <t>LIMON / SIQUIRRES / SIQUIRRES</t>
  </si>
  <si>
    <t>LIMON / SIQUIRRES / PACUARITO</t>
  </si>
  <si>
    <t>LIMON / SIQUIRRES / FLORIDA</t>
  </si>
  <si>
    <t>LIMON / SIQUIRRES / GERMANIA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</si>
  <si>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</si>
  <si>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</si>
  <si>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</si>
  <si>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</si>
  <si>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</si>
  <si>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</si>
  <si>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</si>
  <si>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</si>
  <si>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</si>
  <si>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</si>
  <si>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</si>
  <si>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</si>
  <si>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</si>
  <si>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</si>
  <si>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CONED SAN JOSE</t>
  </si>
  <si>
    <t>CONED LIMON</t>
  </si>
  <si>
    <t>MERCEDES NORTE</t>
  </si>
  <si>
    <t>coned.liberia@mep.go.cr</t>
  </si>
  <si>
    <t>coned.nicoya@mep.go.cr</t>
  </si>
  <si>
    <t>lariasm@uned.ac.cr /msolanof@uned.ac.cr</t>
  </si>
  <si>
    <t>MERAB MIRANDA PICADO</t>
  </si>
  <si>
    <t>NORLEN VALVERDE GODINEZ</t>
  </si>
  <si>
    <t>nvalverde@uned.ac.cr/alvargasv@uned.ac.cr</t>
  </si>
  <si>
    <t>PAOLA REBECA CESPEDES SANDI</t>
  </si>
  <si>
    <t>coned.cartago@mep.go.cr</t>
  </si>
  <si>
    <t>FRENTE AL COLEGIO DE CIRUJANOS</t>
  </si>
  <si>
    <t>DE FERRETERIA POPULAR 150 NORTE</t>
  </si>
  <si>
    <t>ESTUDIANTES EXTRANJEROS, REFUGIADOS Y SOLICITANTES DE ASILO</t>
  </si>
  <si>
    <t>Extranjeros
(Nacionalidad)</t>
  </si>
  <si>
    <t>Teléfono 1:</t>
  </si>
  <si>
    <t>Teléfono 2:</t>
  </si>
  <si>
    <t>Ubicacion1</t>
  </si>
  <si>
    <t>00013</t>
  </si>
  <si>
    <t>6872</t>
  </si>
  <si>
    <t>03</t>
  </si>
  <si>
    <t>SAN JOSE CENTRO</t>
  </si>
  <si>
    <t>CAPULIN</t>
  </si>
  <si>
    <t>BARRIO ARAGON</t>
  </si>
  <si>
    <t>URBANIZACION EL VALLE</t>
  </si>
  <si>
    <t>BARRIO EL COCAL</t>
  </si>
  <si>
    <t>coned.sanjose@uned.ac.cr</t>
  </si>
  <si>
    <t>DEL INA 400M E,INSTALAC. INSTITUTO GUANACASTE</t>
  </si>
  <si>
    <t>MARILYN SANCHEZ SOTELA</t>
  </si>
  <si>
    <t>350 M SUROESTE DEL INA LIMON</t>
  </si>
  <si>
    <t>DETRAS DEL REDONDEL DE TOROS, INSTALAC. UNED</t>
  </si>
  <si>
    <t>ADRIANA JIMENEZ BARBOZA</t>
  </si>
  <si>
    <t>coned.esparza@mep.go.cr</t>
  </si>
  <si>
    <t>3,5 KM SUR DE LA IGLESIA CATOLICA, ESPARZA</t>
  </si>
  <si>
    <t>FRENTE AL COLEGIO MIRAVALLES,CENTRO UNIV.UNED</t>
  </si>
  <si>
    <t>DETRAS DE LA DELEGACION POLICIAL</t>
  </si>
  <si>
    <t>SAN JOSE / PURISCAL / CANDELARIA</t>
  </si>
  <si>
    <t xml:space="preserve">SAN JOSE / MORA / PIEDRAS NEGRAS </t>
  </si>
  <si>
    <t xml:space="preserve">SAN JOSE / GOICOECHEA / SAN FRANCISCO </t>
  </si>
  <si>
    <t xml:space="preserve">SAN JOSE / TIBAS / SAN JUAN  </t>
  </si>
  <si>
    <t xml:space="preserve">SAN JOSE / TIBAS / CINCO ESQUINAS </t>
  </si>
  <si>
    <t>SAN JOSE / PEREZ ZELEDON / SAN ISIDRO DEL GENERAL</t>
  </si>
  <si>
    <t>SAN JOSE / PEREZ ZELEDON / GENERAL</t>
  </si>
  <si>
    <t>SAN JOSE / LEON CORTES / SAN PABLO</t>
  </si>
  <si>
    <t>SAN JOSE / LEON CORTES / SAN ANDRES</t>
  </si>
  <si>
    <t>SAN JOSE / LEON CORTES / LLANO BONITO</t>
  </si>
  <si>
    <t>SAN JOSE / LEON CORTES / SAN ISIDRO</t>
  </si>
  <si>
    <t>SAN JOSE / LEON CORTES / SANTA CRUZ</t>
  </si>
  <si>
    <t>SAN JOSE / LEON CORTES / SAN ANTONIO</t>
  </si>
  <si>
    <t xml:space="preserve">ALAJUELA / SAN RAMON / PIEDADES NORTE </t>
  </si>
  <si>
    <t xml:space="preserve">ALAJUELA / SAN RAMON / PEÑAS BLANCAS </t>
  </si>
  <si>
    <t>ALAJUELA / NARANJO / ROSARIO</t>
  </si>
  <si>
    <t>ALAJUELA / PALMARES / GRANJA</t>
  </si>
  <si>
    <t xml:space="preserve">ALAJUELA / POAS / SABANA REDONDA </t>
  </si>
  <si>
    <t>ALAJUELA / OROTINA / MASTATE</t>
  </si>
  <si>
    <t xml:space="preserve">ALAJUELA / OROTINA / HACIENDA VIEJA </t>
  </si>
  <si>
    <t>ALAJUELA / OROTINA / CEIBA</t>
  </si>
  <si>
    <t xml:space="preserve">ALAJUELA / SAN CARLOS / AGUAS ZARCAS </t>
  </si>
  <si>
    <t>ALAJUELA / SAN CARLOS / FORTUNA</t>
  </si>
  <si>
    <t>ALAJUELA / SAN CARLOS / TIGRA</t>
  </si>
  <si>
    <t>ALAJUELA / SAN CARLOS / PALMERA</t>
  </si>
  <si>
    <t>ALAJUELA / ZARCERO / TAPESCO</t>
  </si>
  <si>
    <t>ALAJUELA / UPALA / SAN JOSE (PIZOTE)</t>
  </si>
  <si>
    <t>CARTAGO / CARTAGO / AGUACALIENTE (SAN FRANCISCO)</t>
  </si>
  <si>
    <t>CARTAGO / CARTAGO / GUADALUPE (ARENILLA)</t>
  </si>
  <si>
    <t xml:space="preserve">CARTAGO / CARTAGO / DULCE NOMBRE  </t>
  </si>
  <si>
    <t>3-02-06</t>
  </si>
  <si>
    <t>CARTAGO / PARAISO / BIRRISITO</t>
  </si>
  <si>
    <t xml:space="preserve">CARTAGO / LA UNION / DULCE NOMBRE  </t>
  </si>
  <si>
    <t>3-04-04</t>
  </si>
  <si>
    <t>CARTAGO / JIMENEZ / LA VICTORIA</t>
  </si>
  <si>
    <t>CARTAGO / TURRIALBA / CHIRRIPO</t>
  </si>
  <si>
    <t>CARTAGO / EL GUARCO / TEJAR</t>
  </si>
  <si>
    <t>HEREDIA / SAN RAFAEL / ANGELES</t>
  </si>
  <si>
    <t>HEREDIA / BELEN / RIBERA</t>
  </si>
  <si>
    <t>HEREDIA / SAN PABLO / RINCO DE SABANILLA</t>
  </si>
  <si>
    <t>HEREDIA / SARAPIQUI / HORQUETAS</t>
  </si>
  <si>
    <t xml:space="preserve">GUANACASTE / NICOYA / QUEBRADA HONDA </t>
  </si>
  <si>
    <t>GUANACASTE / SANTA CRUZ / CUAJINIQUIL</t>
  </si>
  <si>
    <t>GUANACASTE / BAGACES / FORTUNA</t>
  </si>
  <si>
    <t>GUANACASTE / ABANGARES / JUNTAS</t>
  </si>
  <si>
    <t xml:space="preserve">GUANACASTE / TILARAN / QUEBRADA GRANDE </t>
  </si>
  <si>
    <t xml:space="preserve">GUANACASTE / TILARAN / TIERRAS MORENAS </t>
  </si>
  <si>
    <t>GUANACASTE / LA CRUZ / GARITA</t>
  </si>
  <si>
    <t xml:space="preserve">GUANACASTE / HOJANCHA / PUERTO CARRILLO </t>
  </si>
  <si>
    <t>PUNTARENAS / MONTES DE ORO / UNION</t>
  </si>
  <si>
    <t>PUNTARENAS / AGUIRRE / QUEPOS</t>
  </si>
  <si>
    <t>PUNTARENAS / AGUIRRE / SAVEGRE</t>
  </si>
  <si>
    <t>PUNTARENAS / AGUIRRE / NARANJITO</t>
  </si>
  <si>
    <t>PUNTARENAS / COTO BRUS / AGUABUENA</t>
  </si>
  <si>
    <t>PUNTARENAS / COTO BRUS / GUTIERREZ BROWN</t>
  </si>
  <si>
    <t>6-11-03</t>
  </si>
  <si>
    <t>PUNTARENAS / GARABITO / LAGUNILLAS</t>
  </si>
  <si>
    <t>6-12-01</t>
  </si>
  <si>
    <t>PUNTARENAS / MONTEVERDE / MONTEVERDE</t>
  </si>
  <si>
    <t>6-13-01</t>
  </si>
  <si>
    <t>PUNTARENAS / PUERTO JIMENEZ / PUERTO JIMENEZ</t>
  </si>
  <si>
    <t>LIMON / POCOCI / RITA</t>
  </si>
  <si>
    <t>LIMON / POCOCI / COLONIA</t>
  </si>
  <si>
    <t>LIMON / SIQUIRRES / CAIRO</t>
  </si>
  <si>
    <t>EL CURSO LECTIVO 2024, CONED</t>
  </si>
  <si>
    <t>PCD</t>
  </si>
  <si>
    <t>00014</t>
  </si>
  <si>
    <t>7019</t>
  </si>
  <si>
    <t>CONED ALAJUELA</t>
  </si>
  <si>
    <t>00015</t>
  </si>
  <si>
    <t>7024</t>
  </si>
  <si>
    <t>CONED ATENAS</t>
  </si>
  <si>
    <t>00016</t>
  </si>
  <si>
    <t>7018</t>
  </si>
  <si>
    <t>CONED PURISCAL</t>
  </si>
  <si>
    <t>ALAJUELA</t>
  </si>
  <si>
    <t>PURISCAL</t>
  </si>
  <si>
    <t>BUENA NOTA</t>
  </si>
  <si>
    <t>DIANA ACUÑA SERRANO</t>
  </si>
  <si>
    <t>MANUEL CHACON ORTIZ</t>
  </si>
  <si>
    <t>coned.heredia@mep.go.cr</t>
  </si>
  <si>
    <t>FLOR DEL CARMEN UMAÑA</t>
  </si>
  <si>
    <t>Ext. 4150, 4152</t>
  </si>
  <si>
    <t>100 M SUR DE LA ENTRADA PRINCIPAL DEL MERCADO</t>
  </si>
  <si>
    <t>coned.limon@mep.go.cr</t>
  </si>
  <si>
    <t>MIRLA SANCHEZ BAROZA</t>
  </si>
  <si>
    <t>MARITZA ZUÑIGA NARANJO</t>
  </si>
  <si>
    <t>coned.occidente@mep.go.cr</t>
  </si>
  <si>
    <t>LOURDES CHAVES AVILES</t>
  </si>
  <si>
    <t>coned.quepos@mep.go.cr</t>
  </si>
  <si>
    <t>ENTRADA A PLAYA BANDERA 150 OESTE Y 150 SUR</t>
  </si>
  <si>
    <t>CONED QUEPOS (PARRITA)</t>
  </si>
  <si>
    <t>CENSO ESCOLAR 2024 -- INFORME INICIAL</t>
  </si>
  <si>
    <t>Ubicación (Provincia/Cantón/Distrito):</t>
  </si>
  <si>
    <t>Nombre Director (a):</t>
  </si>
  <si>
    <t>Teléfono:</t>
  </si>
  <si>
    <t>Nombre Supervisor (a):</t>
  </si>
  <si>
    <t>Nombre con el que deben renombrar este archivo Excel.</t>
  </si>
  <si>
    <t>Firma Director</t>
  </si>
  <si>
    <t>Firma Supervisor</t>
  </si>
  <si>
    <t>Sellos</t>
  </si>
  <si>
    <t>Teléfono Supervisión: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</si>
  <si>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Sagona Book"/>
        <family val="1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</si>
  <si>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MT
</t>
    </r>
    <r>
      <rPr>
        <b/>
        <sz val="9"/>
        <rFont val="Sagona Book"/>
        <family val="1"/>
      </rPr>
      <t>(1-6)</t>
    </r>
  </si>
  <si>
    <r>
      <t xml:space="preserve">MAU
</t>
    </r>
    <r>
      <rPr>
        <b/>
        <sz val="9"/>
        <rFont val="Sagona Book"/>
        <family val="1"/>
      </rPr>
      <t>(1-2)</t>
    </r>
  </si>
  <si>
    <r>
      <t xml:space="preserve">VT
</t>
    </r>
    <r>
      <rPr>
        <b/>
        <sz val="9"/>
        <rFont val="Sagona Book"/>
        <family val="1"/>
      </rPr>
      <t>(1-6)</t>
    </r>
  </si>
  <si>
    <r>
      <t xml:space="preserve">VAU
</t>
    </r>
    <r>
      <rPr>
        <b/>
        <sz val="9"/>
        <rFont val="Sagona Book"/>
        <family val="1"/>
      </rPr>
      <t>(1-2)</t>
    </r>
  </si>
  <si>
    <r>
      <t xml:space="preserve">ET
</t>
    </r>
    <r>
      <rPr>
        <b/>
        <sz val="9"/>
        <rFont val="Sagona Book"/>
        <family val="1"/>
      </rPr>
      <t>(1-4)</t>
    </r>
  </si>
  <si>
    <r>
      <t xml:space="preserve">EAU
</t>
    </r>
    <r>
      <rPr>
        <b/>
        <sz val="9"/>
        <rFont val="Sagona Book"/>
        <family val="1"/>
      </rPr>
      <t>(1-2)</t>
    </r>
  </si>
  <si>
    <r>
      <t xml:space="preserve">(1)
</t>
    </r>
    <r>
      <rPr>
        <b/>
        <sz val="10"/>
        <rFont val="Sagona Book"/>
        <family val="1"/>
      </rPr>
      <t>Estudiantes que tienen alguna 
Discapacidad o Condición</t>
    </r>
    <r>
      <rPr>
        <b/>
        <i/>
        <sz val="10"/>
        <rFont val="Sagona Book"/>
        <family val="1"/>
      </rPr>
      <t xml:space="preserve">
</t>
    </r>
    <r>
      <rPr>
        <i/>
        <sz val="10"/>
        <rFont val="Sagona Book"/>
        <family val="1"/>
      </rPr>
      <t>(Reciban o no Servicios de Apoyo Educativo)</t>
    </r>
  </si>
  <si>
    <r>
      <t xml:space="preserve">(2)
</t>
    </r>
    <r>
      <rPr>
        <b/>
        <sz val="10"/>
        <rFont val="Sagona Book"/>
        <family val="1"/>
      </rPr>
      <t xml:space="preserve">De los estudiantes anotados en la columna (1), indique los que </t>
    </r>
    <r>
      <rPr>
        <b/>
        <u/>
        <sz val="10"/>
        <rFont val="Sagona Book"/>
        <family val="1"/>
      </rPr>
      <t>RECIBEN</t>
    </r>
    <r>
      <rPr>
        <b/>
        <sz val="10"/>
        <rFont val="Sagona Book"/>
        <family val="1"/>
      </rPr>
      <t xml:space="preserve"> algún Servicio de Apoyo Educativo
</t>
    </r>
    <r>
      <rPr>
        <i/>
        <sz val="10"/>
        <rFont val="Sagona Book"/>
        <family val="1"/>
      </rPr>
      <t>(Población Atendida)</t>
    </r>
  </si>
  <si>
    <r>
      <t xml:space="preserve">Discapacidad Intelectual (Retraso Mental) </t>
    </r>
    <r>
      <rPr>
        <b/>
        <vertAlign val="superscript"/>
        <sz val="11"/>
        <rFont val="Sagona Book"/>
        <family val="1"/>
      </rPr>
      <t>1/</t>
    </r>
  </si>
  <si>
    <r>
      <t xml:space="preserve">Situación Conductual Problemática </t>
    </r>
    <r>
      <rPr>
        <b/>
        <vertAlign val="superscript"/>
        <sz val="11"/>
        <rFont val="Sagona Book"/>
        <family val="1"/>
      </rPr>
      <t>2/</t>
    </r>
  </si>
  <si>
    <r>
      <t xml:space="preserve">Trastorno Específico de Aprendizaje </t>
    </r>
    <r>
      <rPr>
        <b/>
        <vertAlign val="superscript"/>
        <sz val="11"/>
        <rFont val="Sagona Book"/>
        <family val="1"/>
      </rPr>
      <t>3/</t>
    </r>
  </si>
  <si>
    <r>
      <t xml:space="preserve">Otro tipo  </t>
    </r>
    <r>
      <rPr>
        <b/>
        <vertAlign val="superscript"/>
        <sz val="11"/>
        <rFont val="Sagona Book"/>
        <family val="1"/>
      </rPr>
      <t>4/</t>
    </r>
  </si>
  <si>
    <t>ESTUDIANTES QUE ADELANTAN UNA O MÁS ASIGNATURAS, CONED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</si>
</sst>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8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ptos"/>
      <family val="2"/>
    </font>
    <font>
      <sz val="9"/>
      <color theme="1"/>
      <name val="Aptos"/>
      <family val="2"/>
    </font>
    <font>
      <sz val="9"/>
      <color theme="8" tint="-0.499984740745262"/>
      <name val="Aptos"/>
      <family val="2"/>
    </font>
    <font>
      <sz val="11"/>
      <color theme="1"/>
      <name val="Aptos"/>
      <family val="2"/>
    </font>
    <font>
      <sz val="10"/>
      <color theme="1"/>
      <name val="Aptos"/>
      <family val="2"/>
    </font>
    <font>
      <sz val="11"/>
      <color rgb="FFFF0000"/>
      <name val="Aptos"/>
      <family val="2"/>
    </font>
    <font>
      <b/>
      <sz val="11"/>
      <color rgb="FFFF0000"/>
      <name val="Aptos"/>
      <family val="2"/>
    </font>
    <font>
      <sz val="10"/>
      <color rgb="FFFF0000"/>
      <name val="Aptos"/>
      <family val="2"/>
    </font>
    <font>
      <sz val="10"/>
      <color theme="1"/>
      <name val="Calibri"/>
      <family val="2"/>
      <scheme val="minor"/>
    </font>
    <font>
      <sz val="11"/>
      <color theme="1"/>
      <name val="Sagona Book"/>
      <family val="1"/>
    </font>
    <font>
      <i/>
      <sz val="24"/>
      <name val="Sagona Book"/>
      <family val="1"/>
    </font>
    <font>
      <b/>
      <i/>
      <sz val="24"/>
      <color theme="1"/>
      <name val="Sagona Book"/>
      <family val="1"/>
    </font>
    <font>
      <b/>
      <sz val="11"/>
      <color rgb="FF0060A8"/>
      <name val="Sagona Book"/>
      <family val="1"/>
    </font>
    <font>
      <b/>
      <sz val="11"/>
      <color rgb="FF002060"/>
      <name val="Sagona Book"/>
      <family val="1"/>
    </font>
    <font>
      <sz val="11"/>
      <color rgb="FF0060A8"/>
      <name val="Sagona Book"/>
      <family val="1"/>
    </font>
    <font>
      <sz val="11"/>
      <name val="Sagona Book"/>
      <family val="1"/>
    </font>
    <font>
      <sz val="11"/>
      <color rgb="FFFF0000"/>
      <name val="Sagona Book"/>
      <family val="1"/>
    </font>
    <font>
      <b/>
      <sz val="11"/>
      <color theme="1"/>
      <name val="Sagona Book"/>
      <family val="1"/>
    </font>
    <font>
      <b/>
      <sz val="20"/>
      <name val="Sagona Book"/>
      <family val="1"/>
    </font>
    <font>
      <b/>
      <sz val="24"/>
      <color theme="1"/>
      <name val="Sagona Book"/>
      <family val="1"/>
    </font>
    <font>
      <sz val="14"/>
      <color rgb="FF0060A8"/>
      <name val="Sagona Book"/>
      <family val="1"/>
    </font>
    <font>
      <sz val="14"/>
      <color rgb="FF002060"/>
      <name val="Sagona Book"/>
      <family val="1"/>
    </font>
    <font>
      <sz val="11"/>
      <color rgb="FF002060"/>
      <name val="Sagona Book"/>
      <family val="1"/>
    </font>
    <font>
      <b/>
      <sz val="20"/>
      <color theme="1"/>
      <name val="Sagona Book"/>
      <family val="1"/>
    </font>
    <font>
      <i/>
      <sz val="11"/>
      <name val="Sagona Book"/>
      <family val="1"/>
    </font>
    <font>
      <b/>
      <sz val="10"/>
      <color theme="0"/>
      <name val="Sagona Book"/>
      <family val="1"/>
    </font>
    <font>
      <b/>
      <sz val="11"/>
      <name val="Sagona Book"/>
      <family val="1"/>
    </font>
    <font>
      <i/>
      <sz val="10"/>
      <color theme="1"/>
      <name val="Sagona Book"/>
      <family val="1"/>
    </font>
    <font>
      <sz val="10"/>
      <color theme="1"/>
      <name val="Sagona Book"/>
      <family val="1"/>
    </font>
    <font>
      <b/>
      <sz val="14"/>
      <color theme="1"/>
      <name val="Sagona Book"/>
      <family val="1"/>
    </font>
    <font>
      <b/>
      <i/>
      <sz val="10"/>
      <name val="Sagona Book"/>
      <family val="1"/>
    </font>
    <font>
      <b/>
      <sz val="12"/>
      <color theme="1"/>
      <name val="Sagona Book"/>
      <family val="1"/>
    </font>
    <font>
      <b/>
      <sz val="9"/>
      <name val="Sagona Book"/>
      <family val="1"/>
    </font>
    <font>
      <b/>
      <i/>
      <sz val="12"/>
      <color theme="1"/>
      <name val="Sagona Book"/>
      <family val="1"/>
    </font>
    <font>
      <sz val="10"/>
      <name val="Sagona Book"/>
      <family val="1"/>
    </font>
    <font>
      <b/>
      <sz val="11"/>
      <color rgb="FFFF0000"/>
      <name val="Sagona Book"/>
      <family val="1"/>
    </font>
    <font>
      <b/>
      <i/>
      <sz val="12"/>
      <color rgb="FFFF0000"/>
      <name val="Sagona Book"/>
      <family val="1"/>
    </font>
    <font>
      <b/>
      <sz val="12"/>
      <name val="Sagona Book"/>
      <family val="1"/>
    </font>
    <font>
      <sz val="12"/>
      <color theme="1"/>
      <name val="Sagona Book"/>
      <family val="1"/>
    </font>
    <font>
      <b/>
      <sz val="14"/>
      <name val="Sagona Book"/>
      <family val="1"/>
    </font>
    <font>
      <b/>
      <sz val="12"/>
      <color rgb="FFFF0000"/>
      <name val="Sagona Book"/>
      <family val="1"/>
    </font>
    <font>
      <b/>
      <i/>
      <sz val="11"/>
      <color theme="1"/>
      <name val="Sagona Book"/>
      <family val="1"/>
    </font>
    <font>
      <b/>
      <i/>
      <sz val="11"/>
      <color rgb="FFFF0000"/>
      <name val="Sagona Book"/>
      <family val="1"/>
    </font>
    <font>
      <b/>
      <sz val="14"/>
      <color rgb="FFFF0000"/>
      <name val="Sagona Book"/>
      <family val="1"/>
    </font>
    <font>
      <b/>
      <i/>
      <sz val="12"/>
      <name val="Sagona Book"/>
      <family val="1"/>
    </font>
    <font>
      <b/>
      <sz val="10"/>
      <name val="Sagona Book"/>
      <family val="1"/>
    </font>
    <font>
      <i/>
      <sz val="10"/>
      <name val="Sagona Book"/>
      <family val="1"/>
    </font>
    <font>
      <b/>
      <u/>
      <sz val="10"/>
      <name val="Sagona Book"/>
      <family val="1"/>
    </font>
    <font>
      <b/>
      <vertAlign val="superscript"/>
      <sz val="11"/>
      <name val="Sagona Book"/>
      <family val="1"/>
    </font>
    <font>
      <b/>
      <sz val="11"/>
      <color rgb="FF7030A0"/>
      <name val="Sagona Book"/>
      <family val="1"/>
    </font>
    <font>
      <b/>
      <sz val="11"/>
      <color rgb="FF008000"/>
      <name val="Sagona Book"/>
      <family val="1"/>
    </font>
    <font>
      <b/>
      <i/>
      <sz val="12"/>
      <color rgb="FF008000"/>
      <name val="Sagona Book"/>
      <family val="1"/>
    </font>
    <font>
      <b/>
      <i/>
      <sz val="14"/>
      <color rgb="FFFF0000"/>
      <name val="Sagona Book"/>
      <family val="1"/>
    </font>
    <font>
      <b/>
      <i/>
      <sz val="14"/>
      <color rgb="FF7030A0"/>
      <name val="Sagona Book"/>
      <family val="1"/>
    </font>
    <font>
      <b/>
      <i/>
      <sz val="11"/>
      <name val="Sagona Book"/>
      <family val="1"/>
    </font>
    <font>
      <b/>
      <sz val="10"/>
      <color rgb="FFFF0000"/>
      <name val="Sagona Book"/>
      <family val="1"/>
    </font>
    <font>
      <b/>
      <i/>
      <sz val="13"/>
      <color rgb="FFFF0000"/>
      <name val="Sagona Book"/>
      <family val="1"/>
    </font>
    <font>
      <b/>
      <sz val="14"/>
      <color theme="9" tint="-0.499984740745262"/>
      <name val="Sagona Book"/>
      <family val="1"/>
    </font>
    <font>
      <sz val="13"/>
      <name val="Sagona Book"/>
      <family val="1"/>
    </font>
    <font>
      <b/>
      <i/>
      <sz val="13"/>
      <color rgb="FF3366FF"/>
      <name val="Sagona Book"/>
      <family val="1"/>
    </font>
    <font>
      <sz val="12"/>
      <name val="Sagona Book"/>
      <family val="1"/>
    </font>
    <font>
      <b/>
      <sz val="8"/>
      <color theme="0"/>
      <name val="Sagona Book"/>
      <family val="1"/>
    </font>
    <font>
      <b/>
      <i/>
      <sz val="8"/>
      <color theme="0"/>
      <name val="Sagona Book"/>
      <family val="1"/>
    </font>
    <font>
      <sz val="8"/>
      <color theme="0"/>
      <name val="Sagona Book"/>
      <family val="1"/>
    </font>
    <font>
      <b/>
      <sz val="11"/>
      <color theme="0"/>
      <name val="Sagona Book"/>
      <family val="1"/>
    </font>
    <font>
      <sz val="11"/>
      <color theme="0"/>
      <name val="Sagona Book"/>
      <family val="1"/>
    </font>
    <font>
      <b/>
      <i/>
      <sz val="11"/>
      <color rgb="FF7030A0"/>
      <name val="Sagona Book"/>
      <family val="1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slantDashDot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slantDashDot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slantDashDot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auto="1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slantDashDot">
        <color auto="1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mediumDashed">
        <color indexed="64"/>
      </left>
      <right/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 style="mediumDashed">
        <color indexed="64"/>
      </left>
      <right/>
      <top style="slantDashDot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slantDashDot">
        <color auto="1"/>
      </right>
      <top style="thin">
        <color indexed="64"/>
      </top>
      <bottom style="thick">
        <color indexed="64"/>
      </bottom>
      <diagonal/>
    </border>
    <border>
      <left/>
      <right style="slantDashDot">
        <color auto="1"/>
      </right>
      <top style="dotted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auto="1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/>
      <top style="slantDashDot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8" applyNumberFormat="0" applyFill="0" applyAlignment="0" applyProtection="0"/>
    <xf numFmtId="0" fontId="7" fillId="0" borderId="79" applyNumberFormat="0" applyFill="0" applyAlignment="0" applyProtection="0"/>
    <xf numFmtId="0" fontId="8" fillId="0" borderId="8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1" applyNumberFormat="0" applyAlignment="0" applyProtection="0"/>
    <xf numFmtId="0" fontId="13" fillId="8" borderId="82" applyNumberFormat="0" applyAlignment="0" applyProtection="0"/>
    <xf numFmtId="0" fontId="14" fillId="8" borderId="81" applyNumberFormat="0" applyAlignment="0" applyProtection="0"/>
    <xf numFmtId="0" fontId="15" fillId="0" borderId="83" applyNumberFormat="0" applyFill="0" applyAlignment="0" applyProtection="0"/>
    <xf numFmtId="0" fontId="16" fillId="9" borderId="84" applyNumberFormat="0" applyAlignment="0" applyProtection="0"/>
    <xf numFmtId="0" fontId="4" fillId="10" borderId="85" applyNumberFormat="0" applyFont="0" applyAlignment="0" applyProtection="0"/>
    <xf numFmtId="0" fontId="17" fillId="0" borderId="86" applyNumberFormat="0" applyFill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8" fillId="34" borderId="0" applyNumberFormat="0" applyBorder="0" applyAlignment="0" applyProtection="0"/>
  </cellStyleXfs>
  <cellXfs count="481">
    <xf numFmtId="0" fontId="0" fillId="0" borderId="0" xfId="0"/>
    <xf numFmtId="0" fontId="19" fillId="0" borderId="0" xfId="0" applyFont="1"/>
    <xf numFmtId="0" fontId="20" fillId="0" borderId="0" xfId="0" applyFont="1"/>
    <xf numFmtId="0" fontId="20" fillId="35" borderId="0" xfId="0" applyFont="1" applyFill="1"/>
    <xf numFmtId="0" fontId="21" fillId="36" borderId="0" xfId="0" applyFont="1" applyFill="1"/>
    <xf numFmtId="0" fontId="22" fillId="0" borderId="0" xfId="0" applyFont="1"/>
    <xf numFmtId="1" fontId="25" fillId="0" borderId="0" xfId="0" applyNumberFormat="1" applyFont="1" applyAlignment="1">
      <alignment horizontal="center"/>
    </xf>
    <xf numFmtId="1" fontId="24" fillId="3" borderId="0" xfId="0" applyNumberFormat="1" applyFont="1" applyFill="1"/>
    <xf numFmtId="0" fontId="24" fillId="0" borderId="0" xfId="0" applyFont="1"/>
    <xf numFmtId="1" fontId="22" fillId="0" borderId="0" xfId="0" applyNumberFormat="1" applyFont="1"/>
    <xf numFmtId="1" fontId="23" fillId="0" borderId="0" xfId="0" applyNumberFormat="1" applyFont="1"/>
    <xf numFmtId="1" fontId="26" fillId="0" borderId="0" xfId="0" applyNumberFormat="1" applyFont="1"/>
    <xf numFmtId="0" fontId="27" fillId="0" borderId="175" xfId="0" applyFont="1" applyBorder="1"/>
    <xf numFmtId="0" fontId="28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32" fillId="0" borderId="0" xfId="0" applyFont="1" applyAlignment="1" applyProtection="1">
      <alignment horizontal="center" wrapText="1"/>
      <protection hidden="1"/>
    </xf>
    <xf numFmtId="0" fontId="33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right" vertical="center" indent="1"/>
      <protection hidden="1"/>
    </xf>
    <xf numFmtId="49" fontId="37" fillId="2" borderId="49" xfId="0" applyNumberFormat="1" applyFont="1" applyFill="1" applyBorder="1" applyAlignment="1" applyProtection="1">
      <alignment horizontal="left" vertical="center" shrinkToFit="1"/>
      <protection locked="0"/>
    </xf>
    <xf numFmtId="0" fontId="38" fillId="0" borderId="0" xfId="0" applyFont="1" applyAlignment="1" applyProtection="1">
      <alignment vertical="center"/>
      <protection hidden="1"/>
    </xf>
    <xf numFmtId="0" fontId="39" fillId="37" borderId="49" xfId="0" applyFont="1" applyFill="1" applyBorder="1" applyAlignment="1" applyProtection="1">
      <alignment horizontal="center" vertical="center" shrinkToFit="1"/>
      <protection hidden="1"/>
    </xf>
    <xf numFmtId="0" fontId="40" fillId="0" borderId="0" xfId="0" applyFont="1" applyAlignment="1" applyProtection="1">
      <alignment horizontal="center" vertical="center" shrinkToFit="1"/>
      <protection hidden="1"/>
    </xf>
    <xf numFmtId="0" fontId="37" fillId="2" borderId="49" xfId="0" applyFont="1" applyFill="1" applyBorder="1" applyAlignment="1" applyProtection="1">
      <alignment horizontal="left" vertical="center" shrinkToFit="1"/>
      <protection locked="0" hidden="1"/>
    </xf>
    <xf numFmtId="0" fontId="41" fillId="0" borderId="0" xfId="0" applyFont="1" applyAlignment="1" applyProtection="1">
      <alignment horizontal="center" vertical="center"/>
      <protection hidden="1"/>
    </xf>
    <xf numFmtId="0" fontId="42" fillId="0" borderId="49" xfId="0" applyFont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/>
      <protection hidden="1"/>
    </xf>
    <xf numFmtId="164" fontId="34" fillId="2" borderId="49" xfId="0" applyNumberFormat="1" applyFont="1" applyFill="1" applyBorder="1" applyAlignment="1" applyProtection="1">
      <alignment horizontal="left" vertical="center" shrinkToFit="1"/>
      <protection locked="0" hidden="1"/>
    </xf>
    <xf numFmtId="164" fontId="43" fillId="0" borderId="0" xfId="0" applyNumberFormat="1" applyFont="1" applyAlignment="1" applyProtection="1">
      <alignment horizontal="left" vertical="center"/>
      <protection locked="0" hidden="1"/>
    </xf>
    <xf numFmtId="0" fontId="34" fillId="2" borderId="49" xfId="1" applyFont="1" applyFill="1" applyBorder="1" applyAlignment="1" applyProtection="1">
      <alignment horizontal="left" vertical="center" shrinkToFit="1"/>
      <protection locked="0" hidden="1"/>
    </xf>
    <xf numFmtId="0" fontId="34" fillId="0" borderId="0" xfId="1" applyFont="1" applyFill="1" applyBorder="1" applyAlignment="1" applyProtection="1">
      <alignment horizontal="left" vertical="center" shrinkToFit="1"/>
      <protection locked="0" hidden="1"/>
    </xf>
    <xf numFmtId="0" fontId="34" fillId="2" borderId="49" xfId="0" applyFont="1" applyFill="1" applyBorder="1" applyAlignment="1" applyProtection="1">
      <alignment horizontal="left" vertical="center" shrinkToFit="1"/>
      <protection locked="0"/>
    </xf>
    <xf numFmtId="0" fontId="43" fillId="0" borderId="0" xfId="0" applyFont="1" applyAlignment="1" applyProtection="1">
      <alignment horizontal="left" vertical="center" shrinkToFit="1"/>
      <protection locked="0" hidden="1"/>
    </xf>
    <xf numFmtId="0" fontId="28" fillId="0" borderId="176" xfId="0" applyFont="1" applyBorder="1" applyAlignment="1" applyProtection="1">
      <alignment vertical="top"/>
      <protection hidden="1"/>
    </xf>
    <xf numFmtId="0" fontId="44" fillId="35" borderId="0" xfId="0" applyFont="1" applyFill="1" applyAlignment="1" applyProtection="1">
      <alignment horizontal="center" vertical="center"/>
      <protection hidden="1"/>
    </xf>
    <xf numFmtId="0" fontId="34" fillId="0" borderId="49" xfId="0" applyFont="1" applyBorder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34" fillId="2" borderId="49" xfId="0" applyFont="1" applyFill="1" applyBorder="1" applyAlignment="1" applyProtection="1">
      <alignment horizontal="left" vertical="center" shrinkToFit="1"/>
      <protection locked="0" hidden="1"/>
    </xf>
    <xf numFmtId="0" fontId="43" fillId="0" borderId="0" xfId="0" applyFont="1" applyAlignment="1" applyProtection="1">
      <alignment horizontal="left" vertical="center"/>
      <protection locked="0" hidden="1"/>
    </xf>
    <xf numFmtId="0" fontId="45" fillId="0" borderId="0" xfId="0" applyFont="1" applyAlignment="1" applyProtection="1">
      <alignment horizontal="right" vertical="center" indent="1"/>
      <protection hidden="1"/>
    </xf>
    <xf numFmtId="0" fontId="28" fillId="0" borderId="48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 vertical="top"/>
      <protection hidden="1"/>
    </xf>
    <xf numFmtId="0" fontId="28" fillId="2" borderId="49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hidden="1"/>
    </xf>
    <xf numFmtId="164" fontId="43" fillId="0" borderId="0" xfId="0" applyNumberFormat="1" applyFont="1" applyAlignment="1" applyProtection="1">
      <alignment horizontal="left" vertical="center" shrinkToFit="1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right" vertical="center" indent="5"/>
      <protection hidden="1"/>
    </xf>
    <xf numFmtId="0" fontId="48" fillId="0" borderId="0" xfId="0" applyFont="1" applyAlignment="1" applyProtection="1">
      <alignment horizontal="left" vertical="center" indent="5"/>
      <protection hidden="1"/>
    </xf>
    <xf numFmtId="0" fontId="49" fillId="0" borderId="0" xfId="0" applyFont="1" applyAlignment="1">
      <alignment vertical="center"/>
    </xf>
    <xf numFmtId="0" fontId="48" fillId="0" borderId="22" xfId="0" applyFont="1" applyBorder="1" applyAlignment="1" applyProtection="1">
      <alignment horizontal="left" vertical="center"/>
      <protection hidden="1"/>
    </xf>
    <xf numFmtId="0" fontId="48" fillId="0" borderId="22" xfId="0" applyFont="1" applyBorder="1" applyAlignment="1" applyProtection="1">
      <alignment horizontal="right" vertical="center" indent="5"/>
      <protection hidden="1"/>
    </xf>
    <xf numFmtId="0" fontId="48" fillId="0" borderId="22" xfId="0" applyFont="1" applyBorder="1" applyAlignment="1" applyProtection="1">
      <alignment horizontal="left" vertical="center" indent="5"/>
      <protection hidden="1"/>
    </xf>
    <xf numFmtId="0" fontId="50" fillId="0" borderId="3" xfId="0" applyFont="1" applyBorder="1" applyAlignment="1" applyProtection="1">
      <alignment horizontal="left" vertical="center" wrapText="1"/>
      <protection hidden="1"/>
    </xf>
    <xf numFmtId="0" fontId="50" fillId="0" borderId="3" xfId="0" applyFont="1" applyBorder="1" applyAlignment="1" applyProtection="1">
      <alignment horizontal="right" vertical="center" wrapText="1"/>
      <protection hidden="1"/>
    </xf>
    <xf numFmtId="0" fontId="50" fillId="0" borderId="72" xfId="0" applyFont="1" applyBorder="1" applyAlignment="1" applyProtection="1">
      <alignment horizontal="center" vertical="center" wrapText="1"/>
      <protection hidden="1"/>
    </xf>
    <xf numFmtId="0" fontId="45" fillId="0" borderId="65" xfId="0" applyFont="1" applyBorder="1" applyAlignment="1" applyProtection="1">
      <alignment horizontal="center" vertical="center" wrapText="1"/>
      <protection hidden="1"/>
    </xf>
    <xf numFmtId="0" fontId="45" fillId="0" borderId="3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52" fillId="0" borderId="43" xfId="0" applyFont="1" applyBorder="1" applyAlignment="1" applyProtection="1">
      <alignment vertical="center" wrapText="1"/>
      <protection hidden="1"/>
    </xf>
    <xf numFmtId="0" fontId="52" fillId="0" borderId="43" xfId="0" applyFont="1" applyBorder="1" applyAlignment="1" applyProtection="1">
      <alignment horizontal="right" vertical="center" wrapText="1"/>
      <protection hidden="1"/>
    </xf>
    <xf numFmtId="3" fontId="53" fillId="0" borderId="44" xfId="0" applyNumberFormat="1" applyFont="1" applyBorder="1" applyAlignment="1" applyProtection="1">
      <alignment horizontal="center" vertical="center" shrinkToFit="1"/>
      <protection hidden="1"/>
    </xf>
    <xf numFmtId="3" fontId="53" fillId="0" borderId="73" xfId="0" applyNumberFormat="1" applyFont="1" applyBorder="1" applyAlignment="1" applyProtection="1">
      <alignment horizontal="center" vertical="center" shrinkToFit="1"/>
      <protection hidden="1"/>
    </xf>
    <xf numFmtId="0" fontId="47" fillId="0" borderId="73" xfId="0" applyFont="1" applyBorder="1" applyAlignment="1" applyProtection="1">
      <alignment horizontal="center" vertical="center"/>
      <protection hidden="1"/>
    </xf>
    <xf numFmtId="0" fontId="47" fillId="0" borderId="43" xfId="0" applyFont="1" applyBorder="1" applyAlignment="1" applyProtection="1">
      <alignment horizontal="center" vertical="center"/>
      <protection hidden="1"/>
    </xf>
    <xf numFmtId="0" fontId="28" fillId="0" borderId="39" xfId="0" applyFont="1" applyBorder="1" applyAlignment="1" applyProtection="1">
      <alignment horizontal="left" vertical="center" wrapText="1" indent="2"/>
      <protection hidden="1"/>
    </xf>
    <xf numFmtId="0" fontId="35" fillId="0" borderId="39" xfId="0" applyFont="1" applyBorder="1" applyAlignment="1" applyProtection="1">
      <alignment horizontal="center" vertical="center"/>
      <protection hidden="1"/>
    </xf>
    <xf numFmtId="3" fontId="53" fillId="0" borderId="41" xfId="0" applyNumberFormat="1" applyFont="1" applyBorder="1" applyAlignment="1" applyProtection="1">
      <alignment horizontal="center" vertical="center" shrinkToFit="1"/>
      <protection hidden="1"/>
    </xf>
    <xf numFmtId="3" fontId="53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47" fillId="2" borderId="70" xfId="0" applyFont="1" applyFill="1" applyBorder="1" applyAlignment="1" applyProtection="1">
      <alignment horizontal="center" vertical="center"/>
      <protection locked="0"/>
    </xf>
    <xf numFmtId="0" fontId="47" fillId="2" borderId="39" xfId="0" applyFont="1" applyFill="1" applyBorder="1" applyAlignment="1" applyProtection="1">
      <alignment horizontal="center" vertical="center"/>
      <protection locked="0"/>
    </xf>
    <xf numFmtId="0" fontId="47" fillId="2" borderId="70" xfId="0" applyFont="1" applyFill="1" applyBorder="1" applyAlignment="1" applyProtection="1">
      <alignment horizontal="center" vertical="center" wrapText="1"/>
      <protection locked="0"/>
    </xf>
    <xf numFmtId="0" fontId="53" fillId="2" borderId="70" xfId="0" applyFont="1" applyFill="1" applyBorder="1" applyAlignment="1" applyProtection="1">
      <alignment horizontal="center" wrapText="1"/>
      <protection locked="0"/>
    </xf>
    <xf numFmtId="0" fontId="53" fillId="2" borderId="39" xfId="0" applyFont="1" applyFill="1" applyBorder="1" applyAlignment="1" applyProtection="1">
      <alignment horizontal="center" wrapText="1"/>
      <protection locked="0"/>
    </xf>
    <xf numFmtId="0" fontId="28" fillId="0" borderId="45" xfId="0" applyFont="1" applyBorder="1" applyAlignment="1" applyProtection="1">
      <alignment horizontal="left" vertical="center" wrapText="1" indent="2"/>
      <protection hidden="1"/>
    </xf>
    <xf numFmtId="0" fontId="35" fillId="0" borderId="45" xfId="0" applyFont="1" applyBorder="1" applyAlignment="1" applyProtection="1">
      <alignment horizontal="center" vertical="center"/>
      <protection hidden="1"/>
    </xf>
    <xf numFmtId="3" fontId="53" fillId="0" borderId="46" xfId="0" applyNumberFormat="1" applyFont="1" applyBorder="1" applyAlignment="1" applyProtection="1">
      <alignment horizontal="center" vertical="center" shrinkToFit="1"/>
      <protection hidden="1"/>
    </xf>
    <xf numFmtId="3" fontId="53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47" fillId="2" borderId="99" xfId="0" applyFont="1" applyFill="1" applyBorder="1" applyAlignment="1" applyProtection="1">
      <alignment horizontal="center" vertical="center" wrapText="1"/>
      <protection locked="0"/>
    </xf>
    <xf numFmtId="0" fontId="53" fillId="2" borderId="99" xfId="0" applyFont="1" applyFill="1" applyBorder="1" applyAlignment="1" applyProtection="1">
      <alignment horizontal="center" wrapText="1"/>
      <protection locked="0"/>
    </xf>
    <xf numFmtId="0" fontId="53" fillId="2" borderId="45" xfId="0" applyFont="1" applyFill="1" applyBorder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right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 indent="2"/>
      <protection hidden="1"/>
    </xf>
    <xf numFmtId="0" fontId="34" fillId="0" borderId="0" xfId="0" applyFont="1" applyAlignment="1" applyProtection="1">
      <alignment horizontal="right" vertical="center" indent="2"/>
      <protection hidden="1"/>
    </xf>
    <xf numFmtId="0" fontId="45" fillId="0" borderId="0" xfId="0" applyFont="1" applyAlignment="1" applyProtection="1">
      <alignment horizontal="justify" vertical="center"/>
      <protection hidden="1"/>
    </xf>
    <xf numFmtId="0" fontId="56" fillId="0" borderId="0" xfId="0" applyFont="1" applyProtection="1">
      <protection hidden="1"/>
    </xf>
    <xf numFmtId="0" fontId="56" fillId="0" borderId="0" xfId="0" applyFont="1" applyAlignment="1" applyProtection="1">
      <alignment horizontal="right"/>
      <protection hidden="1"/>
    </xf>
    <xf numFmtId="0" fontId="5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>
      <alignment vertical="center" wrapText="1"/>
    </xf>
    <xf numFmtId="0" fontId="56" fillId="0" borderId="3" xfId="0" applyFont="1" applyBorder="1" applyAlignment="1" applyProtection="1">
      <alignment horizontal="left" vertical="center" wrapText="1"/>
      <protection hidden="1"/>
    </xf>
    <xf numFmtId="0" fontId="45" fillId="0" borderId="72" xfId="0" applyFont="1" applyBorder="1" applyAlignment="1" applyProtection="1">
      <alignment horizontal="center" vertical="center" wrapText="1"/>
      <protection hidden="1"/>
    </xf>
    <xf numFmtId="0" fontId="45" fillId="0" borderId="128" xfId="0" applyFont="1" applyBorder="1" applyAlignment="1" applyProtection="1">
      <alignment horizontal="left" vertical="center" wrapText="1" indent="2"/>
      <protection hidden="1"/>
    </xf>
    <xf numFmtId="3" fontId="53" fillId="0" borderId="129" xfId="0" applyNumberFormat="1" applyFont="1" applyBorder="1" applyAlignment="1" applyProtection="1">
      <alignment horizontal="center" vertical="center" shrinkToFit="1"/>
      <protection hidden="1"/>
    </xf>
    <xf numFmtId="3" fontId="53" fillId="2" borderId="130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128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36" fillId="0" borderId="72" xfId="0" applyFont="1" applyBorder="1" applyAlignment="1" applyProtection="1">
      <alignment horizontal="center" vertical="center" wrapText="1"/>
      <protection hidden="1"/>
    </xf>
    <xf numFmtId="0" fontId="36" fillId="0" borderId="65" xfId="0" applyFont="1" applyBorder="1" applyAlignment="1" applyProtection="1">
      <alignment horizontal="center" vertical="center" wrapText="1"/>
      <protection hidden="1"/>
    </xf>
    <xf numFmtId="0" fontId="36" fillId="0" borderId="3" xfId="0" applyFont="1" applyBorder="1" applyAlignment="1" applyProtection="1">
      <alignment horizontal="center" vertical="center" wrapText="1"/>
      <protection hidden="1"/>
    </xf>
    <xf numFmtId="0" fontId="60" fillId="0" borderId="43" xfId="0" applyFont="1" applyBorder="1" applyAlignment="1" applyProtection="1">
      <alignment vertical="center" wrapText="1"/>
      <protection hidden="1"/>
    </xf>
    <xf numFmtId="3" fontId="53" fillId="0" borderId="43" xfId="0" applyNumberFormat="1" applyFont="1" applyBorder="1" applyAlignment="1" applyProtection="1">
      <alignment horizontal="center" vertical="center" shrinkToFit="1"/>
      <protection hidden="1"/>
    </xf>
    <xf numFmtId="0" fontId="36" fillId="0" borderId="42" xfId="0" applyFont="1" applyBorder="1" applyAlignment="1" applyProtection="1">
      <alignment horizontal="left" vertical="center" wrapText="1" indent="2"/>
      <protection hidden="1"/>
    </xf>
    <xf numFmtId="3" fontId="53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2" xfId="0" applyFont="1" applyBorder="1" applyAlignment="1" applyProtection="1">
      <alignment horizontal="left" vertical="center" wrapText="1" indent="2"/>
      <protection hidden="1"/>
    </xf>
    <xf numFmtId="0" fontId="36" fillId="0" borderId="98" xfId="0" applyFont="1" applyBorder="1" applyAlignment="1" applyProtection="1">
      <alignment horizontal="left" vertical="center" wrapText="1" indent="2"/>
      <protection hidden="1"/>
    </xf>
    <xf numFmtId="3" fontId="53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horizontal="left" vertical="center"/>
      <protection hidden="1"/>
    </xf>
    <xf numFmtId="0" fontId="62" fillId="0" borderId="0" xfId="0" applyFont="1" applyAlignment="1" applyProtection="1">
      <alignment vertical="center" wrapText="1"/>
      <protection hidden="1"/>
    </xf>
    <xf numFmtId="0" fontId="58" fillId="0" borderId="0" xfId="0" applyFont="1" applyAlignment="1" applyProtection="1">
      <alignment horizontal="left"/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left" vertical="center" indent="5"/>
      <protection hidden="1"/>
    </xf>
    <xf numFmtId="0" fontId="64" fillId="0" borderId="8" xfId="0" applyFont="1" applyBorder="1" applyAlignment="1" applyProtection="1">
      <alignment horizontal="center" vertical="center" wrapText="1"/>
      <protection hidden="1"/>
    </xf>
    <xf numFmtId="0" fontId="64" fillId="0" borderId="53" xfId="0" applyFont="1" applyBorder="1" applyAlignment="1" applyProtection="1">
      <alignment horizontal="center" vertical="center" wrapText="1"/>
      <protection hidden="1"/>
    </xf>
    <xf numFmtId="0" fontId="64" fillId="0" borderId="22" xfId="0" applyFont="1" applyBorder="1" applyAlignment="1" applyProtection="1">
      <alignment horizontal="center" vertical="center" wrapText="1"/>
      <protection hidden="1"/>
    </xf>
    <xf numFmtId="0" fontId="64" fillId="0" borderId="131" xfId="0" applyFont="1" applyBorder="1" applyAlignment="1" applyProtection="1">
      <alignment horizontal="center" vertical="center" wrapText="1"/>
      <protection hidden="1"/>
    </xf>
    <xf numFmtId="0" fontId="64" fillId="0" borderId="124" xfId="0" applyFont="1" applyBorder="1" applyAlignment="1" applyProtection="1">
      <alignment horizontal="center" vertical="center" wrapText="1"/>
      <protection hidden="1"/>
    </xf>
    <xf numFmtId="0" fontId="64" fillId="0" borderId="148" xfId="0" applyFont="1" applyBorder="1" applyAlignment="1" applyProtection="1">
      <alignment horizontal="center" vertical="center" wrapText="1"/>
      <protection hidden="1"/>
    </xf>
    <xf numFmtId="0" fontId="64" fillId="0" borderId="161" xfId="0" applyFont="1" applyBorder="1" applyAlignment="1" applyProtection="1">
      <alignment horizontal="center" vertical="center" wrapText="1"/>
      <protection hidden="1"/>
    </xf>
    <xf numFmtId="0" fontId="64" fillId="0" borderId="112" xfId="0" applyFont="1" applyBorder="1" applyAlignment="1" applyProtection="1">
      <alignment horizontal="center" vertical="center" wrapText="1"/>
      <protection hidden="1"/>
    </xf>
    <xf numFmtId="0" fontId="64" fillId="0" borderId="26" xfId="0" applyFont="1" applyBorder="1" applyAlignment="1" applyProtection="1">
      <alignment horizontal="center" vertical="center" wrapText="1"/>
      <protection hidden="1"/>
    </xf>
    <xf numFmtId="0" fontId="63" fillId="0" borderId="18" xfId="0" applyFont="1" applyBorder="1" applyAlignment="1" applyProtection="1">
      <alignment horizontal="left" vertical="center" wrapText="1" indent="1"/>
      <protection hidden="1"/>
    </xf>
    <xf numFmtId="3" fontId="34" fillId="0" borderId="19" xfId="0" applyNumberFormat="1" applyFont="1" applyBorder="1" applyAlignment="1" applyProtection="1">
      <alignment horizontal="center" vertical="center" shrinkToFit="1"/>
      <protection hidden="1"/>
    </xf>
    <xf numFmtId="3" fontId="34" fillId="0" borderId="55" xfId="0" applyNumberFormat="1" applyFont="1" applyBorder="1" applyAlignment="1" applyProtection="1">
      <alignment horizontal="center" vertical="center" shrinkToFit="1"/>
      <protection hidden="1"/>
    </xf>
    <xf numFmtId="3" fontId="34" fillId="0" borderId="18" xfId="0" applyNumberFormat="1" applyFont="1" applyBorder="1" applyAlignment="1" applyProtection="1">
      <alignment horizontal="center" vertical="center" shrinkToFit="1"/>
      <protection hidden="1"/>
    </xf>
    <xf numFmtId="3" fontId="34" fillId="0" borderId="25" xfId="0" applyNumberFormat="1" applyFont="1" applyBorder="1" applyAlignment="1" applyProtection="1">
      <alignment horizontal="center" vertical="center" shrinkToFit="1"/>
      <protection hidden="1"/>
    </xf>
    <xf numFmtId="3" fontId="34" fillId="0" borderId="138" xfId="0" applyNumberFormat="1" applyFont="1" applyBorder="1" applyAlignment="1" applyProtection="1">
      <alignment horizontal="center" vertical="center" shrinkToFit="1"/>
      <protection hidden="1"/>
    </xf>
    <xf numFmtId="3" fontId="34" fillId="0" borderId="115" xfId="0" applyNumberFormat="1" applyFont="1" applyBorder="1" applyAlignment="1" applyProtection="1">
      <alignment horizontal="center" vertical="center" shrinkToFit="1"/>
      <protection hidden="1"/>
    </xf>
    <xf numFmtId="3" fontId="34" fillId="0" borderId="114" xfId="0" applyNumberFormat="1" applyFont="1" applyBorder="1" applyAlignment="1" applyProtection="1">
      <alignment horizontal="center" vertical="center" shrinkToFit="1"/>
      <protection hidden="1"/>
    </xf>
    <xf numFmtId="0" fontId="45" fillId="0" borderId="48" xfId="0" applyFont="1" applyBorder="1" applyAlignment="1" applyProtection="1">
      <alignment horizontal="left" vertical="center" wrapText="1" indent="1"/>
      <protection hidden="1"/>
    </xf>
    <xf numFmtId="3" fontId="53" fillId="0" borderId="38" xfId="0" applyNumberFormat="1" applyFont="1" applyBorder="1" applyAlignment="1" applyProtection="1">
      <alignment horizontal="center" vertical="center" shrinkToFit="1"/>
      <protection hidden="1"/>
    </xf>
    <xf numFmtId="3" fontId="53" fillId="2" borderId="66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0" xfId="0" applyNumberFormat="1" applyFont="1" applyFill="1" applyAlignment="1" applyProtection="1">
      <alignment horizontal="center" vertical="center" shrinkToFit="1"/>
      <protection locked="0"/>
    </xf>
    <xf numFmtId="3" fontId="53" fillId="0" borderId="14" xfId="0" applyNumberFormat="1" applyFont="1" applyBorder="1" applyAlignment="1" applyProtection="1">
      <alignment horizontal="center" vertical="center" shrinkToFit="1"/>
      <protection hidden="1"/>
    </xf>
    <xf numFmtId="3" fontId="53" fillId="0" borderId="149" xfId="0" applyNumberFormat="1" applyFont="1" applyBorder="1" applyAlignment="1" applyProtection="1">
      <alignment horizontal="center" vertical="center" shrinkToFit="1"/>
      <protection hidden="1"/>
    </xf>
    <xf numFmtId="3" fontId="53" fillId="2" borderId="117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16" xfId="0" applyNumberFormat="1" applyFont="1" applyBorder="1" applyAlignment="1" applyProtection="1">
      <alignment horizontal="center" vertical="center" shrinkToFit="1"/>
      <protection hidden="1"/>
    </xf>
    <xf numFmtId="3" fontId="53" fillId="2" borderId="165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166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56" xfId="0" applyNumberFormat="1" applyFont="1" applyBorder="1" applyAlignment="1" applyProtection="1">
      <alignment horizontal="center" vertical="center" shrinkToFit="1"/>
      <protection hidden="1"/>
    </xf>
    <xf numFmtId="3" fontId="53" fillId="2" borderId="49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48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51" xfId="0" applyNumberFormat="1" applyFont="1" applyBorder="1" applyAlignment="1" applyProtection="1">
      <alignment horizontal="center" vertical="center" shrinkToFit="1"/>
      <protection hidden="1"/>
    </xf>
    <xf numFmtId="3" fontId="53" fillId="0" borderId="150" xfId="0" applyNumberFormat="1" applyFont="1" applyBorder="1" applyAlignment="1" applyProtection="1">
      <alignment horizontal="center" vertical="center" shrinkToFit="1"/>
      <protection hidden="1"/>
    </xf>
    <xf numFmtId="3" fontId="53" fillId="2" borderId="119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18" xfId="0" applyNumberFormat="1" applyFont="1" applyBorder="1" applyAlignment="1" applyProtection="1">
      <alignment horizontal="center" vertical="center" shrinkToFit="1"/>
      <protection hidden="1"/>
    </xf>
    <xf numFmtId="3" fontId="53" fillId="2" borderId="47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04" xfId="0" applyNumberFormat="1" applyFont="1" applyBorder="1" applyAlignment="1" applyProtection="1">
      <alignment horizontal="center" vertical="center" shrinkToFit="1"/>
      <protection hidden="1"/>
    </xf>
    <xf numFmtId="3" fontId="53" fillId="0" borderId="151" xfId="0" applyNumberFormat="1" applyFont="1" applyBorder="1" applyAlignment="1" applyProtection="1">
      <alignment horizontal="center" vertical="center" shrinkToFit="1"/>
      <protection hidden="1"/>
    </xf>
    <xf numFmtId="3" fontId="53" fillId="0" borderId="152" xfId="0" applyNumberFormat="1" applyFont="1" applyBorder="1" applyAlignment="1" applyProtection="1">
      <alignment horizontal="center" vertical="center" shrinkToFit="1"/>
      <protection hidden="1"/>
    </xf>
    <xf numFmtId="3" fontId="53" fillId="0" borderId="153" xfId="0" applyNumberFormat="1" applyFont="1" applyBorder="1" applyAlignment="1" applyProtection="1">
      <alignment horizontal="center" vertical="center" shrinkToFit="1"/>
      <protection hidden="1"/>
    </xf>
    <xf numFmtId="3" fontId="53" fillId="0" borderId="154" xfId="0" applyNumberFormat="1" applyFont="1" applyBorder="1" applyAlignment="1" applyProtection="1">
      <alignment horizontal="center" vertical="center" shrinkToFit="1"/>
      <protection hidden="1"/>
    </xf>
    <xf numFmtId="3" fontId="53" fillId="0" borderId="155" xfId="0" applyNumberFormat="1" applyFont="1" applyBorder="1" applyAlignment="1" applyProtection="1">
      <alignment horizontal="center" vertical="center" shrinkToFit="1"/>
      <protection hidden="1"/>
    </xf>
    <xf numFmtId="3" fontId="53" fillId="0" borderId="162" xfId="0" applyNumberFormat="1" applyFont="1" applyBorder="1" applyAlignment="1" applyProtection="1">
      <alignment horizontal="center" vertical="center" shrinkToFit="1"/>
      <protection hidden="1"/>
    </xf>
    <xf numFmtId="3" fontId="53" fillId="0" borderId="156" xfId="0" applyNumberFormat="1" applyFont="1" applyBorder="1" applyAlignment="1" applyProtection="1">
      <alignment horizontal="center" vertical="center" shrinkToFit="1"/>
      <protection hidden="1"/>
    </xf>
    <xf numFmtId="3" fontId="53" fillId="0" borderId="62" xfId="0" applyNumberFormat="1" applyFont="1" applyBorder="1" applyAlignment="1" applyProtection="1">
      <alignment horizontal="center" vertical="center" shrinkToFit="1"/>
      <protection hidden="1"/>
    </xf>
    <xf numFmtId="3" fontId="53" fillId="0" borderId="63" xfId="0" applyNumberFormat="1" applyFont="1" applyBorder="1" applyAlignment="1" applyProtection="1">
      <alignment horizontal="center" vertical="center" shrinkToFit="1"/>
      <protection hidden="1"/>
    </xf>
    <xf numFmtId="3" fontId="53" fillId="0" borderId="30" xfId="0" applyNumberFormat="1" applyFont="1" applyBorder="1" applyAlignment="1" applyProtection="1">
      <alignment horizontal="center" vertical="center" shrinkToFit="1"/>
      <protection hidden="1"/>
    </xf>
    <xf numFmtId="0" fontId="65" fillId="0" borderId="42" xfId="0" applyFont="1" applyBorder="1" applyAlignment="1" applyProtection="1">
      <alignment horizontal="left" vertical="center" wrapText="1" indent="3"/>
      <protection hidden="1"/>
    </xf>
    <xf numFmtId="3" fontId="53" fillId="0" borderId="40" xfId="0" applyNumberFormat="1" applyFont="1" applyBorder="1" applyAlignment="1" applyProtection="1">
      <alignment horizontal="center" vertical="center" shrinkToFit="1"/>
      <protection hidden="1"/>
    </xf>
    <xf numFmtId="3" fontId="53" fillId="0" borderId="157" xfId="0" applyNumberFormat="1" applyFont="1" applyBorder="1" applyAlignment="1" applyProtection="1">
      <alignment horizontal="center" vertical="center" shrinkToFit="1"/>
      <protection hidden="1"/>
    </xf>
    <xf numFmtId="3" fontId="53" fillId="2" borderId="163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26" xfId="0" applyNumberFormat="1" applyFont="1" applyBorder="1" applyAlignment="1" applyProtection="1">
      <alignment horizontal="center" vertical="center" shrinkToFit="1"/>
      <protection hidden="1"/>
    </xf>
    <xf numFmtId="3" fontId="53" fillId="2" borderId="167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39" xfId="0" applyFont="1" applyBorder="1" applyAlignment="1" applyProtection="1">
      <alignment horizontal="left" vertical="center" wrapText="1" indent="3"/>
      <protection hidden="1"/>
    </xf>
    <xf numFmtId="0" fontId="65" fillId="0" borderId="15" xfId="0" applyFont="1" applyBorder="1" applyAlignment="1" applyProtection="1">
      <alignment horizontal="left" vertical="center" wrapText="1" indent="3"/>
      <protection hidden="1"/>
    </xf>
    <xf numFmtId="3" fontId="53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53" xfId="0" applyFont="1" applyBorder="1" applyAlignment="1" applyProtection="1">
      <alignment horizontal="left" vertical="center" wrapText="1" indent="1"/>
      <protection hidden="1"/>
    </xf>
    <xf numFmtId="0" fontId="65" fillId="0" borderId="106" xfId="0" applyFont="1" applyBorder="1" applyAlignment="1" applyProtection="1">
      <alignment horizontal="left" vertical="center" wrapText="1" indent="3"/>
      <protection hidden="1"/>
    </xf>
    <xf numFmtId="3" fontId="53" fillId="0" borderId="168" xfId="0" applyNumberFormat="1" applyFont="1" applyBorder="1" applyAlignment="1" applyProtection="1">
      <alignment horizontal="center" vertical="center" shrinkToFit="1"/>
      <protection hidden="1"/>
    </xf>
    <xf numFmtId="3" fontId="53" fillId="2" borderId="169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70" xfId="0" applyNumberFormat="1" applyFont="1" applyBorder="1" applyAlignment="1" applyProtection="1">
      <alignment horizontal="center" vertical="center" shrinkToFit="1"/>
      <protection hidden="1"/>
    </xf>
    <xf numFmtId="0" fontId="45" fillId="0" borderId="158" xfId="0" applyFont="1" applyBorder="1" applyAlignment="1" applyProtection="1">
      <alignment horizontal="left" vertical="center" wrapText="1" indent="1"/>
      <protection hidden="1"/>
    </xf>
    <xf numFmtId="3" fontId="53" fillId="0" borderId="127" xfId="0" applyNumberFormat="1" applyFont="1" applyBorder="1" applyAlignment="1" applyProtection="1">
      <alignment horizontal="center" vertical="center" shrinkToFit="1"/>
      <protection hidden="1"/>
    </xf>
    <xf numFmtId="3" fontId="53" fillId="2" borderId="71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74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95" xfId="0" applyNumberFormat="1" applyFont="1" applyBorder="1" applyAlignment="1" applyProtection="1">
      <alignment horizontal="center" vertical="center" shrinkToFit="1"/>
      <protection hidden="1"/>
    </xf>
    <xf numFmtId="3" fontId="53" fillId="0" borderId="159" xfId="0" applyNumberFormat="1" applyFont="1" applyBorder="1" applyAlignment="1" applyProtection="1">
      <alignment horizontal="center" vertical="center" shrinkToFit="1"/>
      <protection hidden="1"/>
    </xf>
    <xf numFmtId="3" fontId="53" fillId="2" borderId="164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74" xfId="0" applyNumberFormat="1" applyFont="1" applyBorder="1" applyAlignment="1" applyProtection="1">
      <alignment horizontal="center" vertical="center" shrinkToFit="1"/>
      <protection hidden="1"/>
    </xf>
    <xf numFmtId="3" fontId="53" fillId="2" borderId="171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172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60" xfId="0" applyFont="1" applyBorder="1" applyAlignment="1" applyProtection="1">
      <alignment horizontal="left" vertical="center" wrapText="1" indent="1"/>
      <protection hidden="1"/>
    </xf>
    <xf numFmtId="0" fontId="45" fillId="0" borderId="88" xfId="0" applyFont="1" applyBorder="1" applyAlignment="1" applyProtection="1">
      <alignment horizontal="left" vertical="center" wrapText="1" indent="1"/>
      <protection hidden="1"/>
    </xf>
    <xf numFmtId="0" fontId="45" fillId="0" borderId="2" xfId="0" applyFont="1" applyBorder="1" applyAlignment="1" applyProtection="1">
      <alignment horizontal="left" vertical="center" wrapText="1" indent="1"/>
      <protection hidden="1"/>
    </xf>
    <xf numFmtId="3" fontId="53" fillId="0" borderId="8" xfId="0" applyNumberFormat="1" applyFont="1" applyBorder="1" applyAlignment="1" applyProtection="1">
      <alignment horizontal="center" vertical="center" shrinkToFit="1"/>
      <protection hidden="1"/>
    </xf>
    <xf numFmtId="3" fontId="53" fillId="2" borderId="69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22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26" xfId="0" applyNumberFormat="1" applyFont="1" applyBorder="1" applyAlignment="1" applyProtection="1">
      <alignment horizontal="center" vertical="center" shrinkToFit="1"/>
      <protection hidden="1"/>
    </xf>
    <xf numFmtId="3" fontId="53" fillId="0" borderId="148" xfId="0" applyNumberFormat="1" applyFont="1" applyBorder="1" applyAlignment="1" applyProtection="1">
      <alignment horizontal="center" vertical="center" shrinkToFit="1"/>
      <protection hidden="1"/>
    </xf>
    <xf numFmtId="3" fontId="53" fillId="2" borderId="113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12" xfId="0" applyNumberFormat="1" applyFont="1" applyBorder="1" applyAlignment="1" applyProtection="1">
      <alignment horizontal="center" vertical="center" shrinkToFit="1"/>
      <protection hidden="1"/>
    </xf>
    <xf numFmtId="3" fontId="53" fillId="2" borderId="58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59" xfId="0" applyNumberFormat="1" applyFont="1" applyBorder="1" applyAlignment="1" applyProtection="1">
      <alignment horizontal="center" vertical="center" shrinkToFit="1"/>
      <protection hidden="1"/>
    </xf>
    <xf numFmtId="3" fontId="53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vertical="center" wrapText="1"/>
      <protection hidden="1"/>
    </xf>
    <xf numFmtId="0" fontId="53" fillId="0" borderId="0" xfId="0" applyFont="1" applyProtection="1">
      <protection hidden="1"/>
    </xf>
    <xf numFmtId="0" fontId="71" fillId="0" borderId="0" xfId="0" applyFont="1" applyAlignment="1" applyProtection="1">
      <alignment vertical="center" wrapText="1"/>
      <protection hidden="1"/>
    </xf>
    <xf numFmtId="0" fontId="53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vertical="center" wrapText="1"/>
      <protection hidden="1"/>
    </xf>
    <xf numFmtId="0" fontId="72" fillId="0" borderId="36" xfId="0" applyFont="1" applyBorder="1" applyAlignment="1" applyProtection="1">
      <alignment vertical="center" wrapText="1"/>
      <protection hidden="1"/>
    </xf>
    <xf numFmtId="0" fontId="63" fillId="0" borderId="36" xfId="0" applyFont="1" applyBorder="1" applyAlignment="1" applyProtection="1">
      <alignment vertical="center" wrapText="1"/>
      <protection hidden="1"/>
    </xf>
    <xf numFmtId="0" fontId="70" fillId="0" borderId="0" xfId="0" applyFont="1" applyAlignment="1" applyProtection="1">
      <alignment vertical="center" wrapText="1"/>
      <protection hidden="1"/>
    </xf>
    <xf numFmtId="0" fontId="58" fillId="0" borderId="0" xfId="0" applyFont="1" applyAlignment="1" applyProtection="1">
      <alignment horizontal="left" indent="5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58" fillId="0" borderId="0" xfId="0" applyFont="1" applyAlignment="1">
      <alignment vertical="center" wrapText="1"/>
    </xf>
    <xf numFmtId="0" fontId="58" fillId="0" borderId="0" xfId="0" applyFont="1" applyAlignment="1" applyProtection="1">
      <alignment vertical="center" wrapText="1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0" fontId="56" fillId="0" borderId="4" xfId="0" applyFont="1" applyBorder="1" applyAlignment="1" applyProtection="1">
      <alignment horizontal="center" vertical="center" wrapText="1"/>
      <protection hidden="1"/>
    </xf>
    <xf numFmtId="0" fontId="56" fillId="0" borderId="22" xfId="0" applyFont="1" applyBorder="1" applyAlignment="1" applyProtection="1">
      <alignment horizontal="center" vertical="center" wrapText="1"/>
      <protection hidden="1"/>
    </xf>
    <xf numFmtId="0" fontId="64" fillId="0" borderId="69" xfId="0" applyFont="1" applyBorder="1" applyAlignment="1" applyProtection="1">
      <alignment horizontal="center" vertical="center" wrapText="1"/>
      <protection hidden="1"/>
    </xf>
    <xf numFmtId="0" fontId="64" fillId="0" borderId="113" xfId="0" applyFont="1" applyBorder="1" applyAlignment="1" applyProtection="1">
      <alignment horizontal="center" vertical="center" wrapText="1"/>
      <protection hidden="1"/>
    </xf>
    <xf numFmtId="0" fontId="54" fillId="0" borderId="18" xfId="0" applyFont="1" applyBorder="1" applyAlignment="1" applyProtection="1">
      <alignment horizontal="center" vertical="center" wrapText="1"/>
      <protection hidden="1"/>
    </xf>
    <xf numFmtId="3" fontId="64" fillId="0" borderId="19" xfId="0" applyNumberFormat="1" applyFont="1" applyBorder="1" applyAlignment="1" applyProtection="1">
      <alignment horizontal="center" vertical="center" shrinkToFit="1"/>
      <protection hidden="1"/>
    </xf>
    <xf numFmtId="3" fontId="64" fillId="0" borderId="55" xfId="0" applyNumberFormat="1" applyFont="1" applyBorder="1" applyAlignment="1" applyProtection="1">
      <alignment horizontal="center" vertical="center" shrinkToFit="1"/>
      <protection hidden="1"/>
    </xf>
    <xf numFmtId="3" fontId="64" fillId="0" borderId="18" xfId="0" applyNumberFormat="1" applyFont="1" applyBorder="1" applyAlignment="1" applyProtection="1">
      <alignment horizontal="center" vertical="center" shrinkToFit="1"/>
      <protection hidden="1"/>
    </xf>
    <xf numFmtId="3" fontId="64" fillId="0" borderId="114" xfId="0" applyNumberFormat="1" applyFont="1" applyBorder="1" applyAlignment="1" applyProtection="1">
      <alignment horizontal="center" vertical="center" shrinkToFit="1"/>
      <protection hidden="1"/>
    </xf>
    <xf numFmtId="3" fontId="64" fillId="0" borderId="115" xfId="0" applyNumberFormat="1" applyFont="1" applyBorder="1" applyAlignment="1" applyProtection="1">
      <alignment horizontal="center" vertical="center" shrinkToFit="1"/>
      <protection hidden="1"/>
    </xf>
    <xf numFmtId="0" fontId="64" fillId="0" borderId="0" xfId="0" applyFont="1" applyAlignment="1" applyProtection="1">
      <alignment horizontal="right" vertical="center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74" fillId="0" borderId="0" xfId="0" applyFont="1" applyAlignment="1" applyProtection="1">
      <alignment horizontal="center" vertical="center" wrapText="1"/>
      <protection hidden="1"/>
    </xf>
    <xf numFmtId="3" fontId="53" fillId="0" borderId="0" xfId="0" applyNumberFormat="1" applyFont="1" applyAlignment="1" applyProtection="1">
      <alignment horizontal="center" vertical="center" shrinkToFit="1"/>
      <protection hidden="1"/>
    </xf>
    <xf numFmtId="0" fontId="64" fillId="0" borderId="48" xfId="0" applyFont="1" applyBorder="1" applyAlignment="1" applyProtection="1">
      <alignment horizontal="right" vertical="center"/>
      <protection hidden="1"/>
    </xf>
    <xf numFmtId="0" fontId="64" fillId="0" borderId="48" xfId="0" applyFont="1" applyBorder="1" applyAlignment="1" applyProtection="1">
      <alignment horizontal="left" vertical="center" wrapText="1"/>
      <protection hidden="1"/>
    </xf>
    <xf numFmtId="0" fontId="74" fillId="0" borderId="48" xfId="0" applyFont="1" applyBorder="1" applyAlignment="1" applyProtection="1">
      <alignment horizontal="center" vertical="center" wrapText="1"/>
      <protection hidden="1"/>
    </xf>
    <xf numFmtId="3" fontId="53" fillId="0" borderId="48" xfId="0" applyNumberFormat="1" applyFont="1" applyBorder="1" applyAlignment="1" applyProtection="1">
      <alignment horizontal="center" vertical="center" shrinkToFit="1"/>
      <protection hidden="1"/>
    </xf>
    <xf numFmtId="0" fontId="55" fillId="0" borderId="0" xfId="0" applyFont="1" applyAlignment="1" applyProtection="1">
      <alignment vertical="center"/>
      <protection hidden="1"/>
    </xf>
    <xf numFmtId="0" fontId="64" fillId="0" borderId="20" xfId="0" applyFont="1" applyBorder="1" applyAlignment="1" applyProtection="1">
      <alignment horizontal="right" vertical="center"/>
      <protection hidden="1"/>
    </xf>
    <xf numFmtId="0" fontId="64" fillId="0" borderId="20" xfId="0" applyFont="1" applyBorder="1" applyAlignment="1" applyProtection="1">
      <alignment horizontal="left" vertical="center" wrapText="1"/>
      <protection hidden="1"/>
    </xf>
    <xf numFmtId="0" fontId="74" fillId="0" borderId="20" xfId="0" applyFont="1" applyBorder="1" applyAlignment="1" applyProtection="1">
      <alignment horizontal="center" vertical="center" wrapText="1"/>
      <protection hidden="1"/>
    </xf>
    <xf numFmtId="3" fontId="53" fillId="0" borderId="21" xfId="0" applyNumberFormat="1" applyFont="1" applyBorder="1" applyAlignment="1" applyProtection="1">
      <alignment horizontal="center" vertical="center" shrinkToFit="1"/>
      <protection hidden="1"/>
    </xf>
    <xf numFmtId="3" fontId="53" fillId="2" borderId="67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20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20" xfId="0" applyNumberFormat="1" applyFont="1" applyBorder="1" applyAlignment="1" applyProtection="1">
      <alignment horizontal="center" vertical="center" shrinkToFit="1"/>
      <protection hidden="1"/>
    </xf>
    <xf numFmtId="3" fontId="53" fillId="2" borderId="121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20" xfId="0" applyNumberFormat="1" applyFont="1" applyBorder="1" applyAlignment="1" applyProtection="1">
      <alignment horizontal="center" vertical="center" shrinkToFit="1"/>
      <protection hidden="1"/>
    </xf>
    <xf numFmtId="0" fontId="64" fillId="0" borderId="16" xfId="0" applyFont="1" applyBorder="1" applyAlignment="1" applyProtection="1">
      <alignment horizontal="right" vertical="center"/>
      <protection hidden="1"/>
    </xf>
    <xf numFmtId="0" fontId="64" fillId="0" borderId="16" xfId="0" applyFont="1" applyBorder="1" applyAlignment="1" applyProtection="1">
      <alignment horizontal="left" vertical="center" wrapText="1"/>
      <protection hidden="1"/>
    </xf>
    <xf numFmtId="0" fontId="74" fillId="0" borderId="16" xfId="0" applyFont="1" applyBorder="1" applyAlignment="1" applyProtection="1">
      <alignment horizontal="center" vertical="center" wrapText="1"/>
      <protection hidden="1"/>
    </xf>
    <xf numFmtId="3" fontId="53" fillId="0" borderId="17" xfId="0" applyNumberFormat="1" applyFont="1" applyBorder="1" applyAlignment="1" applyProtection="1">
      <alignment horizontal="center" vertical="center" shrinkToFit="1"/>
      <protection hidden="1"/>
    </xf>
    <xf numFmtId="3" fontId="53" fillId="2" borderId="68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16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22" xfId="0" applyNumberFormat="1" applyFont="1" applyBorder="1" applyAlignment="1" applyProtection="1">
      <alignment horizontal="center" vertical="center" shrinkToFit="1"/>
      <protection hidden="1"/>
    </xf>
    <xf numFmtId="3" fontId="53" fillId="2" borderId="123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6" xfId="0" applyNumberFormat="1" applyFont="1" applyBorder="1" applyAlignment="1" applyProtection="1">
      <alignment horizontal="center" vertical="center" shrinkToFit="1"/>
      <protection hidden="1"/>
    </xf>
    <xf numFmtId="0" fontId="64" fillId="0" borderId="22" xfId="0" applyFont="1" applyBorder="1" applyAlignment="1" applyProtection="1">
      <alignment horizontal="right" vertical="center"/>
      <protection hidden="1"/>
    </xf>
    <xf numFmtId="0" fontId="64" fillId="0" borderId="22" xfId="0" applyFont="1" applyBorder="1" applyAlignment="1" applyProtection="1">
      <alignment horizontal="left" vertical="center" wrapText="1"/>
      <protection hidden="1"/>
    </xf>
    <xf numFmtId="0" fontId="74" fillId="0" borderId="22" xfId="0" applyFont="1" applyBorder="1" applyAlignment="1" applyProtection="1">
      <alignment horizontal="center" vertical="center" wrapText="1"/>
      <protection hidden="1"/>
    </xf>
    <xf numFmtId="3" fontId="53" fillId="0" borderId="22" xfId="0" applyNumberFormat="1" applyFont="1" applyBorder="1" applyAlignment="1" applyProtection="1">
      <alignment horizontal="center" vertical="center" shrinkToFit="1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76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56" fillId="0" borderId="3" xfId="0" applyFont="1" applyBorder="1" applyAlignment="1" applyProtection="1">
      <alignment horizontal="center" vertical="center" wrapText="1"/>
      <protection hidden="1"/>
    </xf>
    <xf numFmtId="0" fontId="56" fillId="0" borderId="28" xfId="0" applyFont="1" applyBorder="1" applyAlignment="1" applyProtection="1">
      <alignment horizontal="center" vertical="center"/>
      <protection hidden="1"/>
    </xf>
    <xf numFmtId="0" fontId="56" fillId="0" borderId="27" xfId="0" applyFont="1" applyBorder="1" applyAlignment="1" applyProtection="1">
      <alignment horizontal="center" vertical="center" wrapText="1"/>
      <protection hidden="1"/>
    </xf>
    <xf numFmtId="0" fontId="34" fillId="0" borderId="105" xfId="0" applyFont="1" applyBorder="1" applyAlignment="1" applyProtection="1">
      <alignment horizontal="center" vertical="center" shrinkToFit="1"/>
      <protection hidden="1"/>
    </xf>
    <xf numFmtId="0" fontId="53" fillId="2" borderId="36" xfId="0" applyFont="1" applyFill="1" applyBorder="1" applyAlignment="1" applyProtection="1">
      <alignment horizontal="left" vertical="center" shrinkToFit="1"/>
      <protection locked="0"/>
    </xf>
    <xf numFmtId="0" fontId="53" fillId="0" borderId="36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59" fillId="0" borderId="36" xfId="0" applyFont="1" applyBorder="1" applyAlignment="1" applyProtection="1">
      <alignment horizontal="center" vertical="center"/>
      <protection hidden="1"/>
    </xf>
    <xf numFmtId="0" fontId="53" fillId="2" borderId="104" xfId="0" applyFont="1" applyFill="1" applyBorder="1" applyAlignment="1" applyProtection="1">
      <alignment horizontal="center" vertical="center" shrinkToFit="1"/>
      <protection locked="0"/>
    </xf>
    <xf numFmtId="0" fontId="53" fillId="2" borderId="48" xfId="0" applyFont="1" applyFill="1" applyBorder="1" applyAlignment="1" applyProtection="1">
      <alignment horizontal="left" vertical="center" shrinkToFit="1"/>
      <protection locked="0"/>
    </xf>
    <xf numFmtId="0" fontId="53" fillId="0" borderId="48" xfId="0" applyFont="1" applyBorder="1" applyAlignment="1" applyProtection="1">
      <alignment horizontal="center" vertical="center" wrapText="1"/>
      <protection hidden="1"/>
    </xf>
    <xf numFmtId="0" fontId="59" fillId="0" borderId="50" xfId="0" applyFont="1" applyBorder="1" applyAlignment="1" applyProtection="1">
      <alignment horizontal="center" vertical="center"/>
      <protection hidden="1"/>
    </xf>
    <xf numFmtId="0" fontId="53" fillId="2" borderId="51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vertical="center" wrapText="1"/>
      <protection hidden="1"/>
    </xf>
    <xf numFmtId="3" fontId="53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53" fillId="2" borderId="31" xfId="0" applyFont="1" applyFill="1" applyBorder="1" applyAlignment="1" applyProtection="1">
      <alignment horizontal="left" vertical="center" shrinkToFit="1"/>
      <protection locked="0"/>
    </xf>
    <xf numFmtId="0" fontId="53" fillId="0" borderId="31" xfId="0" applyFont="1" applyBorder="1" applyAlignment="1" applyProtection="1">
      <alignment horizontal="center" vertical="center" wrapText="1"/>
      <protection hidden="1"/>
    </xf>
    <xf numFmtId="0" fontId="64" fillId="0" borderId="57" xfId="0" applyFont="1" applyBorder="1" applyAlignment="1" applyProtection="1">
      <alignment horizontal="center" vertical="center" wrapText="1"/>
      <protection hidden="1"/>
    </xf>
    <xf numFmtId="0" fontId="59" fillId="0" borderId="92" xfId="0" applyFont="1" applyBorder="1" applyAlignment="1" applyProtection="1">
      <alignment horizontal="center" vertical="center"/>
      <protection hidden="1"/>
    </xf>
    <xf numFmtId="3" fontId="53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" xfId="0" applyFont="1" applyBorder="1" applyAlignment="1" applyProtection="1">
      <alignment horizontal="left" vertical="center"/>
      <protection hidden="1"/>
    </xf>
    <xf numFmtId="0" fontId="79" fillId="0" borderId="4" xfId="0" applyFont="1" applyBorder="1" applyAlignment="1" applyProtection="1">
      <alignment horizontal="center" vertical="center" wrapText="1"/>
      <protection hidden="1"/>
    </xf>
    <xf numFmtId="0" fontId="79" fillId="0" borderId="0" xfId="0" applyFont="1" applyAlignment="1" applyProtection="1">
      <alignment horizontal="center" vertical="center" wrapText="1"/>
      <protection hidden="1"/>
    </xf>
    <xf numFmtId="3" fontId="79" fillId="0" borderId="4" xfId="0" applyNumberFormat="1" applyFont="1" applyBorder="1" applyAlignment="1" applyProtection="1">
      <alignment horizontal="center" vertical="center" wrapText="1"/>
      <protection hidden="1"/>
    </xf>
    <xf numFmtId="0" fontId="79" fillId="0" borderId="0" xfId="0" applyFont="1" applyAlignment="1" applyProtection="1">
      <alignment horizontal="left" vertical="center" wrapText="1"/>
      <protection hidden="1"/>
    </xf>
    <xf numFmtId="3" fontId="79" fillId="0" borderId="0" xfId="0" applyNumberFormat="1" applyFont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left" vertical="center" indent="10"/>
      <protection hidden="1"/>
    </xf>
    <xf numFmtId="0" fontId="49" fillId="0" borderId="0" xfId="0" applyFont="1" applyAlignment="1">
      <alignment horizontal="center" vertical="center"/>
    </xf>
    <xf numFmtId="0" fontId="58" fillId="0" borderId="22" xfId="0" applyFont="1" applyBorder="1" applyAlignment="1" applyProtection="1">
      <alignment horizontal="left" vertical="center"/>
      <protection hidden="1"/>
    </xf>
    <xf numFmtId="0" fontId="58" fillId="0" borderId="22" xfId="0" applyFont="1" applyBorder="1" applyAlignment="1" applyProtection="1">
      <alignment horizontal="left" vertical="center" indent="10"/>
      <protection hidden="1"/>
    </xf>
    <xf numFmtId="0" fontId="64" fillId="0" borderId="26" xfId="0" applyFont="1" applyBorder="1" applyAlignment="1" applyProtection="1">
      <alignment horizontal="center" wrapText="1"/>
      <protection hidden="1"/>
    </xf>
    <xf numFmtId="0" fontId="64" fillId="0" borderId="53" xfId="0" applyFont="1" applyBorder="1" applyAlignment="1" applyProtection="1">
      <alignment horizontal="center" wrapText="1"/>
      <protection hidden="1"/>
    </xf>
    <xf numFmtId="0" fontId="64" fillId="0" borderId="54" xfId="0" applyFont="1" applyBorder="1" applyAlignment="1" applyProtection="1">
      <alignment horizontal="center" wrapText="1"/>
      <protection hidden="1"/>
    </xf>
    <xf numFmtId="0" fontId="64" fillId="0" borderId="97" xfId="0" applyFont="1" applyBorder="1" applyAlignment="1" applyProtection="1">
      <alignment horizontal="center" wrapText="1"/>
      <protection hidden="1"/>
    </xf>
    <xf numFmtId="0" fontId="56" fillId="0" borderId="15" xfId="0" applyFont="1" applyBorder="1" applyAlignment="1" applyProtection="1">
      <alignment horizontal="center" vertical="center" wrapText="1"/>
      <protection hidden="1"/>
    </xf>
    <xf numFmtId="3" fontId="53" fillId="0" borderId="27" xfId="0" applyNumberFormat="1" applyFont="1" applyBorder="1" applyAlignment="1" applyProtection="1">
      <alignment horizontal="center" vertical="center" shrinkToFit="1"/>
      <protection hidden="1"/>
    </xf>
    <xf numFmtId="3" fontId="53" fillId="2" borderId="87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76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88" xfId="0" applyFont="1" applyBorder="1" applyAlignment="1" applyProtection="1">
      <alignment horizontal="center" vertical="center" wrapText="1"/>
      <protection hidden="1"/>
    </xf>
    <xf numFmtId="3" fontId="53" fillId="0" borderId="61" xfId="0" applyNumberFormat="1" applyFont="1" applyBorder="1" applyAlignment="1" applyProtection="1">
      <alignment horizontal="center" vertical="center" shrinkToFit="1"/>
      <protection hidden="1"/>
    </xf>
    <xf numFmtId="3" fontId="53" fillId="0" borderId="31" xfId="0" applyNumberFormat="1" applyFont="1" applyBorder="1" applyAlignment="1" applyProtection="1">
      <alignment horizontal="center" vertical="center" shrinkToFit="1"/>
      <protection hidden="1"/>
    </xf>
    <xf numFmtId="3" fontId="53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2" xfId="0" applyFont="1" applyBorder="1" applyAlignment="1" applyProtection="1">
      <alignment horizontal="center" vertical="center" wrapText="1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81" fillId="0" borderId="0" xfId="0" applyFont="1" applyAlignment="1" applyProtection="1">
      <alignment horizontal="center" vertical="center" wrapText="1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64" fillId="0" borderId="8" xfId="0" applyFont="1" applyBorder="1" applyAlignment="1" applyProtection="1">
      <alignment horizontal="center" wrapText="1"/>
      <protection hidden="1"/>
    </xf>
    <xf numFmtId="0" fontId="64" fillId="0" borderId="22" xfId="0" applyFont="1" applyBorder="1" applyAlignment="1" applyProtection="1">
      <alignment horizontal="center" wrapText="1"/>
      <protection hidden="1"/>
    </xf>
    <xf numFmtId="0" fontId="45" fillId="0" borderId="106" xfId="0" applyFont="1" applyBorder="1" applyAlignment="1" applyProtection="1">
      <alignment horizontal="left" vertical="center" wrapText="1" indent="2"/>
      <protection hidden="1"/>
    </xf>
    <xf numFmtId="3" fontId="53" fillId="0" borderId="107" xfId="0" applyNumberFormat="1" applyFont="1" applyBorder="1" applyAlignment="1" applyProtection="1">
      <alignment horizontal="center" vertical="center" shrinkToFit="1"/>
      <protection hidden="1"/>
    </xf>
    <xf numFmtId="3" fontId="53" fillId="0" borderId="108" xfId="0" applyNumberFormat="1" applyFont="1" applyBorder="1" applyAlignment="1" applyProtection="1">
      <alignment horizontal="center" vertical="center" shrinkToFit="1"/>
      <protection hidden="1"/>
    </xf>
    <xf numFmtId="3" fontId="53" fillId="0" borderId="36" xfId="0" applyNumberFormat="1" applyFont="1" applyBorder="1" applyAlignment="1" applyProtection="1">
      <alignment horizontal="center" vertical="center" shrinkToFit="1"/>
      <protection hidden="1"/>
    </xf>
    <xf numFmtId="3" fontId="53" fillId="2" borderId="108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88" xfId="0" applyFont="1" applyBorder="1" applyAlignment="1" applyProtection="1">
      <alignment horizontal="left" vertical="center" wrapText="1" indent="2"/>
      <protection hidden="1"/>
    </xf>
    <xf numFmtId="3" fontId="53" fillId="0" borderId="49" xfId="0" applyNumberFormat="1" applyFont="1" applyBorder="1" applyAlignment="1" applyProtection="1">
      <alignment horizontal="center" vertical="center" shrinkToFit="1"/>
      <protection hidden="1"/>
    </xf>
    <xf numFmtId="0" fontId="45" fillId="0" borderId="109" xfId="0" applyFont="1" applyBorder="1" applyAlignment="1" applyProtection="1">
      <alignment horizontal="left" vertical="center" wrapText="1" indent="2"/>
      <protection hidden="1"/>
    </xf>
    <xf numFmtId="3" fontId="53" fillId="2" borderId="62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80" fillId="0" borderId="4" xfId="0" applyFont="1" applyBorder="1" applyAlignment="1" applyProtection="1">
      <alignment horizontal="center" vertical="center"/>
      <protection hidden="1"/>
    </xf>
    <xf numFmtId="3" fontId="82" fillId="0" borderId="4" xfId="0" applyNumberFormat="1" applyFont="1" applyBorder="1" applyAlignment="1" applyProtection="1">
      <alignment horizontal="center" vertical="center"/>
      <protection hidden="1"/>
    </xf>
    <xf numFmtId="0" fontId="81" fillId="0" borderId="4" xfId="0" applyFont="1" applyBorder="1" applyAlignment="1" applyProtection="1">
      <alignment horizontal="center" vertical="center" wrapText="1"/>
      <protection hidden="1"/>
    </xf>
    <xf numFmtId="0" fontId="79" fillId="0" borderId="0" xfId="0" applyFont="1" applyAlignment="1" applyProtection="1">
      <alignment vertical="center"/>
      <protection hidden="1"/>
    </xf>
    <xf numFmtId="0" fontId="45" fillId="0" borderId="15" xfId="0" applyFont="1" applyBorder="1" applyAlignment="1" applyProtection="1">
      <alignment horizontal="left" vertical="center" wrapText="1" indent="2"/>
      <protection hidden="1"/>
    </xf>
    <xf numFmtId="3" fontId="53" fillId="0" borderId="137" xfId="0" applyNumberFormat="1" applyFont="1" applyBorder="1" applyAlignment="1" applyProtection="1">
      <alignment horizontal="center" vertical="center" shrinkToFit="1"/>
      <protection hidden="1"/>
    </xf>
    <xf numFmtId="3" fontId="53" fillId="0" borderId="87" xfId="0" applyNumberFormat="1" applyFont="1" applyBorder="1" applyAlignment="1" applyProtection="1">
      <alignment horizontal="center" vertical="center" shrinkToFit="1"/>
      <protection hidden="1"/>
    </xf>
    <xf numFmtId="3" fontId="53" fillId="0" borderId="77" xfId="0" applyNumberFormat="1" applyFont="1" applyBorder="1" applyAlignment="1" applyProtection="1">
      <alignment horizontal="center" vertical="center" shrinkToFit="1"/>
      <protection hidden="1"/>
    </xf>
    <xf numFmtId="0" fontId="45" fillId="0" borderId="52" xfId="0" applyFont="1" applyBorder="1" applyAlignment="1" applyProtection="1">
      <alignment horizontal="left" vertical="center" wrapText="1" indent="2"/>
      <protection hidden="1"/>
    </xf>
    <xf numFmtId="3" fontId="53" fillId="0" borderId="135" xfId="0" applyNumberFormat="1" applyFont="1" applyBorder="1" applyAlignment="1" applyProtection="1">
      <alignment horizontal="center" vertical="center" shrinkToFit="1"/>
      <protection hidden="1"/>
    </xf>
    <xf numFmtId="3" fontId="53" fillId="0" borderId="58" xfId="0" applyNumberFormat="1" applyFont="1" applyBorder="1" applyAlignment="1" applyProtection="1">
      <alignment horizontal="center" vertical="center" shrinkToFit="1"/>
      <protection hidden="1"/>
    </xf>
    <xf numFmtId="3" fontId="53" fillId="0" borderId="136" xfId="0" applyNumberFormat="1" applyFont="1" applyBorder="1" applyAlignment="1" applyProtection="1">
      <alignment horizontal="center" vertical="center" shrinkToFit="1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wrapText="1"/>
      <protection hidden="1"/>
    </xf>
    <xf numFmtId="0" fontId="83" fillId="0" borderId="0" xfId="0" applyFont="1" applyAlignment="1" applyProtection="1">
      <alignment horizontal="center" vertical="center" wrapText="1"/>
      <protection hidden="1"/>
    </xf>
    <xf numFmtId="0" fontId="84" fillId="0" borderId="0" xfId="0" applyFont="1" applyAlignment="1" applyProtection="1">
      <alignment vertical="center"/>
      <protection hidden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64" fillId="0" borderId="100" xfId="0" applyFont="1" applyBorder="1" applyAlignment="1" applyProtection="1">
      <alignment horizontal="center" vertical="center" wrapText="1"/>
      <protection hidden="1"/>
    </xf>
    <xf numFmtId="0" fontId="64" fillId="0" borderId="101" xfId="0" applyFont="1" applyBorder="1" applyAlignment="1" applyProtection="1">
      <alignment horizontal="center" vertical="center" wrapText="1"/>
      <protection hidden="1"/>
    </xf>
    <xf numFmtId="0" fontId="73" fillId="0" borderId="18" xfId="0" applyFont="1" applyBorder="1" applyAlignment="1" applyProtection="1">
      <alignment horizontal="left" vertical="center" wrapText="1" indent="5"/>
      <protection hidden="1"/>
    </xf>
    <xf numFmtId="3" fontId="53" fillId="0" borderId="19" xfId="0" applyNumberFormat="1" applyFont="1" applyBorder="1" applyAlignment="1" applyProtection="1">
      <alignment horizontal="center" vertical="center" shrinkToFit="1"/>
      <protection hidden="1"/>
    </xf>
    <xf numFmtId="3" fontId="53" fillId="0" borderId="173" xfId="0" applyNumberFormat="1" applyFont="1" applyBorder="1" applyAlignment="1" applyProtection="1">
      <alignment horizontal="center" vertical="center" shrinkToFit="1"/>
      <protection hidden="1"/>
    </xf>
    <xf numFmtId="3" fontId="53" fillId="0" borderId="18" xfId="0" applyNumberFormat="1" applyFont="1" applyBorder="1" applyAlignment="1" applyProtection="1">
      <alignment horizontal="center" vertical="center" shrinkToFit="1"/>
      <protection hidden="1"/>
    </xf>
    <xf numFmtId="3" fontId="53" fillId="0" borderId="25" xfId="0" applyNumberFormat="1" applyFont="1" applyBorder="1" applyAlignment="1" applyProtection="1">
      <alignment horizontal="center" vertical="center" shrinkToFit="1"/>
      <protection hidden="1"/>
    </xf>
    <xf numFmtId="0" fontId="45" fillId="0" borderId="43" xfId="0" applyFont="1" applyBorder="1" applyAlignment="1" applyProtection="1">
      <alignment horizontal="left" vertical="center" wrapText="1" indent="9"/>
      <protection hidden="1"/>
    </xf>
    <xf numFmtId="3" fontId="53" fillId="2" borderId="102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43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32" xfId="0" applyNumberFormat="1" applyFont="1" applyBorder="1" applyAlignment="1" applyProtection="1">
      <alignment horizontal="center" vertical="center" shrinkToFit="1"/>
      <protection hidden="1"/>
    </xf>
    <xf numFmtId="3" fontId="53" fillId="2" borderId="133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132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10" xfId="0" applyNumberFormat="1" applyFont="1" applyFill="1" applyBorder="1" applyAlignment="1" applyProtection="1">
      <alignment horizontal="center" vertical="center" shrinkToFit="1"/>
      <protection locked="0"/>
    </xf>
    <xf numFmtId="3" fontId="53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5" xfId="0" applyFont="1" applyBorder="1" applyAlignment="1" applyProtection="1">
      <alignment horizontal="left" vertical="center" wrapText="1" indent="9"/>
      <protection hidden="1"/>
    </xf>
    <xf numFmtId="3" fontId="53" fillId="2" borderId="103" xfId="0" applyNumberFormat="1" applyFont="1" applyFill="1" applyBorder="1" applyAlignment="1" applyProtection="1">
      <alignment horizontal="center" vertical="center" shrinkToFit="1"/>
      <protection locked="0"/>
    </xf>
    <xf numFmtId="3" fontId="53" fillId="0" borderId="134" xfId="0" applyNumberFormat="1" applyFont="1" applyBorder="1" applyAlignment="1" applyProtection="1">
      <alignment horizontal="center" vertical="center" shrinkToFit="1"/>
      <protection hidden="1"/>
    </xf>
    <xf numFmtId="3" fontId="53" fillId="2" borderId="134" xfId="0" applyNumberFormat="1" applyFont="1" applyFill="1" applyBorder="1" applyAlignment="1" applyProtection="1">
      <alignment horizontal="center" vertical="center" shrinkToFit="1"/>
      <protection locked="0"/>
    </xf>
    <xf numFmtId="3" fontId="71" fillId="0" borderId="4" xfId="0" applyNumberFormat="1" applyFont="1" applyBorder="1" applyAlignment="1" applyProtection="1">
      <alignment vertical="center" shrinkToFit="1"/>
      <protection hidden="1"/>
    </xf>
    <xf numFmtId="3" fontId="71" fillId="0" borderId="0" xfId="0" applyNumberFormat="1" applyFont="1" applyAlignment="1" applyProtection="1">
      <alignment vertical="center" shrinkToFit="1"/>
      <protection hidden="1"/>
    </xf>
    <xf numFmtId="0" fontId="78" fillId="0" borderId="0" xfId="0" applyFont="1" applyAlignment="1" applyProtection="1">
      <alignment vertical="center" wrapText="1"/>
      <protection hidden="1"/>
    </xf>
    <xf numFmtId="0" fontId="34" fillId="0" borderId="0" xfId="0" quotePrefix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46" fillId="0" borderId="30" xfId="0" applyFont="1" applyBorder="1" applyAlignment="1" applyProtection="1">
      <alignment horizontal="left" vertical="center" wrapText="1"/>
      <protection hidden="1"/>
    </xf>
    <xf numFmtId="0" fontId="46" fillId="0" borderId="31" xfId="0" applyFont="1" applyBorder="1" applyAlignment="1" applyProtection="1">
      <alignment horizontal="left" vertical="center" wrapText="1"/>
      <protection hidden="1"/>
    </xf>
    <xf numFmtId="0" fontId="46" fillId="0" borderId="32" xfId="0" applyFont="1" applyBorder="1" applyAlignment="1" applyProtection="1">
      <alignment horizontal="left" vertical="center" wrapText="1"/>
      <protection hidden="1"/>
    </xf>
    <xf numFmtId="0" fontId="46" fillId="0" borderId="33" xfId="0" applyFont="1" applyBorder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left" vertical="center" wrapText="1"/>
      <protection hidden="1"/>
    </xf>
    <xf numFmtId="0" fontId="46" fillId="0" borderId="34" xfId="0" applyFont="1" applyBorder="1" applyAlignment="1" applyProtection="1">
      <alignment horizontal="left" vertical="center" wrapText="1"/>
      <protection hidden="1"/>
    </xf>
    <xf numFmtId="0" fontId="46" fillId="0" borderId="35" xfId="0" applyFont="1" applyBorder="1" applyAlignment="1" applyProtection="1">
      <alignment horizontal="left" vertical="center" wrapText="1"/>
      <protection hidden="1"/>
    </xf>
    <xf numFmtId="0" fontId="46" fillId="0" borderId="36" xfId="0" applyFont="1" applyBorder="1" applyAlignment="1" applyProtection="1">
      <alignment horizontal="left" vertical="center" wrapText="1"/>
      <protection hidden="1"/>
    </xf>
    <xf numFmtId="0" fontId="46" fillId="0" borderId="37" xfId="0" applyFont="1" applyBorder="1" applyAlignment="1" applyProtection="1">
      <alignment horizontal="left" vertical="center" wrapText="1"/>
      <protection hidden="1"/>
    </xf>
    <xf numFmtId="3" fontId="55" fillId="0" borderId="4" xfId="0" applyNumberFormat="1" applyFont="1" applyBorder="1" applyAlignment="1" applyProtection="1">
      <alignment horizontal="center" vertical="center" wrapText="1" shrinkToFit="1"/>
      <protection hidden="1"/>
    </xf>
    <xf numFmtId="3" fontId="55" fillId="0" borderId="0" xfId="0" applyNumberFormat="1" applyFont="1" applyAlignment="1" applyProtection="1">
      <alignment horizontal="center" vertical="center" wrapText="1" shrinkToFit="1"/>
      <protection hidden="1"/>
    </xf>
    <xf numFmtId="0" fontId="34" fillId="2" borderId="30" xfId="0" applyFont="1" applyFill="1" applyBorder="1" applyAlignment="1" applyProtection="1">
      <alignment horizontal="left" vertical="top" wrapText="1"/>
      <protection locked="0"/>
    </xf>
    <xf numFmtId="0" fontId="34" fillId="2" borderId="31" xfId="0" applyFont="1" applyFill="1" applyBorder="1" applyAlignment="1" applyProtection="1">
      <alignment horizontal="left" vertical="top" wrapText="1"/>
      <protection locked="0"/>
    </xf>
    <xf numFmtId="0" fontId="34" fillId="2" borderId="32" xfId="0" applyFont="1" applyFill="1" applyBorder="1" applyAlignment="1" applyProtection="1">
      <alignment horizontal="left" vertical="top" wrapText="1"/>
      <protection locked="0"/>
    </xf>
    <xf numFmtId="0" fontId="34" fillId="2" borderId="33" xfId="0" applyFont="1" applyFill="1" applyBorder="1" applyAlignment="1" applyProtection="1">
      <alignment horizontal="left" vertical="top" wrapText="1"/>
      <protection locked="0"/>
    </xf>
    <xf numFmtId="0" fontId="34" fillId="2" borderId="0" xfId="0" applyFont="1" applyFill="1" applyAlignment="1" applyProtection="1">
      <alignment horizontal="left" vertical="top" wrapText="1"/>
      <protection locked="0"/>
    </xf>
    <xf numFmtId="0" fontId="34" fillId="2" borderId="34" xfId="0" applyFont="1" applyFill="1" applyBorder="1" applyAlignment="1" applyProtection="1">
      <alignment horizontal="left" vertical="top" wrapText="1"/>
      <protection locked="0"/>
    </xf>
    <xf numFmtId="0" fontId="34" fillId="2" borderId="35" xfId="0" applyFont="1" applyFill="1" applyBorder="1" applyAlignment="1" applyProtection="1">
      <alignment horizontal="left" vertical="top" wrapText="1"/>
      <protection locked="0"/>
    </xf>
    <xf numFmtId="0" fontId="34" fillId="2" borderId="36" xfId="0" applyFont="1" applyFill="1" applyBorder="1" applyAlignment="1" applyProtection="1">
      <alignment horizontal="left" vertical="top" wrapText="1"/>
      <protection locked="0"/>
    </xf>
    <xf numFmtId="0" fontId="34" fillId="2" borderId="37" xfId="0" applyFont="1" applyFill="1" applyBorder="1" applyAlignment="1" applyProtection="1">
      <alignment horizontal="left" vertical="top" wrapText="1"/>
      <protection locked="0"/>
    </xf>
    <xf numFmtId="0" fontId="58" fillId="0" borderId="22" xfId="0" applyFont="1" applyBorder="1" applyAlignment="1" applyProtection="1">
      <alignment horizontal="left" vertical="top" wrapText="1"/>
      <protection hidden="1"/>
    </xf>
    <xf numFmtId="0" fontId="56" fillId="0" borderId="4" xfId="0" applyFont="1" applyBorder="1" applyAlignment="1" applyProtection="1">
      <alignment horizontal="left" vertical="center" wrapText="1"/>
      <protection hidden="1"/>
    </xf>
    <xf numFmtId="0" fontId="56" fillId="0" borderId="22" xfId="0" applyFont="1" applyBorder="1" applyAlignment="1" applyProtection="1">
      <alignment horizontal="left" vertical="center" wrapText="1"/>
      <protection hidden="1"/>
    </xf>
    <xf numFmtId="0" fontId="56" fillId="0" borderId="11" xfId="0" applyFont="1" applyBorder="1" applyAlignment="1" applyProtection="1">
      <alignment horizontal="center" vertical="center"/>
      <protection hidden="1"/>
    </xf>
    <xf numFmtId="0" fontId="56" fillId="0" borderId="12" xfId="0" applyFont="1" applyBorder="1" applyAlignment="1" applyProtection="1">
      <alignment horizontal="center" vertical="center"/>
      <protection hidden="1"/>
    </xf>
    <xf numFmtId="0" fontId="56" fillId="0" borderId="105" xfId="0" applyFont="1" applyBorder="1" applyAlignment="1" applyProtection="1">
      <alignment horizontal="center" vertical="center"/>
      <protection hidden="1"/>
    </xf>
    <xf numFmtId="0" fontId="45" fillId="0" borderId="27" xfId="0" applyFont="1" applyBorder="1" applyAlignment="1" applyProtection="1">
      <alignment horizontal="center" vertical="center" wrapText="1"/>
      <protection hidden="1"/>
    </xf>
    <xf numFmtId="0" fontId="45" fillId="0" borderId="26" xfId="0" applyFont="1" applyBorder="1" applyAlignment="1" applyProtection="1">
      <alignment horizontal="center" vertical="center" wrapText="1"/>
      <protection hidden="1"/>
    </xf>
    <xf numFmtId="3" fontId="55" fillId="0" borderId="0" xfId="0" applyNumberFormat="1" applyFont="1" applyAlignment="1" applyProtection="1">
      <alignment horizontal="center" vertical="center" wrapText="1"/>
      <protection hidden="1"/>
    </xf>
    <xf numFmtId="0" fontId="56" fillId="0" borderId="1" xfId="0" applyFont="1" applyBorder="1" applyAlignment="1" applyProtection="1">
      <alignment horizontal="left" vertical="center" wrapText="1"/>
      <protection hidden="1"/>
    </xf>
    <xf numFmtId="0" fontId="56" fillId="0" borderId="15" xfId="0" applyFont="1" applyBorder="1" applyAlignment="1" applyProtection="1">
      <alignment horizontal="left" vertical="center" wrapText="1"/>
      <protection hidden="1"/>
    </xf>
    <xf numFmtId="0" fontId="56" fillId="0" borderId="2" xfId="0" applyFont="1" applyBorder="1" applyAlignment="1" applyProtection="1">
      <alignment horizontal="left" vertical="center" wrapText="1"/>
      <protection hidden="1"/>
    </xf>
    <xf numFmtId="0" fontId="56" fillId="0" borderId="5" xfId="0" applyFont="1" applyBorder="1" applyAlignment="1" applyProtection="1">
      <alignment horizontal="center" vertical="center" wrapText="1"/>
      <protection hidden="1"/>
    </xf>
    <xf numFmtId="0" fontId="56" fillId="0" borderId="4" xfId="0" applyFont="1" applyBorder="1" applyAlignment="1" applyProtection="1">
      <alignment horizontal="center" vertical="center" wrapText="1"/>
      <protection hidden="1"/>
    </xf>
    <xf numFmtId="0" fontId="56" fillId="0" borderId="28" xfId="0" applyFont="1" applyBorder="1" applyAlignment="1" applyProtection="1">
      <alignment horizontal="center" vertical="center" wrapText="1"/>
      <protection hidden="1"/>
    </xf>
    <xf numFmtId="0" fontId="56" fillId="0" borderId="6" xfId="0" applyFont="1" applyBorder="1" applyAlignment="1" applyProtection="1">
      <alignment horizontal="center" vertical="center" wrapText="1"/>
      <protection hidden="1"/>
    </xf>
    <xf numFmtId="0" fontId="56" fillId="0" borderId="7" xfId="0" applyFont="1" applyBorder="1" applyAlignment="1" applyProtection="1">
      <alignment horizontal="center" vertical="center" wrapText="1"/>
      <protection hidden="1"/>
    </xf>
    <xf numFmtId="0" fontId="56" fillId="0" borderId="24" xfId="0" applyFont="1" applyBorder="1" applyAlignment="1" applyProtection="1">
      <alignment horizontal="center" vertical="center" wrapText="1"/>
      <protection hidden="1"/>
    </xf>
    <xf numFmtId="0" fontId="56" fillId="0" borderId="29" xfId="0" applyFont="1" applyBorder="1" applyAlignment="1" applyProtection="1">
      <alignment horizontal="center" vertical="center" wrapText="1"/>
      <protection hidden="1"/>
    </xf>
    <xf numFmtId="0" fontId="56" fillId="0" borderId="9" xfId="0" applyFont="1" applyBorder="1" applyAlignment="1" applyProtection="1">
      <alignment horizontal="center" vertical="center" wrapText="1"/>
      <protection hidden="1"/>
    </xf>
    <xf numFmtId="0" fontId="56" fillId="0" borderId="23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top" wrapText="1"/>
      <protection hidden="1"/>
    </xf>
    <xf numFmtId="0" fontId="85" fillId="0" borderId="0" xfId="0" applyFont="1" applyAlignment="1" applyProtection="1">
      <alignment horizontal="center" vertical="center" wrapText="1"/>
      <protection hidden="1"/>
    </xf>
    <xf numFmtId="0" fontId="85" fillId="0" borderId="36" xfId="0" applyFont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center" vertical="center" wrapText="1"/>
      <protection hidden="1"/>
    </xf>
    <xf numFmtId="0" fontId="56" fillId="0" borderId="23" xfId="0" applyFont="1" applyBorder="1" applyAlignment="1" applyProtection="1">
      <alignment horizontal="center" wrapText="1"/>
      <protection hidden="1"/>
    </xf>
    <xf numFmtId="0" fontId="56" fillId="0" borderId="7" xfId="0" applyFont="1" applyBorder="1" applyAlignment="1" applyProtection="1">
      <alignment horizont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3" fontId="53" fillId="0" borderId="61" xfId="0" applyNumberFormat="1" applyFont="1" applyBorder="1" applyAlignment="1" applyProtection="1">
      <alignment horizontal="center" vertical="center" shrinkToFit="1"/>
      <protection hidden="1"/>
    </xf>
    <xf numFmtId="3" fontId="53" fillId="0" borderId="31" xfId="0" applyNumberFormat="1" applyFont="1" applyBorder="1" applyAlignment="1" applyProtection="1">
      <alignment horizontal="center" vertical="center" shrinkToFit="1"/>
      <protection hidden="1"/>
    </xf>
    <xf numFmtId="3" fontId="53" fillId="0" borderId="92" xfId="0" applyNumberFormat="1" applyFont="1" applyBorder="1" applyAlignment="1" applyProtection="1">
      <alignment horizontal="center" vertical="center" shrinkToFit="1"/>
      <protection hidden="1"/>
    </xf>
    <xf numFmtId="3" fontId="53" fillId="0" borderId="38" xfId="0" applyNumberFormat="1" applyFont="1" applyBorder="1" applyAlignment="1" applyProtection="1">
      <alignment horizontal="center" vertical="center" shrinkToFit="1"/>
      <protection hidden="1"/>
    </xf>
    <xf numFmtId="3" fontId="53" fillId="0" borderId="0" xfId="0" applyNumberFormat="1" applyFont="1" applyAlignment="1" applyProtection="1">
      <alignment horizontal="center" vertical="center" shrinkToFit="1"/>
      <protection hidden="1"/>
    </xf>
    <xf numFmtId="3" fontId="53" fillId="0" borderId="91" xfId="0" applyNumberFormat="1" applyFont="1" applyBorder="1" applyAlignment="1" applyProtection="1">
      <alignment horizontal="center" vertical="center" shrinkToFit="1"/>
      <protection hidden="1"/>
    </xf>
    <xf numFmtId="3" fontId="53" fillId="0" borderId="8" xfId="0" applyNumberFormat="1" applyFont="1" applyBorder="1" applyAlignment="1" applyProtection="1">
      <alignment horizontal="center" vertical="center" shrinkToFit="1"/>
      <protection hidden="1"/>
    </xf>
    <xf numFmtId="3" fontId="53" fillId="0" borderId="22" xfId="0" applyNumberFormat="1" applyFont="1" applyBorder="1" applyAlignment="1" applyProtection="1">
      <alignment horizontal="center" vertical="center" shrinkToFit="1"/>
      <protection hidden="1"/>
    </xf>
    <xf numFmtId="3" fontId="53" fillId="0" borderId="54" xfId="0" applyNumberFormat="1" applyFont="1" applyBorder="1" applyAlignment="1" applyProtection="1">
      <alignment horizontal="center" vertical="center" shrinkToFit="1"/>
      <protection hidden="1"/>
    </xf>
    <xf numFmtId="3" fontId="53" fillId="0" borderId="63" xfId="0" applyNumberFormat="1" applyFont="1" applyBorder="1" applyAlignment="1" applyProtection="1">
      <alignment horizontal="center" vertical="center" shrinkToFit="1"/>
      <protection hidden="1"/>
    </xf>
    <xf numFmtId="3" fontId="53" fillId="0" borderId="26" xfId="0" applyNumberFormat="1" applyFont="1" applyBorder="1" applyAlignment="1" applyProtection="1">
      <alignment horizontal="center" vertical="center" shrinkToFit="1"/>
      <protection hidden="1"/>
    </xf>
    <xf numFmtId="3" fontId="53" fillId="0" borderId="59" xfId="0" applyNumberFormat="1" applyFont="1" applyBorder="1" applyAlignment="1" applyProtection="1">
      <alignment horizontal="center" vertical="center" shrinkToFit="1"/>
      <protection hidden="1"/>
    </xf>
    <xf numFmtId="3" fontId="53" fillId="0" borderId="57" xfId="0" applyNumberFormat="1" applyFont="1" applyBorder="1" applyAlignment="1" applyProtection="1">
      <alignment horizontal="center" vertical="center" shrinkToFit="1"/>
      <protection hidden="1"/>
    </xf>
    <xf numFmtId="3" fontId="53" fillId="0" borderId="60" xfId="0" applyNumberFormat="1" applyFont="1" applyBorder="1" applyAlignment="1" applyProtection="1">
      <alignment horizontal="center" vertical="center" shrinkToFit="1"/>
      <protection hidden="1"/>
    </xf>
    <xf numFmtId="0" fontId="56" fillId="0" borderId="96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left" vertical="center" wrapText="1" indent="2"/>
      <protection hidden="1"/>
    </xf>
    <xf numFmtId="0" fontId="63" fillId="0" borderId="12" xfId="0" applyFont="1" applyBorder="1" applyAlignment="1" applyProtection="1">
      <alignment horizontal="right" vertical="center" wrapText="1"/>
      <protection hidden="1"/>
    </xf>
    <xf numFmtId="0" fontId="63" fillId="0" borderId="89" xfId="0" applyFont="1" applyBorder="1" applyAlignment="1" applyProtection="1">
      <alignment horizontal="right" vertical="center" wrapText="1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73" fillId="0" borderId="18" xfId="0" applyFont="1" applyBorder="1" applyAlignment="1" applyProtection="1">
      <alignment horizontal="left" vertical="center" wrapText="1"/>
      <protection hidden="1"/>
    </xf>
    <xf numFmtId="0" fontId="56" fillId="0" borderId="11" xfId="0" applyFont="1" applyBorder="1" applyAlignment="1" applyProtection="1">
      <alignment horizontal="center" vertical="center" wrapText="1"/>
      <protection hidden="1"/>
    </xf>
    <xf numFmtId="0" fontId="56" fillId="0" borderId="12" xfId="0" applyFont="1" applyBorder="1" applyAlignment="1" applyProtection="1">
      <alignment horizontal="center" vertical="center" wrapText="1"/>
      <protection hidden="1"/>
    </xf>
    <xf numFmtId="0" fontId="56" fillId="0" borderId="110" xfId="0" applyFont="1" applyBorder="1" applyAlignment="1" applyProtection="1">
      <alignment horizontal="center" vertical="center" wrapText="1"/>
      <protection hidden="1"/>
    </xf>
    <xf numFmtId="0" fontId="56" fillId="0" borderId="111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63" fillId="0" borderId="141" xfId="0" applyFont="1" applyBorder="1" applyAlignment="1" applyProtection="1">
      <alignment horizontal="center" vertical="center" wrapText="1"/>
      <protection hidden="1"/>
    </xf>
    <xf numFmtId="0" fontId="63" fillId="0" borderId="13" xfId="0" applyFont="1" applyBorder="1" applyAlignment="1" applyProtection="1">
      <alignment horizontal="center" vertical="center" wrapText="1"/>
      <protection hidden="1"/>
    </xf>
    <xf numFmtId="0" fontId="63" fillId="0" borderId="23" xfId="0" applyFont="1" applyBorder="1" applyAlignment="1" applyProtection="1">
      <alignment horizontal="center" vertical="center" wrapText="1"/>
      <protection hidden="1"/>
    </xf>
    <xf numFmtId="0" fontId="63" fillId="0" borderId="7" xfId="0" applyFont="1" applyBorder="1" applyAlignment="1" applyProtection="1">
      <alignment horizontal="center" vertical="center" wrapText="1"/>
      <protection hidden="1"/>
    </xf>
    <xf numFmtId="0" fontId="63" fillId="0" borderId="125" xfId="0" applyFont="1" applyBorder="1" applyAlignment="1" applyProtection="1">
      <alignment horizontal="center" vertical="center" wrapText="1"/>
      <protection hidden="1"/>
    </xf>
    <xf numFmtId="0" fontId="63" fillId="0" borderId="94" xfId="0" applyFont="1" applyBorder="1" applyAlignment="1" applyProtection="1">
      <alignment horizontal="center" vertical="center" wrapText="1"/>
      <protection hidden="1"/>
    </xf>
    <xf numFmtId="0" fontId="63" fillId="0" borderId="93" xfId="0" applyFont="1" applyBorder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horizontal="center" vertical="center" wrapText="1"/>
      <protection hidden="1"/>
    </xf>
    <xf numFmtId="0" fontId="63" fillId="0" borderId="36" xfId="0" applyFont="1" applyBorder="1" applyAlignment="1" applyProtection="1">
      <alignment horizontal="center" vertical="center" wrapText="1"/>
      <protection hidden="1"/>
    </xf>
    <xf numFmtId="0" fontId="63" fillId="0" borderId="19" xfId="0" applyFont="1" applyBorder="1" applyAlignment="1" applyProtection="1">
      <alignment horizontal="center" vertical="center"/>
      <protection hidden="1"/>
    </xf>
    <xf numFmtId="0" fontId="63" fillId="0" borderId="18" xfId="0" applyFont="1" applyBorder="1" applyAlignment="1" applyProtection="1">
      <alignment horizontal="center" vertical="center"/>
      <protection hidden="1"/>
    </xf>
    <xf numFmtId="0" fontId="63" fillId="0" borderId="138" xfId="0" applyFont="1" applyBorder="1" applyAlignment="1" applyProtection="1">
      <alignment horizontal="center" vertical="center"/>
      <protection hidden="1"/>
    </xf>
    <xf numFmtId="0" fontId="63" fillId="0" borderId="139" xfId="0" applyFont="1" applyBorder="1" applyAlignment="1" applyProtection="1">
      <alignment horizontal="center" vertical="center" wrapText="1"/>
      <protection hidden="1"/>
    </xf>
    <xf numFmtId="0" fontId="63" fillId="0" borderId="4" xfId="0" applyFont="1" applyBorder="1" applyAlignment="1" applyProtection="1">
      <alignment horizontal="center" vertical="center"/>
      <protection hidden="1"/>
    </xf>
    <xf numFmtId="0" fontId="63" fillId="0" borderId="144" xfId="0" applyFont="1" applyBorder="1" applyAlignment="1" applyProtection="1">
      <alignment horizontal="center" vertical="center"/>
      <protection hidden="1"/>
    </xf>
    <xf numFmtId="0" fontId="63" fillId="0" borderId="145" xfId="0" applyFont="1" applyBorder="1" applyAlignment="1" applyProtection="1">
      <alignment horizontal="center" vertical="center"/>
      <protection hidden="1"/>
    </xf>
    <xf numFmtId="0" fontId="63" fillId="0" borderId="140" xfId="0" applyFont="1" applyBorder="1" applyAlignment="1" applyProtection="1">
      <alignment horizontal="center" vertical="center" wrapText="1"/>
      <protection hidden="1"/>
    </xf>
    <xf numFmtId="0" fontId="63" fillId="0" borderId="6" xfId="0" applyFont="1" applyBorder="1" applyAlignment="1" applyProtection="1">
      <alignment horizontal="center" vertical="center" wrapText="1"/>
      <protection hidden="1"/>
    </xf>
    <xf numFmtId="0" fontId="63" fillId="0" borderId="142" xfId="0" applyFont="1" applyBorder="1" applyAlignment="1" applyProtection="1">
      <alignment horizontal="center" vertical="center" wrapText="1"/>
      <protection hidden="1"/>
    </xf>
    <xf numFmtId="0" fontId="63" fillId="0" borderId="146" xfId="0" applyFont="1" applyBorder="1" applyAlignment="1" applyProtection="1">
      <alignment horizontal="center" vertical="center" wrapText="1"/>
      <protection hidden="1"/>
    </xf>
    <xf numFmtId="0" fontId="63" fillId="0" borderId="143" xfId="0" applyFont="1" applyBorder="1" applyAlignment="1" applyProtection="1">
      <alignment horizontal="center" vertical="center" wrapText="1"/>
      <protection hidden="1"/>
    </xf>
    <xf numFmtId="0" fontId="63" fillId="0" borderId="147" xfId="0" applyFont="1" applyBorder="1" applyAlignment="1" applyProtection="1">
      <alignment horizontal="center" vertical="center" wrapText="1"/>
      <protection hidden="1"/>
    </xf>
    <xf numFmtId="0" fontId="28" fillId="2" borderId="30" xfId="0" applyFont="1" applyFill="1" applyBorder="1" applyAlignment="1" applyProtection="1">
      <alignment horizontal="left" vertical="top" wrapText="1"/>
      <protection locked="0"/>
    </xf>
    <xf numFmtId="0" fontId="28" fillId="2" borderId="31" xfId="0" applyFont="1" applyFill="1" applyBorder="1" applyAlignment="1" applyProtection="1">
      <alignment horizontal="left" vertical="top" wrapText="1"/>
      <protection locked="0"/>
    </xf>
    <xf numFmtId="0" fontId="28" fillId="2" borderId="32" xfId="0" applyFont="1" applyFill="1" applyBorder="1" applyAlignment="1" applyProtection="1">
      <alignment horizontal="left" vertical="top" wrapText="1"/>
      <protection locked="0"/>
    </xf>
    <xf numFmtId="0" fontId="28" fillId="2" borderId="33" xfId="0" applyFon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Alignment="1" applyProtection="1">
      <alignment horizontal="left" vertical="top" wrapText="1"/>
      <protection locked="0"/>
    </xf>
    <xf numFmtId="0" fontId="28" fillId="2" borderId="34" xfId="0" applyFont="1" applyFill="1" applyBorder="1" applyAlignment="1" applyProtection="1">
      <alignment horizontal="left" vertical="top" wrapText="1"/>
      <protection locked="0"/>
    </xf>
    <xf numFmtId="0" fontId="28" fillId="2" borderId="35" xfId="0" applyFont="1" applyFill="1" applyBorder="1" applyAlignment="1" applyProtection="1">
      <alignment horizontal="left" vertical="top" wrapText="1"/>
      <protection locked="0"/>
    </xf>
    <xf numFmtId="0" fontId="28" fillId="2" borderId="36" xfId="0" applyFont="1" applyFill="1" applyBorder="1" applyAlignment="1" applyProtection="1">
      <alignment horizontal="left" vertical="top" wrapText="1"/>
      <protection locked="0"/>
    </xf>
    <xf numFmtId="0" fontId="28" fillId="2" borderId="37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Alignment="1" applyProtection="1">
      <alignment horizontal="left" vertical="center"/>
      <protection hidden="1"/>
    </xf>
    <xf numFmtId="0" fontId="48" fillId="0" borderId="22" xfId="0" applyFont="1" applyBorder="1" applyAlignment="1" applyProtection="1">
      <alignment horizontal="left" vertical="center" wrapText="1"/>
      <protection hidden="1"/>
    </xf>
    <xf numFmtId="0" fontId="61" fillId="0" borderId="0" xfId="0" applyFont="1" applyAlignment="1" applyProtection="1">
      <alignment horizontal="left" vertical="center" wrapText="1"/>
      <protection hidden="1"/>
    </xf>
    <xf numFmtId="0" fontId="55" fillId="0" borderId="36" xfId="0" applyFont="1" applyBorder="1" applyAlignment="1" applyProtection="1">
      <alignment horizontal="center" vertical="center" wrapText="1"/>
      <protection hidden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Neutral" xfId="11" builtinId="28" customBuiltin="1"/>
    <cellStyle name="Normal" xfId="0" builtinId="0"/>
    <cellStyle name="Notas" xfId="17" builtinId="10" customBuiltin="1"/>
    <cellStyle name="Salida" xfId="13" builtinId="21" customBuiltin="1"/>
    <cellStyle name="Texto de advertencia" xfId="2" builtinId="11" customBuiltin="1"/>
    <cellStyle name="Texto explicativo" xfId="3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8" builtinId="25" customBuiltin="1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3366FF"/>
      <color rgb="FFFFFFCC"/>
      <color rgb="FF0060A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E492"/>
  <sheetViews>
    <sheetView workbookViewId="0">
      <selection activeCell="A7" sqref="A1:XFD1048576"/>
    </sheetView>
  </sheetViews>
  <sheetFormatPr baseColWidth="10" defaultColWidth="11.44140625" defaultRowHeight="12" x14ac:dyDescent="0.25"/>
  <cols>
    <col min="1" max="1" width="7.6640625" style="2" customWidth="1"/>
    <col min="2" max="2" width="38.6640625" style="2" customWidth="1"/>
    <col min="3" max="3" width="7.5546875" style="2" customWidth="1"/>
    <col min="4" max="4" width="50" style="2" bestFit="1" customWidth="1"/>
    <col min="5" max="16384" width="11.44140625" style="2"/>
  </cols>
  <sheetData>
    <row r="1" spans="1:5" x14ac:dyDescent="0.25">
      <c r="A1" s="1" t="s">
        <v>139</v>
      </c>
      <c r="B1" s="1" t="s">
        <v>1185</v>
      </c>
      <c r="C1" s="1"/>
      <c r="D1" s="1" t="s">
        <v>1185</v>
      </c>
      <c r="E1" s="1" t="s">
        <v>139</v>
      </c>
    </row>
    <row r="2" spans="1:5" x14ac:dyDescent="0.25">
      <c r="A2" s="2" t="s">
        <v>140</v>
      </c>
      <c r="B2" s="2" t="s">
        <v>735</v>
      </c>
      <c r="D2" s="2" t="s">
        <v>735</v>
      </c>
      <c r="E2" s="2" t="s">
        <v>140</v>
      </c>
    </row>
    <row r="3" spans="1:5" x14ac:dyDescent="0.25">
      <c r="A3" s="2" t="s">
        <v>141</v>
      </c>
      <c r="B3" s="2" t="s">
        <v>736</v>
      </c>
      <c r="D3" s="2" t="s">
        <v>736</v>
      </c>
      <c r="E3" s="2" t="s">
        <v>141</v>
      </c>
    </row>
    <row r="4" spans="1:5" x14ac:dyDescent="0.25">
      <c r="A4" s="2" t="s">
        <v>142</v>
      </c>
      <c r="B4" s="2" t="s">
        <v>737</v>
      </c>
      <c r="D4" s="2" t="s">
        <v>737</v>
      </c>
      <c r="E4" s="2" t="s">
        <v>142</v>
      </c>
    </row>
    <row r="5" spans="1:5" x14ac:dyDescent="0.25">
      <c r="A5" s="2" t="s">
        <v>143</v>
      </c>
      <c r="B5" s="2" t="s">
        <v>738</v>
      </c>
      <c r="D5" s="2" t="s">
        <v>738</v>
      </c>
      <c r="E5" s="2" t="s">
        <v>143</v>
      </c>
    </row>
    <row r="6" spans="1:5" x14ac:dyDescent="0.25">
      <c r="A6" s="2" t="s">
        <v>144</v>
      </c>
      <c r="B6" s="2" t="s">
        <v>739</v>
      </c>
      <c r="D6" s="2" t="s">
        <v>739</v>
      </c>
      <c r="E6" s="2" t="s">
        <v>144</v>
      </c>
    </row>
    <row r="7" spans="1:5" x14ac:dyDescent="0.25">
      <c r="A7" s="2" t="s">
        <v>145</v>
      </c>
      <c r="B7" s="2" t="s">
        <v>740</v>
      </c>
      <c r="D7" s="2" t="s">
        <v>740</v>
      </c>
      <c r="E7" s="2" t="s">
        <v>145</v>
      </c>
    </row>
    <row r="8" spans="1:5" x14ac:dyDescent="0.25">
      <c r="A8" s="2" t="s">
        <v>146</v>
      </c>
      <c r="B8" s="2" t="s">
        <v>741</v>
      </c>
      <c r="D8" s="2" t="s">
        <v>741</v>
      </c>
      <c r="E8" s="2" t="s">
        <v>146</v>
      </c>
    </row>
    <row r="9" spans="1:5" x14ac:dyDescent="0.25">
      <c r="A9" s="2" t="s">
        <v>147</v>
      </c>
      <c r="B9" s="2" t="s">
        <v>742</v>
      </c>
      <c r="D9" s="2" t="s">
        <v>742</v>
      </c>
      <c r="E9" s="2" t="s">
        <v>147</v>
      </c>
    </row>
    <row r="10" spans="1:5" x14ac:dyDescent="0.25">
      <c r="A10" s="2" t="s">
        <v>148</v>
      </c>
      <c r="B10" s="2" t="s">
        <v>743</v>
      </c>
      <c r="D10" s="2" t="s">
        <v>743</v>
      </c>
      <c r="E10" s="2" t="s">
        <v>148</v>
      </c>
    </row>
    <row r="11" spans="1:5" x14ac:dyDescent="0.25">
      <c r="A11" s="2" t="s">
        <v>149</v>
      </c>
      <c r="B11" s="2" t="s">
        <v>744</v>
      </c>
      <c r="D11" s="2" t="s">
        <v>744</v>
      </c>
      <c r="E11" s="2" t="s">
        <v>149</v>
      </c>
    </row>
    <row r="12" spans="1:5" x14ac:dyDescent="0.25">
      <c r="A12" s="2" t="s">
        <v>150</v>
      </c>
      <c r="B12" s="2" t="s">
        <v>745</v>
      </c>
      <c r="D12" s="2" t="s">
        <v>745</v>
      </c>
      <c r="E12" s="2" t="s">
        <v>150</v>
      </c>
    </row>
    <row r="13" spans="1:5" x14ac:dyDescent="0.25">
      <c r="A13" s="2" t="s">
        <v>151</v>
      </c>
      <c r="B13" s="2" t="s">
        <v>746</v>
      </c>
      <c r="D13" s="2" t="s">
        <v>746</v>
      </c>
      <c r="E13" s="2" t="s">
        <v>151</v>
      </c>
    </row>
    <row r="14" spans="1:5" x14ac:dyDescent="0.25">
      <c r="A14" s="2" t="s">
        <v>152</v>
      </c>
      <c r="B14" s="2" t="s">
        <v>747</v>
      </c>
      <c r="D14" s="2" t="s">
        <v>747</v>
      </c>
      <c r="E14" s="2" t="s">
        <v>152</v>
      </c>
    </row>
    <row r="15" spans="1:5" x14ac:dyDescent="0.25">
      <c r="A15" s="2" t="s">
        <v>153</v>
      </c>
      <c r="B15" s="2" t="s">
        <v>748</v>
      </c>
      <c r="D15" s="2" t="s">
        <v>748</v>
      </c>
      <c r="E15" s="2" t="s">
        <v>153</v>
      </c>
    </row>
    <row r="16" spans="1:5" x14ac:dyDescent="0.25">
      <c r="A16" s="2" t="s">
        <v>154</v>
      </c>
      <c r="B16" s="2" t="s">
        <v>749</v>
      </c>
      <c r="D16" s="2" t="s">
        <v>749</v>
      </c>
      <c r="E16" s="2" t="s">
        <v>154</v>
      </c>
    </row>
    <row r="17" spans="1:5" x14ac:dyDescent="0.25">
      <c r="A17" s="2" t="s">
        <v>155</v>
      </c>
      <c r="B17" s="2" t="s">
        <v>750</v>
      </c>
      <c r="D17" s="2" t="s">
        <v>750</v>
      </c>
      <c r="E17" s="2" t="s">
        <v>155</v>
      </c>
    </row>
    <row r="18" spans="1:5" x14ac:dyDescent="0.25">
      <c r="A18" s="2" t="s">
        <v>156</v>
      </c>
      <c r="B18" s="2" t="s">
        <v>751</v>
      </c>
      <c r="D18" s="2" t="s">
        <v>751</v>
      </c>
      <c r="E18" s="2" t="s">
        <v>156</v>
      </c>
    </row>
    <row r="19" spans="1:5" x14ac:dyDescent="0.25">
      <c r="A19" s="2" t="s">
        <v>157</v>
      </c>
      <c r="B19" s="2" t="s">
        <v>752</v>
      </c>
      <c r="D19" s="2" t="s">
        <v>752</v>
      </c>
      <c r="E19" s="2" t="s">
        <v>157</v>
      </c>
    </row>
    <row r="20" spans="1:5" x14ac:dyDescent="0.25">
      <c r="A20" s="2" t="s">
        <v>158</v>
      </c>
      <c r="B20" s="2" t="s">
        <v>753</v>
      </c>
      <c r="D20" s="2" t="s">
        <v>753</v>
      </c>
      <c r="E20" s="2" t="s">
        <v>158</v>
      </c>
    </row>
    <row r="21" spans="1:5" x14ac:dyDescent="0.25">
      <c r="A21" s="2" t="s">
        <v>159</v>
      </c>
      <c r="B21" s="2" t="s">
        <v>754</v>
      </c>
      <c r="D21" s="2" t="s">
        <v>754</v>
      </c>
      <c r="E21" s="2" t="s">
        <v>159</v>
      </c>
    </row>
    <row r="22" spans="1:5" x14ac:dyDescent="0.25">
      <c r="A22" s="2" t="s">
        <v>160</v>
      </c>
      <c r="B22" s="2" t="s">
        <v>755</v>
      </c>
      <c r="D22" s="2" t="s">
        <v>755</v>
      </c>
      <c r="E22" s="2" t="s">
        <v>160</v>
      </c>
    </row>
    <row r="23" spans="1:5" x14ac:dyDescent="0.25">
      <c r="A23" s="2" t="s">
        <v>161</v>
      </c>
      <c r="B23" s="2" t="s">
        <v>756</v>
      </c>
      <c r="D23" s="2" t="s">
        <v>756</v>
      </c>
      <c r="E23" s="2" t="s">
        <v>161</v>
      </c>
    </row>
    <row r="24" spans="1:5" x14ac:dyDescent="0.25">
      <c r="A24" s="2" t="s">
        <v>162</v>
      </c>
      <c r="B24" s="2" t="s">
        <v>757</v>
      </c>
      <c r="D24" s="2" t="s">
        <v>757</v>
      </c>
      <c r="E24" s="2" t="s">
        <v>162</v>
      </c>
    </row>
    <row r="25" spans="1:5" x14ac:dyDescent="0.25">
      <c r="A25" s="2" t="s">
        <v>163</v>
      </c>
      <c r="B25" s="2" t="s">
        <v>758</v>
      </c>
      <c r="D25" s="2" t="s">
        <v>758</v>
      </c>
      <c r="E25" s="2" t="s">
        <v>163</v>
      </c>
    </row>
    <row r="26" spans="1:5" x14ac:dyDescent="0.25">
      <c r="A26" s="2" t="s">
        <v>164</v>
      </c>
      <c r="B26" s="2" t="s">
        <v>759</v>
      </c>
      <c r="D26" s="2" t="s">
        <v>759</v>
      </c>
      <c r="E26" s="2" t="s">
        <v>164</v>
      </c>
    </row>
    <row r="27" spans="1:5" x14ac:dyDescent="0.25">
      <c r="A27" s="2" t="s">
        <v>165</v>
      </c>
      <c r="B27" s="2" t="s">
        <v>760</v>
      </c>
      <c r="D27" s="2" t="s">
        <v>760</v>
      </c>
      <c r="E27" s="2" t="s">
        <v>165</v>
      </c>
    </row>
    <row r="28" spans="1:5" x14ac:dyDescent="0.25">
      <c r="A28" s="2" t="s">
        <v>166</v>
      </c>
      <c r="B28" s="2" t="s">
        <v>761</v>
      </c>
      <c r="D28" s="2" t="s">
        <v>761</v>
      </c>
      <c r="E28" s="2" t="s">
        <v>166</v>
      </c>
    </row>
    <row r="29" spans="1:5" x14ac:dyDescent="0.25">
      <c r="A29" s="2" t="s">
        <v>167</v>
      </c>
      <c r="B29" s="2" t="s">
        <v>762</v>
      </c>
      <c r="D29" s="2" t="s">
        <v>762</v>
      </c>
      <c r="E29" s="2" t="s">
        <v>167</v>
      </c>
    </row>
    <row r="30" spans="1:5" x14ac:dyDescent="0.25">
      <c r="A30" s="2" t="s">
        <v>168</v>
      </c>
      <c r="B30" s="2" t="s">
        <v>763</v>
      </c>
      <c r="D30" s="2" t="s">
        <v>763</v>
      </c>
      <c r="E30" s="2" t="s">
        <v>168</v>
      </c>
    </row>
    <row r="31" spans="1:5" x14ac:dyDescent="0.25">
      <c r="A31" s="2" t="s">
        <v>169</v>
      </c>
      <c r="B31" s="2" t="s">
        <v>764</v>
      </c>
      <c r="D31" s="2" t="s">
        <v>764</v>
      </c>
      <c r="E31" s="2" t="s">
        <v>169</v>
      </c>
    </row>
    <row r="32" spans="1:5" x14ac:dyDescent="0.25">
      <c r="A32" s="2" t="s">
        <v>170</v>
      </c>
      <c r="B32" s="2" t="s">
        <v>765</v>
      </c>
      <c r="D32" s="2" t="s">
        <v>765</v>
      </c>
      <c r="E32" s="2" t="s">
        <v>170</v>
      </c>
    </row>
    <row r="33" spans="1:5" x14ac:dyDescent="0.25">
      <c r="A33" s="2" t="s">
        <v>171</v>
      </c>
      <c r="B33" s="2" t="s">
        <v>766</v>
      </c>
      <c r="D33" s="2" t="s">
        <v>766</v>
      </c>
      <c r="E33" s="2" t="s">
        <v>171</v>
      </c>
    </row>
    <row r="34" spans="1:5" x14ac:dyDescent="0.25">
      <c r="A34" s="2" t="s">
        <v>172</v>
      </c>
      <c r="B34" s="2" t="s">
        <v>1204</v>
      </c>
      <c r="D34" s="2" t="s">
        <v>1204</v>
      </c>
      <c r="E34" s="2" t="s">
        <v>172</v>
      </c>
    </row>
    <row r="35" spans="1:5" x14ac:dyDescent="0.25">
      <c r="A35" s="2" t="s">
        <v>173</v>
      </c>
      <c r="B35" s="2" t="s">
        <v>767</v>
      </c>
      <c r="D35" s="2" t="s">
        <v>767</v>
      </c>
      <c r="E35" s="2" t="s">
        <v>173</v>
      </c>
    </row>
    <row r="36" spans="1:5" x14ac:dyDescent="0.25">
      <c r="A36" s="2" t="s">
        <v>174</v>
      </c>
      <c r="B36" s="2" t="s">
        <v>768</v>
      </c>
      <c r="D36" s="2" t="s">
        <v>768</v>
      </c>
      <c r="E36" s="2" t="s">
        <v>174</v>
      </c>
    </row>
    <row r="37" spans="1:5" x14ac:dyDescent="0.25">
      <c r="A37" s="2" t="s">
        <v>175</v>
      </c>
      <c r="B37" s="2" t="s">
        <v>769</v>
      </c>
      <c r="D37" s="2" t="s">
        <v>769</v>
      </c>
      <c r="E37" s="2" t="s">
        <v>175</v>
      </c>
    </row>
    <row r="38" spans="1:5" x14ac:dyDescent="0.25">
      <c r="A38" s="2" t="s">
        <v>176</v>
      </c>
      <c r="B38" s="2" t="s">
        <v>770</v>
      </c>
      <c r="D38" s="2" t="s">
        <v>770</v>
      </c>
      <c r="E38" s="2" t="s">
        <v>176</v>
      </c>
    </row>
    <row r="39" spans="1:5" x14ac:dyDescent="0.25">
      <c r="A39" s="2" t="s">
        <v>177</v>
      </c>
      <c r="B39" s="2" t="s">
        <v>771</v>
      </c>
      <c r="D39" s="2" t="s">
        <v>771</v>
      </c>
      <c r="E39" s="2" t="s">
        <v>177</v>
      </c>
    </row>
    <row r="40" spans="1:5" x14ac:dyDescent="0.25">
      <c r="A40" s="2" t="s">
        <v>178</v>
      </c>
      <c r="B40" s="2" t="s">
        <v>772</v>
      </c>
      <c r="D40" s="2" t="s">
        <v>772</v>
      </c>
      <c r="E40" s="2" t="s">
        <v>178</v>
      </c>
    </row>
    <row r="41" spans="1:5" x14ac:dyDescent="0.25">
      <c r="A41" s="2" t="s">
        <v>179</v>
      </c>
      <c r="B41" s="2" t="s">
        <v>773</v>
      </c>
      <c r="D41" s="2" t="s">
        <v>773</v>
      </c>
      <c r="E41" s="2" t="s">
        <v>179</v>
      </c>
    </row>
    <row r="42" spans="1:5" x14ac:dyDescent="0.25">
      <c r="A42" s="2" t="s">
        <v>180</v>
      </c>
      <c r="B42" s="2" t="s">
        <v>774</v>
      </c>
      <c r="D42" s="2" t="s">
        <v>774</v>
      </c>
      <c r="E42" s="2" t="s">
        <v>180</v>
      </c>
    </row>
    <row r="43" spans="1:5" x14ac:dyDescent="0.25">
      <c r="A43" s="2" t="s">
        <v>181</v>
      </c>
      <c r="B43" s="2" t="s">
        <v>775</v>
      </c>
      <c r="D43" s="2" t="s">
        <v>775</v>
      </c>
      <c r="E43" s="2" t="s">
        <v>181</v>
      </c>
    </row>
    <row r="44" spans="1:5" x14ac:dyDescent="0.25">
      <c r="A44" s="2" t="s">
        <v>182</v>
      </c>
      <c r="B44" s="2" t="s">
        <v>776</v>
      </c>
      <c r="D44" s="2" t="s">
        <v>776</v>
      </c>
      <c r="E44" s="2" t="s">
        <v>182</v>
      </c>
    </row>
    <row r="45" spans="1:5" x14ac:dyDescent="0.25">
      <c r="A45" s="2" t="s">
        <v>183</v>
      </c>
      <c r="B45" s="2" t="s">
        <v>777</v>
      </c>
      <c r="D45" s="2" t="s">
        <v>777</v>
      </c>
      <c r="E45" s="2" t="s">
        <v>183</v>
      </c>
    </row>
    <row r="46" spans="1:5" x14ac:dyDescent="0.25">
      <c r="A46" s="2" t="s">
        <v>184</v>
      </c>
      <c r="B46" s="2" t="s">
        <v>778</v>
      </c>
      <c r="D46" s="2" t="s">
        <v>778</v>
      </c>
      <c r="E46" s="2" t="s">
        <v>184</v>
      </c>
    </row>
    <row r="47" spans="1:5" x14ac:dyDescent="0.25">
      <c r="A47" s="2" t="s">
        <v>185</v>
      </c>
      <c r="B47" s="2" t="s">
        <v>779</v>
      </c>
      <c r="D47" s="2" t="s">
        <v>779</v>
      </c>
      <c r="E47" s="2" t="s">
        <v>185</v>
      </c>
    </row>
    <row r="48" spans="1:5" x14ac:dyDescent="0.25">
      <c r="A48" s="2" t="s">
        <v>186</v>
      </c>
      <c r="B48" s="2" t="s">
        <v>780</v>
      </c>
      <c r="D48" s="2" t="s">
        <v>780</v>
      </c>
      <c r="E48" s="2" t="s">
        <v>186</v>
      </c>
    </row>
    <row r="49" spans="1:5" x14ac:dyDescent="0.25">
      <c r="A49" s="2" t="s">
        <v>187</v>
      </c>
      <c r="B49" s="2" t="s">
        <v>781</v>
      </c>
      <c r="D49" s="2" t="s">
        <v>781</v>
      </c>
      <c r="E49" s="2" t="s">
        <v>187</v>
      </c>
    </row>
    <row r="50" spans="1:5" x14ac:dyDescent="0.25">
      <c r="A50" s="2" t="s">
        <v>188</v>
      </c>
      <c r="B50" s="2" t="s">
        <v>782</v>
      </c>
      <c r="D50" s="2" t="s">
        <v>782</v>
      </c>
      <c r="E50" s="2" t="s">
        <v>188</v>
      </c>
    </row>
    <row r="51" spans="1:5" x14ac:dyDescent="0.25">
      <c r="A51" s="2" t="s">
        <v>189</v>
      </c>
      <c r="B51" s="2" t="s">
        <v>1205</v>
      </c>
      <c r="D51" s="2" t="s">
        <v>1205</v>
      </c>
      <c r="E51" s="2" t="s">
        <v>189</v>
      </c>
    </row>
    <row r="52" spans="1:5" x14ac:dyDescent="0.25">
      <c r="A52" s="2" t="s">
        <v>190</v>
      </c>
      <c r="B52" s="2" t="s">
        <v>783</v>
      </c>
      <c r="D52" s="2" t="s">
        <v>783</v>
      </c>
      <c r="E52" s="2" t="s">
        <v>190</v>
      </c>
    </row>
    <row r="53" spans="1:5" x14ac:dyDescent="0.25">
      <c r="A53" s="2" t="s">
        <v>191</v>
      </c>
      <c r="B53" s="2" t="s">
        <v>784</v>
      </c>
      <c r="D53" s="2" t="s">
        <v>784</v>
      </c>
      <c r="E53" s="2" t="s">
        <v>191</v>
      </c>
    </row>
    <row r="54" spans="1:5" x14ac:dyDescent="0.25">
      <c r="A54" s="2" t="s">
        <v>639</v>
      </c>
      <c r="B54" s="2" t="s">
        <v>785</v>
      </c>
      <c r="D54" s="2" t="s">
        <v>785</v>
      </c>
      <c r="E54" s="2" t="s">
        <v>639</v>
      </c>
    </row>
    <row r="55" spans="1:5" x14ac:dyDescent="0.25">
      <c r="A55" s="2" t="s">
        <v>192</v>
      </c>
      <c r="B55" s="2" t="s">
        <v>786</v>
      </c>
      <c r="D55" s="2" t="s">
        <v>786</v>
      </c>
      <c r="E55" s="2" t="s">
        <v>192</v>
      </c>
    </row>
    <row r="56" spans="1:5" x14ac:dyDescent="0.25">
      <c r="A56" s="2" t="s">
        <v>193</v>
      </c>
      <c r="B56" s="2" t="s">
        <v>1206</v>
      </c>
      <c r="D56" s="2" t="s">
        <v>1206</v>
      </c>
      <c r="E56" s="2" t="s">
        <v>193</v>
      </c>
    </row>
    <row r="57" spans="1:5" x14ac:dyDescent="0.25">
      <c r="A57" s="2" t="s">
        <v>194</v>
      </c>
      <c r="B57" s="2" t="s">
        <v>787</v>
      </c>
      <c r="D57" s="2" t="s">
        <v>787</v>
      </c>
      <c r="E57" s="2" t="s">
        <v>194</v>
      </c>
    </row>
    <row r="58" spans="1:5" x14ac:dyDescent="0.25">
      <c r="A58" s="2" t="s">
        <v>195</v>
      </c>
      <c r="B58" s="2" t="s">
        <v>788</v>
      </c>
      <c r="D58" s="2" t="s">
        <v>788</v>
      </c>
      <c r="E58" s="2" t="s">
        <v>195</v>
      </c>
    </row>
    <row r="59" spans="1:5" x14ac:dyDescent="0.25">
      <c r="A59" s="2" t="s">
        <v>196</v>
      </c>
      <c r="B59" s="2" t="s">
        <v>789</v>
      </c>
      <c r="D59" s="2" t="s">
        <v>789</v>
      </c>
      <c r="E59" s="2" t="s">
        <v>196</v>
      </c>
    </row>
    <row r="60" spans="1:5" x14ac:dyDescent="0.25">
      <c r="A60" s="2" t="s">
        <v>197</v>
      </c>
      <c r="B60" s="2" t="s">
        <v>790</v>
      </c>
      <c r="D60" s="2" t="s">
        <v>790</v>
      </c>
      <c r="E60" s="2" t="s">
        <v>197</v>
      </c>
    </row>
    <row r="61" spans="1:5" x14ac:dyDescent="0.25">
      <c r="A61" s="2" t="s">
        <v>198</v>
      </c>
      <c r="B61" s="2" t="s">
        <v>791</v>
      </c>
      <c r="D61" s="2" t="s">
        <v>791</v>
      </c>
      <c r="E61" s="2" t="s">
        <v>198</v>
      </c>
    </row>
    <row r="62" spans="1:5" x14ac:dyDescent="0.25">
      <c r="A62" s="2" t="s">
        <v>199</v>
      </c>
      <c r="B62" s="2" t="s">
        <v>792</v>
      </c>
      <c r="D62" s="2" t="s">
        <v>792</v>
      </c>
      <c r="E62" s="2" t="s">
        <v>199</v>
      </c>
    </row>
    <row r="63" spans="1:5" x14ac:dyDescent="0.25">
      <c r="A63" s="2" t="s">
        <v>200</v>
      </c>
      <c r="B63" s="2" t="s">
        <v>793</v>
      </c>
      <c r="D63" s="2" t="s">
        <v>793</v>
      </c>
      <c r="E63" s="2" t="s">
        <v>200</v>
      </c>
    </row>
    <row r="64" spans="1:5" x14ac:dyDescent="0.25">
      <c r="A64" s="2" t="s">
        <v>201</v>
      </c>
      <c r="B64" s="2" t="s">
        <v>794</v>
      </c>
      <c r="D64" s="2" t="s">
        <v>794</v>
      </c>
      <c r="E64" s="2" t="s">
        <v>201</v>
      </c>
    </row>
    <row r="65" spans="1:5" x14ac:dyDescent="0.25">
      <c r="A65" s="2" t="s">
        <v>202</v>
      </c>
      <c r="B65" s="2" t="s">
        <v>795</v>
      </c>
      <c r="D65" s="2" t="s">
        <v>795</v>
      </c>
      <c r="E65" s="2" t="s">
        <v>202</v>
      </c>
    </row>
    <row r="66" spans="1:5" x14ac:dyDescent="0.25">
      <c r="A66" s="2" t="s">
        <v>203</v>
      </c>
      <c r="B66" s="2" t="s">
        <v>796</v>
      </c>
      <c r="D66" s="2" t="s">
        <v>796</v>
      </c>
      <c r="E66" s="2" t="s">
        <v>203</v>
      </c>
    </row>
    <row r="67" spans="1:5" x14ac:dyDescent="0.25">
      <c r="A67" s="2" t="s">
        <v>204</v>
      </c>
      <c r="B67" s="2" t="s">
        <v>797</v>
      </c>
      <c r="D67" s="2" t="s">
        <v>797</v>
      </c>
      <c r="E67" s="2" t="s">
        <v>204</v>
      </c>
    </row>
    <row r="68" spans="1:5" x14ac:dyDescent="0.25">
      <c r="A68" s="2" t="s">
        <v>205</v>
      </c>
      <c r="B68" s="2" t="s">
        <v>798</v>
      </c>
      <c r="D68" s="2" t="s">
        <v>798</v>
      </c>
      <c r="E68" s="2" t="s">
        <v>205</v>
      </c>
    </row>
    <row r="69" spans="1:5" x14ac:dyDescent="0.25">
      <c r="A69" s="2" t="s">
        <v>206</v>
      </c>
      <c r="B69" s="2" t="s">
        <v>799</v>
      </c>
      <c r="D69" s="2" t="s">
        <v>799</v>
      </c>
      <c r="E69" s="2" t="s">
        <v>206</v>
      </c>
    </row>
    <row r="70" spans="1:5" x14ac:dyDescent="0.25">
      <c r="A70" s="2" t="s">
        <v>207</v>
      </c>
      <c r="B70" s="2" t="s">
        <v>800</v>
      </c>
      <c r="D70" s="2" t="s">
        <v>800</v>
      </c>
      <c r="E70" s="2" t="s">
        <v>207</v>
      </c>
    </row>
    <row r="71" spans="1:5" x14ac:dyDescent="0.25">
      <c r="A71" s="2" t="s">
        <v>208</v>
      </c>
      <c r="B71" s="2" t="s">
        <v>801</v>
      </c>
      <c r="D71" s="2" t="s">
        <v>801</v>
      </c>
      <c r="E71" s="2" t="s">
        <v>208</v>
      </c>
    </row>
    <row r="72" spans="1:5" x14ac:dyDescent="0.25">
      <c r="A72" s="2" t="s">
        <v>209</v>
      </c>
      <c r="B72" s="2" t="s">
        <v>802</v>
      </c>
      <c r="D72" s="2" t="s">
        <v>802</v>
      </c>
      <c r="E72" s="2" t="s">
        <v>209</v>
      </c>
    </row>
    <row r="73" spans="1:5" x14ac:dyDescent="0.25">
      <c r="A73" s="2" t="s">
        <v>210</v>
      </c>
      <c r="B73" s="2" t="s">
        <v>803</v>
      </c>
      <c r="D73" s="2" t="s">
        <v>803</v>
      </c>
      <c r="E73" s="2" t="s">
        <v>210</v>
      </c>
    </row>
    <row r="74" spans="1:5" x14ac:dyDescent="0.25">
      <c r="A74" s="2" t="s">
        <v>211</v>
      </c>
      <c r="B74" s="2" t="s">
        <v>804</v>
      </c>
      <c r="D74" s="2" t="s">
        <v>804</v>
      </c>
      <c r="E74" s="2" t="s">
        <v>211</v>
      </c>
    </row>
    <row r="75" spans="1:5" x14ac:dyDescent="0.25">
      <c r="A75" s="2" t="s">
        <v>212</v>
      </c>
      <c r="B75" s="2" t="s">
        <v>805</v>
      </c>
      <c r="D75" s="2" t="s">
        <v>805</v>
      </c>
      <c r="E75" s="2" t="s">
        <v>212</v>
      </c>
    </row>
    <row r="76" spans="1:5" x14ac:dyDescent="0.25">
      <c r="A76" s="2" t="s">
        <v>213</v>
      </c>
      <c r="B76" s="2" t="s">
        <v>806</v>
      </c>
      <c r="D76" s="2" t="s">
        <v>806</v>
      </c>
      <c r="E76" s="2" t="s">
        <v>213</v>
      </c>
    </row>
    <row r="77" spans="1:5" x14ac:dyDescent="0.25">
      <c r="A77" s="2" t="s">
        <v>214</v>
      </c>
      <c r="B77" s="2" t="s">
        <v>807</v>
      </c>
      <c r="D77" s="2" t="s">
        <v>807</v>
      </c>
      <c r="E77" s="2" t="s">
        <v>214</v>
      </c>
    </row>
    <row r="78" spans="1:5" x14ac:dyDescent="0.25">
      <c r="A78" s="2" t="s">
        <v>215</v>
      </c>
      <c r="B78" s="2" t="s">
        <v>808</v>
      </c>
      <c r="D78" s="2" t="s">
        <v>808</v>
      </c>
      <c r="E78" s="2" t="s">
        <v>215</v>
      </c>
    </row>
    <row r="79" spans="1:5" x14ac:dyDescent="0.25">
      <c r="A79" s="2" t="s">
        <v>216</v>
      </c>
      <c r="B79" s="2" t="s">
        <v>809</v>
      </c>
      <c r="D79" s="2" t="s">
        <v>809</v>
      </c>
      <c r="E79" s="2" t="s">
        <v>216</v>
      </c>
    </row>
    <row r="80" spans="1:5" x14ac:dyDescent="0.25">
      <c r="A80" s="2" t="s">
        <v>217</v>
      </c>
      <c r="B80" s="2" t="s">
        <v>810</v>
      </c>
      <c r="D80" s="2" t="s">
        <v>810</v>
      </c>
      <c r="E80" s="2" t="s">
        <v>217</v>
      </c>
    </row>
    <row r="81" spans="1:5" x14ac:dyDescent="0.25">
      <c r="A81" s="2" t="s">
        <v>218</v>
      </c>
      <c r="B81" s="2" t="s">
        <v>811</v>
      </c>
      <c r="D81" s="2" t="s">
        <v>811</v>
      </c>
      <c r="E81" s="2" t="s">
        <v>218</v>
      </c>
    </row>
    <row r="82" spans="1:5" x14ac:dyDescent="0.25">
      <c r="A82" s="2" t="s">
        <v>219</v>
      </c>
      <c r="B82" s="2" t="s">
        <v>812</v>
      </c>
      <c r="D82" s="2" t="s">
        <v>812</v>
      </c>
      <c r="E82" s="2" t="s">
        <v>219</v>
      </c>
    </row>
    <row r="83" spans="1:5" x14ac:dyDescent="0.25">
      <c r="A83" s="2" t="s">
        <v>220</v>
      </c>
      <c r="B83" s="2" t="s">
        <v>1207</v>
      </c>
      <c r="D83" s="2" t="s">
        <v>1207</v>
      </c>
      <c r="E83" s="2" t="s">
        <v>220</v>
      </c>
    </row>
    <row r="84" spans="1:5" x14ac:dyDescent="0.25">
      <c r="A84" s="2" t="s">
        <v>221</v>
      </c>
      <c r="B84" s="2" t="s">
        <v>1208</v>
      </c>
      <c r="D84" s="2" t="s">
        <v>1208</v>
      </c>
      <c r="E84" s="2" t="s">
        <v>221</v>
      </c>
    </row>
    <row r="85" spans="1:5" x14ac:dyDescent="0.25">
      <c r="A85" s="2" t="s">
        <v>222</v>
      </c>
      <c r="B85" s="2" t="s">
        <v>813</v>
      </c>
      <c r="D85" s="2" t="s">
        <v>813</v>
      </c>
      <c r="E85" s="2" t="s">
        <v>222</v>
      </c>
    </row>
    <row r="86" spans="1:5" x14ac:dyDescent="0.25">
      <c r="A86" s="2" t="s">
        <v>223</v>
      </c>
      <c r="B86" s="2" t="s">
        <v>814</v>
      </c>
      <c r="D86" s="2" t="s">
        <v>814</v>
      </c>
      <c r="E86" s="2" t="s">
        <v>223</v>
      </c>
    </row>
    <row r="87" spans="1:5" x14ac:dyDescent="0.25">
      <c r="A87" s="2" t="s">
        <v>224</v>
      </c>
      <c r="B87" s="2" t="s">
        <v>815</v>
      </c>
      <c r="D87" s="2" t="s">
        <v>815</v>
      </c>
      <c r="E87" s="2" t="s">
        <v>224</v>
      </c>
    </row>
    <row r="88" spans="1:5" x14ac:dyDescent="0.25">
      <c r="A88" s="2" t="s">
        <v>225</v>
      </c>
      <c r="B88" s="2" t="s">
        <v>816</v>
      </c>
      <c r="D88" s="2" t="s">
        <v>816</v>
      </c>
      <c r="E88" s="2" t="s">
        <v>225</v>
      </c>
    </row>
    <row r="89" spans="1:5" x14ac:dyDescent="0.25">
      <c r="A89" s="2" t="s">
        <v>226</v>
      </c>
      <c r="B89" s="2" t="s">
        <v>817</v>
      </c>
      <c r="D89" s="2" t="s">
        <v>817</v>
      </c>
      <c r="E89" s="2" t="s">
        <v>226</v>
      </c>
    </row>
    <row r="90" spans="1:5" x14ac:dyDescent="0.25">
      <c r="A90" s="2" t="s">
        <v>227</v>
      </c>
      <c r="B90" s="2" t="s">
        <v>818</v>
      </c>
      <c r="D90" s="2" t="s">
        <v>818</v>
      </c>
      <c r="E90" s="2" t="s">
        <v>227</v>
      </c>
    </row>
    <row r="91" spans="1:5" x14ac:dyDescent="0.25">
      <c r="A91" s="2" t="s">
        <v>228</v>
      </c>
      <c r="B91" s="2" t="s">
        <v>819</v>
      </c>
      <c r="D91" s="2" t="s">
        <v>819</v>
      </c>
      <c r="E91" s="2" t="s">
        <v>228</v>
      </c>
    </row>
    <row r="92" spans="1:5" x14ac:dyDescent="0.25">
      <c r="A92" s="2" t="s">
        <v>229</v>
      </c>
      <c r="B92" s="2" t="s">
        <v>820</v>
      </c>
      <c r="D92" s="2" t="s">
        <v>820</v>
      </c>
      <c r="E92" s="2" t="s">
        <v>229</v>
      </c>
    </row>
    <row r="93" spans="1:5" x14ac:dyDescent="0.25">
      <c r="A93" s="2" t="s">
        <v>230</v>
      </c>
      <c r="B93" s="2" t="s">
        <v>821</v>
      </c>
      <c r="D93" s="2" t="s">
        <v>821</v>
      </c>
      <c r="E93" s="2" t="s">
        <v>230</v>
      </c>
    </row>
    <row r="94" spans="1:5" x14ac:dyDescent="0.25">
      <c r="A94" s="2" t="s">
        <v>231</v>
      </c>
      <c r="B94" s="2" t="s">
        <v>822</v>
      </c>
      <c r="D94" s="2" t="s">
        <v>822</v>
      </c>
      <c r="E94" s="2" t="s">
        <v>231</v>
      </c>
    </row>
    <row r="95" spans="1:5" x14ac:dyDescent="0.25">
      <c r="A95" s="2" t="s">
        <v>232</v>
      </c>
      <c r="B95" s="2" t="s">
        <v>823</v>
      </c>
      <c r="D95" s="2" t="s">
        <v>823</v>
      </c>
      <c r="E95" s="2" t="s">
        <v>232</v>
      </c>
    </row>
    <row r="96" spans="1:5" x14ac:dyDescent="0.25">
      <c r="A96" s="2" t="s">
        <v>233</v>
      </c>
      <c r="B96" s="2" t="s">
        <v>824</v>
      </c>
      <c r="D96" s="2" t="s">
        <v>824</v>
      </c>
      <c r="E96" s="2" t="s">
        <v>233</v>
      </c>
    </row>
    <row r="97" spans="1:5" x14ac:dyDescent="0.25">
      <c r="A97" s="2" t="s">
        <v>234</v>
      </c>
      <c r="B97" s="2" t="s">
        <v>825</v>
      </c>
      <c r="D97" s="2" t="s">
        <v>825</v>
      </c>
      <c r="E97" s="2" t="s">
        <v>234</v>
      </c>
    </row>
    <row r="98" spans="1:5" x14ac:dyDescent="0.25">
      <c r="A98" s="2" t="s">
        <v>235</v>
      </c>
      <c r="B98" s="2" t="s">
        <v>826</v>
      </c>
      <c r="D98" s="2" t="s">
        <v>826</v>
      </c>
      <c r="E98" s="2" t="s">
        <v>235</v>
      </c>
    </row>
    <row r="99" spans="1:5" x14ac:dyDescent="0.25">
      <c r="A99" s="2" t="s">
        <v>236</v>
      </c>
      <c r="B99" s="2" t="s">
        <v>827</v>
      </c>
      <c r="D99" s="2" t="s">
        <v>827</v>
      </c>
      <c r="E99" s="2" t="s">
        <v>236</v>
      </c>
    </row>
    <row r="100" spans="1:5" x14ac:dyDescent="0.25">
      <c r="A100" s="2" t="s">
        <v>237</v>
      </c>
      <c r="B100" s="2" t="s">
        <v>828</v>
      </c>
      <c r="D100" s="2" t="s">
        <v>828</v>
      </c>
      <c r="E100" s="2" t="s">
        <v>237</v>
      </c>
    </row>
    <row r="101" spans="1:5" x14ac:dyDescent="0.25">
      <c r="A101" s="2" t="s">
        <v>238</v>
      </c>
      <c r="B101" s="2" t="s">
        <v>829</v>
      </c>
      <c r="D101" s="2" t="s">
        <v>829</v>
      </c>
      <c r="E101" s="2" t="s">
        <v>238</v>
      </c>
    </row>
    <row r="102" spans="1:5" x14ac:dyDescent="0.25">
      <c r="A102" s="2" t="s">
        <v>239</v>
      </c>
      <c r="B102" s="2" t="s">
        <v>830</v>
      </c>
      <c r="D102" s="2" t="s">
        <v>830</v>
      </c>
      <c r="E102" s="2" t="s">
        <v>239</v>
      </c>
    </row>
    <row r="103" spans="1:5" x14ac:dyDescent="0.25">
      <c r="A103" s="2" t="s">
        <v>240</v>
      </c>
      <c r="B103" s="2" t="s">
        <v>831</v>
      </c>
      <c r="D103" s="2" t="s">
        <v>831</v>
      </c>
      <c r="E103" s="2" t="s">
        <v>240</v>
      </c>
    </row>
    <row r="104" spans="1:5" x14ac:dyDescent="0.25">
      <c r="A104" s="2" t="s">
        <v>241</v>
      </c>
      <c r="B104" s="2" t="s">
        <v>832</v>
      </c>
      <c r="D104" s="2" t="s">
        <v>832</v>
      </c>
      <c r="E104" s="2" t="s">
        <v>241</v>
      </c>
    </row>
    <row r="105" spans="1:5" x14ac:dyDescent="0.25">
      <c r="A105" s="2" t="s">
        <v>242</v>
      </c>
      <c r="B105" s="2" t="s">
        <v>833</v>
      </c>
      <c r="D105" s="2" t="s">
        <v>833</v>
      </c>
      <c r="E105" s="2" t="s">
        <v>242</v>
      </c>
    </row>
    <row r="106" spans="1:5" x14ac:dyDescent="0.25">
      <c r="A106" s="2" t="s">
        <v>243</v>
      </c>
      <c r="B106" s="2" t="s">
        <v>834</v>
      </c>
      <c r="D106" s="2" t="s">
        <v>834</v>
      </c>
      <c r="E106" s="2" t="s">
        <v>243</v>
      </c>
    </row>
    <row r="107" spans="1:5" x14ac:dyDescent="0.25">
      <c r="A107" s="2" t="s">
        <v>244</v>
      </c>
      <c r="B107" s="2" t="s">
        <v>1209</v>
      </c>
      <c r="D107" s="2" t="s">
        <v>1209</v>
      </c>
      <c r="E107" s="2" t="s">
        <v>244</v>
      </c>
    </row>
    <row r="108" spans="1:5" x14ac:dyDescent="0.25">
      <c r="A108" s="2" t="s">
        <v>245</v>
      </c>
      <c r="B108" s="2" t="s">
        <v>1210</v>
      </c>
      <c r="D108" s="2" t="s">
        <v>1210</v>
      </c>
      <c r="E108" s="2" t="s">
        <v>245</v>
      </c>
    </row>
    <row r="109" spans="1:5" x14ac:dyDescent="0.25">
      <c r="A109" s="2" t="s">
        <v>246</v>
      </c>
      <c r="B109" s="2" t="s">
        <v>835</v>
      </c>
      <c r="D109" s="2" t="s">
        <v>835</v>
      </c>
      <c r="E109" s="2" t="s">
        <v>246</v>
      </c>
    </row>
    <row r="110" spans="1:5" x14ac:dyDescent="0.25">
      <c r="A110" s="2" t="s">
        <v>247</v>
      </c>
      <c r="B110" s="2" t="s">
        <v>836</v>
      </c>
      <c r="D110" s="2" t="s">
        <v>836</v>
      </c>
      <c r="E110" s="2" t="s">
        <v>247</v>
      </c>
    </row>
    <row r="111" spans="1:5" x14ac:dyDescent="0.25">
      <c r="A111" s="2" t="s">
        <v>248</v>
      </c>
      <c r="B111" s="2" t="s">
        <v>837</v>
      </c>
      <c r="D111" s="2" t="s">
        <v>837</v>
      </c>
      <c r="E111" s="2" t="s">
        <v>248</v>
      </c>
    </row>
    <row r="112" spans="1:5" x14ac:dyDescent="0.25">
      <c r="A112" s="2" t="s">
        <v>249</v>
      </c>
      <c r="B112" s="2" t="s">
        <v>838</v>
      </c>
      <c r="D112" s="2" t="s">
        <v>838</v>
      </c>
      <c r="E112" s="2" t="s">
        <v>249</v>
      </c>
    </row>
    <row r="113" spans="1:5" x14ac:dyDescent="0.25">
      <c r="A113" s="2" t="s">
        <v>250</v>
      </c>
      <c r="B113" s="2" t="s">
        <v>839</v>
      </c>
      <c r="D113" s="2" t="s">
        <v>839</v>
      </c>
      <c r="E113" s="2" t="s">
        <v>250</v>
      </c>
    </row>
    <row r="114" spans="1:5" x14ac:dyDescent="0.25">
      <c r="A114" s="2" t="s">
        <v>251</v>
      </c>
      <c r="B114" s="2" t="s">
        <v>840</v>
      </c>
      <c r="D114" s="2" t="s">
        <v>840</v>
      </c>
      <c r="E114" s="2" t="s">
        <v>251</v>
      </c>
    </row>
    <row r="115" spans="1:5" x14ac:dyDescent="0.25">
      <c r="A115" s="2" t="s">
        <v>252</v>
      </c>
      <c r="B115" s="2" t="s">
        <v>841</v>
      </c>
      <c r="D115" s="2" t="s">
        <v>841</v>
      </c>
      <c r="E115" s="2" t="s">
        <v>252</v>
      </c>
    </row>
    <row r="116" spans="1:5" x14ac:dyDescent="0.25">
      <c r="A116" s="2" t="s">
        <v>253</v>
      </c>
      <c r="B116" s="2" t="s">
        <v>842</v>
      </c>
      <c r="D116" s="2" t="s">
        <v>842</v>
      </c>
      <c r="E116" s="2" t="s">
        <v>253</v>
      </c>
    </row>
    <row r="117" spans="1:5" x14ac:dyDescent="0.25">
      <c r="A117" s="2" t="s">
        <v>254</v>
      </c>
      <c r="B117" s="2" t="s">
        <v>843</v>
      </c>
      <c r="D117" s="2" t="s">
        <v>843</v>
      </c>
      <c r="E117" s="2" t="s">
        <v>254</v>
      </c>
    </row>
    <row r="118" spans="1:5" x14ac:dyDescent="0.25">
      <c r="A118" s="2" t="s">
        <v>640</v>
      </c>
      <c r="B118" s="2" t="s">
        <v>844</v>
      </c>
      <c r="D118" s="2" t="s">
        <v>844</v>
      </c>
      <c r="E118" s="2" t="s">
        <v>640</v>
      </c>
    </row>
    <row r="119" spans="1:5" x14ac:dyDescent="0.25">
      <c r="A119" s="2" t="s">
        <v>255</v>
      </c>
      <c r="B119" s="2" t="s">
        <v>1211</v>
      </c>
      <c r="D119" s="2" t="s">
        <v>1211</v>
      </c>
      <c r="E119" s="2" t="s">
        <v>255</v>
      </c>
    </row>
    <row r="120" spans="1:5" x14ac:dyDescent="0.25">
      <c r="A120" s="2" t="s">
        <v>256</v>
      </c>
      <c r="B120" s="2" t="s">
        <v>1212</v>
      </c>
      <c r="D120" s="2" t="s">
        <v>1212</v>
      </c>
      <c r="E120" s="2" t="s">
        <v>256</v>
      </c>
    </row>
    <row r="121" spans="1:5" x14ac:dyDescent="0.25">
      <c r="A121" s="2" t="s">
        <v>257</v>
      </c>
      <c r="B121" s="2" t="s">
        <v>1213</v>
      </c>
      <c r="D121" s="2" t="s">
        <v>1213</v>
      </c>
      <c r="E121" s="2" t="s">
        <v>257</v>
      </c>
    </row>
    <row r="122" spans="1:5" x14ac:dyDescent="0.25">
      <c r="A122" s="2" t="s">
        <v>258</v>
      </c>
      <c r="B122" s="2" t="s">
        <v>1214</v>
      </c>
      <c r="D122" s="2" t="s">
        <v>1214</v>
      </c>
      <c r="E122" s="2" t="s">
        <v>258</v>
      </c>
    </row>
    <row r="123" spans="1:5" x14ac:dyDescent="0.25">
      <c r="A123" s="2" t="s">
        <v>259</v>
      </c>
      <c r="B123" s="2" t="s">
        <v>1215</v>
      </c>
      <c r="D123" s="2" t="s">
        <v>1215</v>
      </c>
      <c r="E123" s="2" t="s">
        <v>259</v>
      </c>
    </row>
    <row r="124" spans="1:5" x14ac:dyDescent="0.25">
      <c r="A124" s="2" t="s">
        <v>260</v>
      </c>
      <c r="B124" s="2" t="s">
        <v>1216</v>
      </c>
      <c r="D124" s="2" t="s">
        <v>1216</v>
      </c>
      <c r="E124" s="2" t="s">
        <v>260</v>
      </c>
    </row>
    <row r="125" spans="1:5" x14ac:dyDescent="0.25">
      <c r="A125" s="2" t="s">
        <v>261</v>
      </c>
      <c r="B125" s="2" t="s">
        <v>845</v>
      </c>
      <c r="D125" s="2" t="s">
        <v>845</v>
      </c>
      <c r="E125" s="2" t="s">
        <v>261</v>
      </c>
    </row>
    <row r="126" spans="1:5" x14ac:dyDescent="0.25">
      <c r="A126" s="2" t="s">
        <v>262</v>
      </c>
      <c r="B126" s="2" t="s">
        <v>846</v>
      </c>
      <c r="D126" s="2" t="s">
        <v>846</v>
      </c>
      <c r="E126" s="2" t="s">
        <v>262</v>
      </c>
    </row>
    <row r="127" spans="1:5" x14ac:dyDescent="0.25">
      <c r="A127" s="2" t="s">
        <v>263</v>
      </c>
      <c r="B127" s="2" t="s">
        <v>847</v>
      </c>
      <c r="D127" s="2" t="s">
        <v>847</v>
      </c>
      <c r="E127" s="2" t="s">
        <v>263</v>
      </c>
    </row>
    <row r="128" spans="1:5" x14ac:dyDescent="0.25">
      <c r="A128" s="2" t="s">
        <v>264</v>
      </c>
      <c r="B128" s="2" t="s">
        <v>848</v>
      </c>
      <c r="D128" s="2" t="s">
        <v>848</v>
      </c>
      <c r="E128" s="2" t="s">
        <v>264</v>
      </c>
    </row>
    <row r="129" spans="1:5" x14ac:dyDescent="0.25">
      <c r="A129" s="2" t="s">
        <v>265</v>
      </c>
      <c r="B129" s="2" t="s">
        <v>849</v>
      </c>
      <c r="D129" s="2" t="s">
        <v>849</v>
      </c>
      <c r="E129" s="2" t="s">
        <v>265</v>
      </c>
    </row>
    <row r="130" spans="1:5" x14ac:dyDescent="0.25">
      <c r="A130" s="2" t="s">
        <v>266</v>
      </c>
      <c r="B130" s="2" t="s">
        <v>850</v>
      </c>
      <c r="D130" s="2" t="s">
        <v>850</v>
      </c>
      <c r="E130" s="2" t="s">
        <v>266</v>
      </c>
    </row>
    <row r="131" spans="1:5" x14ac:dyDescent="0.25">
      <c r="A131" s="2" t="s">
        <v>267</v>
      </c>
      <c r="B131" s="2" t="s">
        <v>851</v>
      </c>
      <c r="D131" s="2" t="s">
        <v>851</v>
      </c>
      <c r="E131" s="2" t="s">
        <v>267</v>
      </c>
    </row>
    <row r="132" spans="1:5" x14ac:dyDescent="0.25">
      <c r="A132" s="2" t="s">
        <v>268</v>
      </c>
      <c r="B132" s="2" t="s">
        <v>852</v>
      </c>
      <c r="D132" s="2" t="s">
        <v>852</v>
      </c>
      <c r="E132" s="2" t="s">
        <v>268</v>
      </c>
    </row>
    <row r="133" spans="1:5" x14ac:dyDescent="0.25">
      <c r="A133" s="2" t="s">
        <v>269</v>
      </c>
      <c r="B133" s="2" t="s">
        <v>853</v>
      </c>
      <c r="D133" s="2" t="s">
        <v>853</v>
      </c>
      <c r="E133" s="2" t="s">
        <v>269</v>
      </c>
    </row>
    <row r="134" spans="1:5" x14ac:dyDescent="0.25">
      <c r="A134" s="2" t="s">
        <v>270</v>
      </c>
      <c r="B134" s="2" t="s">
        <v>854</v>
      </c>
      <c r="D134" s="2" t="s">
        <v>854</v>
      </c>
      <c r="E134" s="2" t="s">
        <v>270</v>
      </c>
    </row>
    <row r="135" spans="1:5" x14ac:dyDescent="0.25">
      <c r="A135" s="2" t="s">
        <v>271</v>
      </c>
      <c r="B135" s="2" t="s">
        <v>855</v>
      </c>
      <c r="D135" s="2" t="s">
        <v>855</v>
      </c>
      <c r="E135" s="2" t="s">
        <v>271</v>
      </c>
    </row>
    <row r="136" spans="1:5" x14ac:dyDescent="0.25">
      <c r="A136" s="2" t="s">
        <v>272</v>
      </c>
      <c r="B136" s="2" t="s">
        <v>856</v>
      </c>
      <c r="D136" s="2" t="s">
        <v>856</v>
      </c>
      <c r="E136" s="2" t="s">
        <v>272</v>
      </c>
    </row>
    <row r="137" spans="1:5" x14ac:dyDescent="0.25">
      <c r="A137" s="2" t="s">
        <v>273</v>
      </c>
      <c r="B137" s="2" t="s">
        <v>857</v>
      </c>
      <c r="D137" s="2" t="s">
        <v>857</v>
      </c>
      <c r="E137" s="2" t="s">
        <v>273</v>
      </c>
    </row>
    <row r="138" spans="1:5" x14ac:dyDescent="0.25">
      <c r="A138" s="2" t="s">
        <v>274</v>
      </c>
      <c r="B138" s="2" t="s">
        <v>858</v>
      </c>
      <c r="D138" s="2" t="s">
        <v>858</v>
      </c>
      <c r="E138" s="2" t="s">
        <v>274</v>
      </c>
    </row>
    <row r="139" spans="1:5" x14ac:dyDescent="0.25">
      <c r="A139" s="2" t="s">
        <v>275</v>
      </c>
      <c r="B139" s="2" t="s">
        <v>859</v>
      </c>
      <c r="D139" s="2" t="s">
        <v>859</v>
      </c>
      <c r="E139" s="2" t="s">
        <v>275</v>
      </c>
    </row>
    <row r="140" spans="1:5" x14ac:dyDescent="0.25">
      <c r="A140" s="2" t="s">
        <v>276</v>
      </c>
      <c r="B140" s="2" t="s">
        <v>860</v>
      </c>
      <c r="D140" s="2" t="s">
        <v>860</v>
      </c>
      <c r="E140" s="2" t="s">
        <v>276</v>
      </c>
    </row>
    <row r="141" spans="1:5" x14ac:dyDescent="0.25">
      <c r="A141" s="2" t="s">
        <v>277</v>
      </c>
      <c r="B141" s="2" t="s">
        <v>861</v>
      </c>
      <c r="D141" s="2" t="s">
        <v>861</v>
      </c>
      <c r="E141" s="2" t="s">
        <v>277</v>
      </c>
    </row>
    <row r="142" spans="1:5" x14ac:dyDescent="0.25">
      <c r="A142" s="2" t="s">
        <v>278</v>
      </c>
      <c r="B142" s="2" t="s">
        <v>1217</v>
      </c>
      <c r="D142" s="2" t="s">
        <v>1217</v>
      </c>
      <c r="E142" s="2" t="s">
        <v>278</v>
      </c>
    </row>
    <row r="143" spans="1:5" x14ac:dyDescent="0.25">
      <c r="A143" s="2" t="s">
        <v>279</v>
      </c>
      <c r="B143" s="2" t="s">
        <v>862</v>
      </c>
      <c r="D143" s="2" t="s">
        <v>862</v>
      </c>
      <c r="E143" s="2" t="s">
        <v>279</v>
      </c>
    </row>
    <row r="144" spans="1:5" x14ac:dyDescent="0.25">
      <c r="A144" s="2" t="s">
        <v>280</v>
      </c>
      <c r="B144" s="2" t="s">
        <v>863</v>
      </c>
      <c r="D144" s="2" t="s">
        <v>863</v>
      </c>
      <c r="E144" s="2" t="s">
        <v>280</v>
      </c>
    </row>
    <row r="145" spans="1:5" x14ac:dyDescent="0.25">
      <c r="A145" s="2" t="s">
        <v>281</v>
      </c>
      <c r="B145" s="2" t="s">
        <v>864</v>
      </c>
      <c r="D145" s="2" t="s">
        <v>864</v>
      </c>
      <c r="E145" s="2" t="s">
        <v>281</v>
      </c>
    </row>
    <row r="146" spans="1:5" x14ac:dyDescent="0.25">
      <c r="A146" s="2" t="s">
        <v>282</v>
      </c>
      <c r="B146" s="2" t="s">
        <v>865</v>
      </c>
      <c r="D146" s="2" t="s">
        <v>865</v>
      </c>
      <c r="E146" s="2" t="s">
        <v>282</v>
      </c>
    </row>
    <row r="147" spans="1:5" x14ac:dyDescent="0.25">
      <c r="A147" s="2" t="s">
        <v>283</v>
      </c>
      <c r="B147" s="2" t="s">
        <v>866</v>
      </c>
      <c r="D147" s="2" t="s">
        <v>866</v>
      </c>
      <c r="E147" s="2" t="s">
        <v>283</v>
      </c>
    </row>
    <row r="148" spans="1:5" x14ac:dyDescent="0.25">
      <c r="A148" s="2" t="s">
        <v>284</v>
      </c>
      <c r="B148" s="2" t="s">
        <v>867</v>
      </c>
      <c r="D148" s="2" t="s">
        <v>867</v>
      </c>
      <c r="E148" s="2" t="s">
        <v>284</v>
      </c>
    </row>
    <row r="149" spans="1:5" x14ac:dyDescent="0.25">
      <c r="A149" s="2" t="s">
        <v>285</v>
      </c>
      <c r="B149" s="2" t="s">
        <v>868</v>
      </c>
      <c r="D149" s="2" t="s">
        <v>868</v>
      </c>
      <c r="E149" s="2" t="s">
        <v>285</v>
      </c>
    </row>
    <row r="150" spans="1:5" x14ac:dyDescent="0.25">
      <c r="A150" s="2" t="s">
        <v>286</v>
      </c>
      <c r="B150" s="2" t="s">
        <v>869</v>
      </c>
      <c r="D150" s="2" t="s">
        <v>869</v>
      </c>
      <c r="E150" s="2" t="s">
        <v>286</v>
      </c>
    </row>
    <row r="151" spans="1:5" x14ac:dyDescent="0.25">
      <c r="A151" s="2" t="s">
        <v>287</v>
      </c>
      <c r="B151" s="2" t="s">
        <v>1218</v>
      </c>
      <c r="D151" s="2" t="s">
        <v>1218</v>
      </c>
      <c r="E151" s="2" t="s">
        <v>287</v>
      </c>
    </row>
    <row r="152" spans="1:5" x14ac:dyDescent="0.25">
      <c r="A152" s="2" t="s">
        <v>641</v>
      </c>
      <c r="B152" s="2" t="s">
        <v>870</v>
      </c>
      <c r="D152" s="2" t="s">
        <v>870</v>
      </c>
      <c r="E152" s="2" t="s">
        <v>641</v>
      </c>
    </row>
    <row r="153" spans="1:5" x14ac:dyDescent="0.25">
      <c r="A153" s="2" t="s">
        <v>288</v>
      </c>
      <c r="B153" s="2" t="s">
        <v>871</v>
      </c>
      <c r="D153" s="2" t="s">
        <v>871</v>
      </c>
      <c r="E153" s="2" t="s">
        <v>288</v>
      </c>
    </row>
    <row r="154" spans="1:5" x14ac:dyDescent="0.25">
      <c r="A154" s="2" t="s">
        <v>289</v>
      </c>
      <c r="B154" s="2" t="s">
        <v>872</v>
      </c>
      <c r="D154" s="2" t="s">
        <v>872</v>
      </c>
      <c r="E154" s="2" t="s">
        <v>289</v>
      </c>
    </row>
    <row r="155" spans="1:5" x14ac:dyDescent="0.25">
      <c r="A155" s="2" t="s">
        <v>290</v>
      </c>
      <c r="B155" s="2" t="s">
        <v>873</v>
      </c>
      <c r="D155" s="2" t="s">
        <v>873</v>
      </c>
      <c r="E155" s="2" t="s">
        <v>290</v>
      </c>
    </row>
    <row r="156" spans="1:5" x14ac:dyDescent="0.25">
      <c r="A156" s="2" t="s">
        <v>291</v>
      </c>
      <c r="B156" s="2" t="s">
        <v>874</v>
      </c>
      <c r="D156" s="2" t="s">
        <v>874</v>
      </c>
      <c r="E156" s="2" t="s">
        <v>291</v>
      </c>
    </row>
    <row r="157" spans="1:5" x14ac:dyDescent="0.25">
      <c r="A157" s="2" t="s">
        <v>292</v>
      </c>
      <c r="B157" s="2" t="s">
        <v>875</v>
      </c>
      <c r="D157" s="2" t="s">
        <v>875</v>
      </c>
      <c r="E157" s="2" t="s">
        <v>292</v>
      </c>
    </row>
    <row r="158" spans="1:5" x14ac:dyDescent="0.25">
      <c r="A158" s="2" t="s">
        <v>293</v>
      </c>
      <c r="B158" s="2" t="s">
        <v>876</v>
      </c>
      <c r="D158" s="2" t="s">
        <v>876</v>
      </c>
      <c r="E158" s="2" t="s">
        <v>293</v>
      </c>
    </row>
    <row r="159" spans="1:5" x14ac:dyDescent="0.25">
      <c r="A159" s="2" t="s">
        <v>294</v>
      </c>
      <c r="B159" s="2" t="s">
        <v>877</v>
      </c>
      <c r="D159" s="2" t="s">
        <v>877</v>
      </c>
      <c r="E159" s="2" t="s">
        <v>294</v>
      </c>
    </row>
    <row r="160" spans="1:5" x14ac:dyDescent="0.25">
      <c r="A160" s="2" t="s">
        <v>295</v>
      </c>
      <c r="B160" s="2" t="s">
        <v>878</v>
      </c>
      <c r="D160" s="2" t="s">
        <v>878</v>
      </c>
      <c r="E160" s="2" t="s">
        <v>295</v>
      </c>
    </row>
    <row r="161" spans="1:5" x14ac:dyDescent="0.25">
      <c r="A161" s="2" t="s">
        <v>296</v>
      </c>
      <c r="B161" s="2" t="s">
        <v>879</v>
      </c>
      <c r="D161" s="2" t="s">
        <v>879</v>
      </c>
      <c r="E161" s="2" t="s">
        <v>296</v>
      </c>
    </row>
    <row r="162" spans="1:5" x14ac:dyDescent="0.25">
      <c r="A162" s="2" t="s">
        <v>297</v>
      </c>
      <c r="B162" s="2" t="s">
        <v>880</v>
      </c>
      <c r="D162" s="2" t="s">
        <v>880</v>
      </c>
      <c r="E162" s="2" t="s">
        <v>297</v>
      </c>
    </row>
    <row r="163" spans="1:5" x14ac:dyDescent="0.25">
      <c r="A163" s="2" t="s">
        <v>298</v>
      </c>
      <c r="B163" s="2" t="s">
        <v>881</v>
      </c>
      <c r="D163" s="2" t="s">
        <v>881</v>
      </c>
      <c r="E163" s="2" t="s">
        <v>298</v>
      </c>
    </row>
    <row r="164" spans="1:5" x14ac:dyDescent="0.25">
      <c r="A164" s="2" t="s">
        <v>299</v>
      </c>
      <c r="B164" s="2" t="s">
        <v>882</v>
      </c>
      <c r="D164" s="2" t="s">
        <v>882</v>
      </c>
      <c r="E164" s="2" t="s">
        <v>299</v>
      </c>
    </row>
    <row r="165" spans="1:5" x14ac:dyDescent="0.25">
      <c r="A165" s="2" t="s">
        <v>300</v>
      </c>
      <c r="B165" s="2" t="s">
        <v>883</v>
      </c>
      <c r="D165" s="2" t="s">
        <v>883</v>
      </c>
      <c r="E165" s="2" t="s">
        <v>300</v>
      </c>
    </row>
    <row r="166" spans="1:5" x14ac:dyDescent="0.25">
      <c r="A166" s="2" t="s">
        <v>301</v>
      </c>
      <c r="B166" s="2" t="s">
        <v>884</v>
      </c>
      <c r="D166" s="2" t="s">
        <v>884</v>
      </c>
      <c r="E166" s="2" t="s">
        <v>301</v>
      </c>
    </row>
    <row r="167" spans="1:5" x14ac:dyDescent="0.25">
      <c r="A167" s="2" t="s">
        <v>302</v>
      </c>
      <c r="B167" s="2" t="s">
        <v>885</v>
      </c>
      <c r="D167" s="2" t="s">
        <v>885</v>
      </c>
      <c r="E167" s="2" t="s">
        <v>302</v>
      </c>
    </row>
    <row r="168" spans="1:5" x14ac:dyDescent="0.25">
      <c r="A168" s="2" t="s">
        <v>303</v>
      </c>
      <c r="B168" s="2" t="s">
        <v>886</v>
      </c>
      <c r="D168" s="2" t="s">
        <v>886</v>
      </c>
      <c r="E168" s="2" t="s">
        <v>303</v>
      </c>
    </row>
    <row r="169" spans="1:5" x14ac:dyDescent="0.25">
      <c r="A169" s="2" t="s">
        <v>304</v>
      </c>
      <c r="B169" s="2" t="s">
        <v>887</v>
      </c>
      <c r="D169" s="2" t="s">
        <v>887</v>
      </c>
      <c r="E169" s="2" t="s">
        <v>304</v>
      </c>
    </row>
    <row r="170" spans="1:5" x14ac:dyDescent="0.25">
      <c r="A170" s="2" t="s">
        <v>305</v>
      </c>
      <c r="B170" s="2" t="s">
        <v>888</v>
      </c>
      <c r="D170" s="2" t="s">
        <v>888</v>
      </c>
      <c r="E170" s="2" t="s">
        <v>305</v>
      </c>
    </row>
    <row r="171" spans="1:5" x14ac:dyDescent="0.25">
      <c r="A171" s="2" t="s">
        <v>306</v>
      </c>
      <c r="B171" s="2" t="s">
        <v>889</v>
      </c>
      <c r="D171" s="2" t="s">
        <v>889</v>
      </c>
      <c r="E171" s="2" t="s">
        <v>306</v>
      </c>
    </row>
    <row r="172" spans="1:5" x14ac:dyDescent="0.25">
      <c r="A172" s="2" t="s">
        <v>307</v>
      </c>
      <c r="B172" s="2" t="s">
        <v>890</v>
      </c>
      <c r="D172" s="2" t="s">
        <v>890</v>
      </c>
      <c r="E172" s="2" t="s">
        <v>307</v>
      </c>
    </row>
    <row r="173" spans="1:5" x14ac:dyDescent="0.25">
      <c r="A173" s="2" t="s">
        <v>308</v>
      </c>
      <c r="B173" s="2" t="s">
        <v>891</v>
      </c>
      <c r="D173" s="2" t="s">
        <v>891</v>
      </c>
      <c r="E173" s="2" t="s">
        <v>308</v>
      </c>
    </row>
    <row r="174" spans="1:5" x14ac:dyDescent="0.25">
      <c r="A174" s="2" t="s">
        <v>309</v>
      </c>
      <c r="B174" s="2" t="s">
        <v>892</v>
      </c>
      <c r="D174" s="2" t="s">
        <v>892</v>
      </c>
      <c r="E174" s="2" t="s">
        <v>309</v>
      </c>
    </row>
    <row r="175" spans="1:5" x14ac:dyDescent="0.25">
      <c r="A175" s="2" t="s">
        <v>310</v>
      </c>
      <c r="B175" s="2" t="s">
        <v>893</v>
      </c>
      <c r="D175" s="2" t="s">
        <v>893</v>
      </c>
      <c r="E175" s="2" t="s">
        <v>310</v>
      </c>
    </row>
    <row r="176" spans="1:5" x14ac:dyDescent="0.25">
      <c r="A176" s="2" t="s">
        <v>311</v>
      </c>
      <c r="B176" s="2" t="s">
        <v>894</v>
      </c>
      <c r="D176" s="2" t="s">
        <v>894</v>
      </c>
      <c r="E176" s="2" t="s">
        <v>311</v>
      </c>
    </row>
    <row r="177" spans="1:5" x14ac:dyDescent="0.25">
      <c r="A177" s="2" t="s">
        <v>312</v>
      </c>
      <c r="B177" s="2" t="s">
        <v>895</v>
      </c>
      <c r="D177" s="2" t="s">
        <v>895</v>
      </c>
      <c r="E177" s="2" t="s">
        <v>312</v>
      </c>
    </row>
    <row r="178" spans="1:5" x14ac:dyDescent="0.25">
      <c r="A178" s="2" t="s">
        <v>313</v>
      </c>
      <c r="B178" s="2" t="s">
        <v>1219</v>
      </c>
      <c r="D178" s="2" t="s">
        <v>1219</v>
      </c>
      <c r="E178" s="2" t="s">
        <v>313</v>
      </c>
    </row>
    <row r="179" spans="1:5" x14ac:dyDescent="0.25">
      <c r="A179" s="2" t="s">
        <v>314</v>
      </c>
      <c r="B179" s="2" t="s">
        <v>896</v>
      </c>
      <c r="D179" s="2" t="s">
        <v>896</v>
      </c>
      <c r="E179" s="2" t="s">
        <v>314</v>
      </c>
    </row>
    <row r="180" spans="1:5" x14ac:dyDescent="0.25">
      <c r="A180" s="2" t="s">
        <v>315</v>
      </c>
      <c r="B180" s="2" t="s">
        <v>897</v>
      </c>
      <c r="D180" s="2" t="s">
        <v>897</v>
      </c>
      <c r="E180" s="2" t="s">
        <v>315</v>
      </c>
    </row>
    <row r="181" spans="1:5" x14ac:dyDescent="0.25">
      <c r="A181" s="2" t="s">
        <v>316</v>
      </c>
      <c r="B181" s="2" t="s">
        <v>898</v>
      </c>
      <c r="D181" s="2" t="s">
        <v>898</v>
      </c>
      <c r="E181" s="2" t="s">
        <v>316</v>
      </c>
    </row>
    <row r="182" spans="1:5" x14ac:dyDescent="0.25">
      <c r="A182" s="2" t="s">
        <v>317</v>
      </c>
      <c r="B182" s="2" t="s">
        <v>899</v>
      </c>
      <c r="D182" s="2" t="s">
        <v>899</v>
      </c>
      <c r="E182" s="2" t="s">
        <v>317</v>
      </c>
    </row>
    <row r="183" spans="1:5" x14ac:dyDescent="0.25">
      <c r="A183" s="2" t="s">
        <v>318</v>
      </c>
      <c r="B183" s="2" t="s">
        <v>900</v>
      </c>
      <c r="D183" s="2" t="s">
        <v>900</v>
      </c>
      <c r="E183" s="2" t="s">
        <v>318</v>
      </c>
    </row>
    <row r="184" spans="1:5" x14ac:dyDescent="0.25">
      <c r="A184" s="2" t="s">
        <v>319</v>
      </c>
      <c r="B184" s="2" t="s">
        <v>901</v>
      </c>
      <c r="D184" s="2" t="s">
        <v>901</v>
      </c>
      <c r="E184" s="2" t="s">
        <v>319</v>
      </c>
    </row>
    <row r="185" spans="1:5" x14ac:dyDescent="0.25">
      <c r="A185" s="2" t="s">
        <v>320</v>
      </c>
      <c r="B185" s="2" t="s">
        <v>902</v>
      </c>
      <c r="D185" s="2" t="s">
        <v>902</v>
      </c>
      <c r="E185" s="2" t="s">
        <v>320</v>
      </c>
    </row>
    <row r="186" spans="1:5" x14ac:dyDescent="0.25">
      <c r="A186" s="2" t="s">
        <v>321</v>
      </c>
      <c r="B186" s="2" t="s">
        <v>1220</v>
      </c>
      <c r="D186" s="2" t="s">
        <v>1220</v>
      </c>
      <c r="E186" s="2" t="s">
        <v>321</v>
      </c>
    </row>
    <row r="187" spans="1:5" x14ac:dyDescent="0.25">
      <c r="A187" s="2" t="s">
        <v>322</v>
      </c>
      <c r="B187" s="2" t="s">
        <v>903</v>
      </c>
      <c r="D187" s="2" t="s">
        <v>903</v>
      </c>
      <c r="E187" s="2" t="s">
        <v>322</v>
      </c>
    </row>
    <row r="188" spans="1:5" x14ac:dyDescent="0.25">
      <c r="A188" s="2" t="s">
        <v>323</v>
      </c>
      <c r="B188" s="2" t="s">
        <v>904</v>
      </c>
      <c r="D188" s="2" t="s">
        <v>904</v>
      </c>
      <c r="E188" s="2" t="s">
        <v>323</v>
      </c>
    </row>
    <row r="189" spans="1:5" x14ac:dyDescent="0.25">
      <c r="A189" s="2" t="s">
        <v>324</v>
      </c>
      <c r="B189" s="2" t="s">
        <v>905</v>
      </c>
      <c r="D189" s="2" t="s">
        <v>905</v>
      </c>
      <c r="E189" s="2" t="s">
        <v>324</v>
      </c>
    </row>
    <row r="190" spans="1:5" x14ac:dyDescent="0.25">
      <c r="A190" s="2" t="s">
        <v>325</v>
      </c>
      <c r="B190" s="2" t="s">
        <v>906</v>
      </c>
      <c r="D190" s="2" t="s">
        <v>906</v>
      </c>
      <c r="E190" s="2" t="s">
        <v>325</v>
      </c>
    </row>
    <row r="191" spans="1:5" x14ac:dyDescent="0.25">
      <c r="A191" s="2" t="s">
        <v>326</v>
      </c>
      <c r="B191" s="2" t="s">
        <v>1221</v>
      </c>
      <c r="D191" s="2" t="s">
        <v>1221</v>
      </c>
      <c r="E191" s="2" t="s">
        <v>326</v>
      </c>
    </row>
    <row r="192" spans="1:5" x14ac:dyDescent="0.25">
      <c r="A192" s="2" t="s">
        <v>327</v>
      </c>
      <c r="B192" s="2" t="s">
        <v>907</v>
      </c>
      <c r="D192" s="2" t="s">
        <v>907</v>
      </c>
      <c r="E192" s="2" t="s">
        <v>327</v>
      </c>
    </row>
    <row r="193" spans="1:5" x14ac:dyDescent="0.25">
      <c r="A193" s="2" t="s">
        <v>328</v>
      </c>
      <c r="B193" s="2" t="s">
        <v>1222</v>
      </c>
      <c r="D193" s="2" t="s">
        <v>1222</v>
      </c>
      <c r="E193" s="2" t="s">
        <v>328</v>
      </c>
    </row>
    <row r="194" spans="1:5" x14ac:dyDescent="0.25">
      <c r="A194" s="2" t="s">
        <v>329</v>
      </c>
      <c r="B194" s="2" t="s">
        <v>1223</v>
      </c>
      <c r="D194" s="2" t="s">
        <v>1223</v>
      </c>
      <c r="E194" s="2" t="s">
        <v>329</v>
      </c>
    </row>
    <row r="195" spans="1:5" x14ac:dyDescent="0.25">
      <c r="A195" s="2" t="s">
        <v>330</v>
      </c>
      <c r="B195" s="2" t="s">
        <v>908</v>
      </c>
      <c r="D195" s="2" t="s">
        <v>908</v>
      </c>
      <c r="E195" s="2" t="s">
        <v>330</v>
      </c>
    </row>
    <row r="196" spans="1:5" x14ac:dyDescent="0.25">
      <c r="A196" s="2" t="s">
        <v>331</v>
      </c>
      <c r="B196" s="2" t="s">
        <v>1224</v>
      </c>
      <c r="D196" s="2" t="s">
        <v>1224</v>
      </c>
      <c r="E196" s="2" t="s">
        <v>331</v>
      </c>
    </row>
    <row r="197" spans="1:5" x14ac:dyDescent="0.25">
      <c r="A197" s="2" t="s">
        <v>332</v>
      </c>
      <c r="B197" s="2" t="s">
        <v>909</v>
      </c>
      <c r="D197" s="2" t="s">
        <v>909</v>
      </c>
      <c r="E197" s="2" t="s">
        <v>332</v>
      </c>
    </row>
    <row r="198" spans="1:5" x14ac:dyDescent="0.25">
      <c r="A198" s="2" t="s">
        <v>333</v>
      </c>
      <c r="B198" s="2" t="s">
        <v>910</v>
      </c>
      <c r="D198" s="2" t="s">
        <v>910</v>
      </c>
      <c r="E198" s="2" t="s">
        <v>333</v>
      </c>
    </row>
    <row r="199" spans="1:5" x14ac:dyDescent="0.25">
      <c r="A199" s="2" t="s">
        <v>334</v>
      </c>
      <c r="B199" s="2" t="s">
        <v>911</v>
      </c>
      <c r="D199" s="2" t="s">
        <v>911</v>
      </c>
      <c r="E199" s="2" t="s">
        <v>334</v>
      </c>
    </row>
    <row r="200" spans="1:5" x14ac:dyDescent="0.25">
      <c r="A200" s="2" t="s">
        <v>335</v>
      </c>
      <c r="B200" s="2" t="s">
        <v>1225</v>
      </c>
      <c r="D200" s="2" t="s">
        <v>1225</v>
      </c>
      <c r="E200" s="2" t="s">
        <v>335</v>
      </c>
    </row>
    <row r="201" spans="1:5" x14ac:dyDescent="0.25">
      <c r="A201" s="2" t="s">
        <v>336</v>
      </c>
      <c r="B201" s="2" t="s">
        <v>912</v>
      </c>
      <c r="D201" s="2" t="s">
        <v>912</v>
      </c>
      <c r="E201" s="2" t="s">
        <v>336</v>
      </c>
    </row>
    <row r="202" spans="1:5" x14ac:dyDescent="0.25">
      <c r="A202" s="2" t="s">
        <v>337</v>
      </c>
      <c r="B202" s="2" t="s">
        <v>913</v>
      </c>
      <c r="D202" s="2" t="s">
        <v>913</v>
      </c>
      <c r="E202" s="2" t="s">
        <v>337</v>
      </c>
    </row>
    <row r="203" spans="1:5" x14ac:dyDescent="0.25">
      <c r="A203" s="2" t="s">
        <v>338</v>
      </c>
      <c r="B203" s="2" t="s">
        <v>1226</v>
      </c>
      <c r="D203" s="2" t="s">
        <v>1226</v>
      </c>
      <c r="E203" s="2" t="s">
        <v>338</v>
      </c>
    </row>
    <row r="204" spans="1:5" x14ac:dyDescent="0.25">
      <c r="A204" s="2" t="s">
        <v>339</v>
      </c>
      <c r="B204" s="2" t="s">
        <v>1227</v>
      </c>
      <c r="D204" s="2" t="s">
        <v>1227</v>
      </c>
      <c r="E204" s="2" t="s">
        <v>339</v>
      </c>
    </row>
    <row r="205" spans="1:5" x14ac:dyDescent="0.25">
      <c r="A205" s="2" t="s">
        <v>340</v>
      </c>
      <c r="B205" s="2" t="s">
        <v>1228</v>
      </c>
      <c r="D205" s="2" t="s">
        <v>1228</v>
      </c>
      <c r="E205" s="2" t="s">
        <v>340</v>
      </c>
    </row>
    <row r="206" spans="1:5" x14ac:dyDescent="0.25">
      <c r="A206" s="2" t="s">
        <v>341</v>
      </c>
      <c r="B206" s="2" t="s">
        <v>914</v>
      </c>
      <c r="D206" s="2" t="s">
        <v>914</v>
      </c>
      <c r="E206" s="2" t="s">
        <v>341</v>
      </c>
    </row>
    <row r="207" spans="1:5" x14ac:dyDescent="0.25">
      <c r="A207" s="2" t="s">
        <v>342</v>
      </c>
      <c r="B207" s="2" t="s">
        <v>915</v>
      </c>
      <c r="D207" s="2" t="s">
        <v>915</v>
      </c>
      <c r="E207" s="2" t="s">
        <v>342</v>
      </c>
    </row>
    <row r="208" spans="1:5" x14ac:dyDescent="0.25">
      <c r="A208" s="2" t="s">
        <v>343</v>
      </c>
      <c r="B208" s="2" t="s">
        <v>916</v>
      </c>
      <c r="D208" s="2" t="s">
        <v>916</v>
      </c>
      <c r="E208" s="2" t="s">
        <v>343</v>
      </c>
    </row>
    <row r="209" spans="1:5" x14ac:dyDescent="0.25">
      <c r="A209" s="2" t="s">
        <v>344</v>
      </c>
      <c r="B209" s="2" t="s">
        <v>917</v>
      </c>
      <c r="D209" s="2" t="s">
        <v>917</v>
      </c>
      <c r="E209" s="2" t="s">
        <v>344</v>
      </c>
    </row>
    <row r="210" spans="1:5" x14ac:dyDescent="0.25">
      <c r="A210" s="2" t="s">
        <v>345</v>
      </c>
      <c r="B210" s="2" t="s">
        <v>918</v>
      </c>
      <c r="D210" s="2" t="s">
        <v>918</v>
      </c>
      <c r="E210" s="2" t="s">
        <v>345</v>
      </c>
    </row>
    <row r="211" spans="1:5" x14ac:dyDescent="0.25">
      <c r="A211" s="2" t="s">
        <v>346</v>
      </c>
      <c r="B211" s="2" t="s">
        <v>919</v>
      </c>
      <c r="D211" s="2" t="s">
        <v>919</v>
      </c>
      <c r="E211" s="2" t="s">
        <v>346</v>
      </c>
    </row>
    <row r="212" spans="1:5" x14ac:dyDescent="0.25">
      <c r="A212" s="2" t="s">
        <v>347</v>
      </c>
      <c r="B212" s="2" t="s">
        <v>1229</v>
      </c>
      <c r="D212" s="2" t="s">
        <v>1229</v>
      </c>
      <c r="E212" s="2" t="s">
        <v>347</v>
      </c>
    </row>
    <row r="213" spans="1:5" x14ac:dyDescent="0.25">
      <c r="A213" s="2" t="s">
        <v>348</v>
      </c>
      <c r="B213" s="2" t="s">
        <v>920</v>
      </c>
      <c r="D213" s="2" t="s">
        <v>920</v>
      </c>
      <c r="E213" s="2" t="s">
        <v>348</v>
      </c>
    </row>
    <row r="214" spans="1:5" x14ac:dyDescent="0.25">
      <c r="A214" s="2" t="s">
        <v>349</v>
      </c>
      <c r="B214" s="2" t="s">
        <v>921</v>
      </c>
      <c r="D214" s="2" t="s">
        <v>921</v>
      </c>
      <c r="E214" s="2" t="s">
        <v>349</v>
      </c>
    </row>
    <row r="215" spans="1:5" x14ac:dyDescent="0.25">
      <c r="A215" s="2" t="s">
        <v>350</v>
      </c>
      <c r="B215" s="2" t="s">
        <v>922</v>
      </c>
      <c r="D215" s="2" t="s">
        <v>922</v>
      </c>
      <c r="E215" s="2" t="s">
        <v>350</v>
      </c>
    </row>
    <row r="216" spans="1:5" x14ac:dyDescent="0.25">
      <c r="A216" s="2" t="s">
        <v>351</v>
      </c>
      <c r="B216" s="2" t="s">
        <v>923</v>
      </c>
      <c r="D216" s="2" t="s">
        <v>923</v>
      </c>
      <c r="E216" s="2" t="s">
        <v>351</v>
      </c>
    </row>
    <row r="217" spans="1:5" x14ac:dyDescent="0.25">
      <c r="A217" s="2" t="s">
        <v>352</v>
      </c>
      <c r="B217" s="2" t="s">
        <v>924</v>
      </c>
      <c r="D217" s="2" t="s">
        <v>924</v>
      </c>
      <c r="E217" s="2" t="s">
        <v>352</v>
      </c>
    </row>
    <row r="218" spans="1:5" x14ac:dyDescent="0.25">
      <c r="A218" s="2" t="s">
        <v>353</v>
      </c>
      <c r="B218" s="2" t="s">
        <v>925</v>
      </c>
      <c r="D218" s="2" t="s">
        <v>925</v>
      </c>
      <c r="E218" s="2" t="s">
        <v>353</v>
      </c>
    </row>
    <row r="219" spans="1:5" x14ac:dyDescent="0.25">
      <c r="A219" s="2" t="s">
        <v>354</v>
      </c>
      <c r="B219" s="2" t="s">
        <v>926</v>
      </c>
      <c r="D219" s="2" t="s">
        <v>926</v>
      </c>
      <c r="E219" s="2" t="s">
        <v>354</v>
      </c>
    </row>
    <row r="220" spans="1:5" x14ac:dyDescent="0.25">
      <c r="A220" s="2" t="s">
        <v>355</v>
      </c>
      <c r="B220" s="2" t="s">
        <v>927</v>
      </c>
      <c r="D220" s="2" t="s">
        <v>927</v>
      </c>
      <c r="E220" s="2" t="s">
        <v>355</v>
      </c>
    </row>
    <row r="221" spans="1:5" x14ac:dyDescent="0.25">
      <c r="A221" s="2" t="s">
        <v>356</v>
      </c>
      <c r="B221" s="2" t="s">
        <v>928</v>
      </c>
      <c r="D221" s="2" t="s">
        <v>928</v>
      </c>
      <c r="E221" s="2" t="s">
        <v>356</v>
      </c>
    </row>
    <row r="222" spans="1:5" x14ac:dyDescent="0.25">
      <c r="A222" s="2" t="s">
        <v>357</v>
      </c>
      <c r="B222" s="2" t="s">
        <v>929</v>
      </c>
      <c r="D222" s="2" t="s">
        <v>929</v>
      </c>
      <c r="E222" s="2" t="s">
        <v>357</v>
      </c>
    </row>
    <row r="223" spans="1:5" x14ac:dyDescent="0.25">
      <c r="A223" s="2" t="s">
        <v>358</v>
      </c>
      <c r="B223" s="2" t="s">
        <v>930</v>
      </c>
      <c r="D223" s="2" t="s">
        <v>930</v>
      </c>
      <c r="E223" s="2" t="s">
        <v>358</v>
      </c>
    </row>
    <row r="224" spans="1:5" x14ac:dyDescent="0.25">
      <c r="A224" s="2" t="s">
        <v>359</v>
      </c>
      <c r="B224" s="2" t="s">
        <v>1230</v>
      </c>
      <c r="D224" s="2" t="s">
        <v>1230</v>
      </c>
      <c r="E224" s="2" t="s">
        <v>359</v>
      </c>
    </row>
    <row r="225" spans="1:5" x14ac:dyDescent="0.25">
      <c r="A225" s="2" t="s">
        <v>360</v>
      </c>
      <c r="B225" s="2" t="s">
        <v>931</v>
      </c>
      <c r="D225" s="2" t="s">
        <v>931</v>
      </c>
      <c r="E225" s="2" t="s">
        <v>360</v>
      </c>
    </row>
    <row r="226" spans="1:5" x14ac:dyDescent="0.25">
      <c r="A226" s="2" t="s">
        <v>361</v>
      </c>
      <c r="B226" s="2" t="s">
        <v>932</v>
      </c>
      <c r="D226" s="2" t="s">
        <v>932</v>
      </c>
      <c r="E226" s="2" t="s">
        <v>361</v>
      </c>
    </row>
    <row r="227" spans="1:5" x14ac:dyDescent="0.25">
      <c r="A227" s="2" t="s">
        <v>362</v>
      </c>
      <c r="B227" s="2" t="s">
        <v>933</v>
      </c>
      <c r="D227" s="2" t="s">
        <v>933</v>
      </c>
      <c r="E227" s="2" t="s">
        <v>362</v>
      </c>
    </row>
    <row r="228" spans="1:5" x14ac:dyDescent="0.25">
      <c r="A228" s="2" t="s">
        <v>363</v>
      </c>
      <c r="B228" s="2" t="s">
        <v>934</v>
      </c>
      <c r="D228" s="2" t="s">
        <v>934</v>
      </c>
      <c r="E228" s="2" t="s">
        <v>363</v>
      </c>
    </row>
    <row r="229" spans="1:5" x14ac:dyDescent="0.25">
      <c r="A229" s="2" t="s">
        <v>364</v>
      </c>
      <c r="B229" s="2" t="s">
        <v>935</v>
      </c>
      <c r="D229" s="2" t="s">
        <v>935</v>
      </c>
      <c r="E229" s="2" t="s">
        <v>364</v>
      </c>
    </row>
    <row r="230" spans="1:5" x14ac:dyDescent="0.25">
      <c r="A230" s="2" t="s">
        <v>365</v>
      </c>
      <c r="B230" s="2" t="s">
        <v>936</v>
      </c>
      <c r="D230" s="2" t="s">
        <v>936</v>
      </c>
      <c r="E230" s="2" t="s">
        <v>365</v>
      </c>
    </row>
    <row r="231" spans="1:5" x14ac:dyDescent="0.25">
      <c r="A231" s="2" t="s">
        <v>366</v>
      </c>
      <c r="B231" s="2" t="s">
        <v>937</v>
      </c>
      <c r="D231" s="2" t="s">
        <v>937</v>
      </c>
      <c r="E231" s="2" t="s">
        <v>366</v>
      </c>
    </row>
    <row r="232" spans="1:5" x14ac:dyDescent="0.25">
      <c r="A232" s="2" t="s">
        <v>367</v>
      </c>
      <c r="B232" s="2" t="s">
        <v>938</v>
      </c>
      <c r="D232" s="2" t="s">
        <v>938</v>
      </c>
      <c r="E232" s="2" t="s">
        <v>367</v>
      </c>
    </row>
    <row r="233" spans="1:5" x14ac:dyDescent="0.25">
      <c r="A233" s="2" t="s">
        <v>368</v>
      </c>
      <c r="B233" s="2" t="s">
        <v>939</v>
      </c>
      <c r="D233" s="2" t="s">
        <v>939</v>
      </c>
      <c r="E233" s="2" t="s">
        <v>368</v>
      </c>
    </row>
    <row r="234" spans="1:5" x14ac:dyDescent="0.25">
      <c r="A234" s="2" t="s">
        <v>369</v>
      </c>
      <c r="B234" s="2" t="s">
        <v>940</v>
      </c>
      <c r="D234" s="2" t="s">
        <v>940</v>
      </c>
      <c r="E234" s="2" t="s">
        <v>369</v>
      </c>
    </row>
    <row r="235" spans="1:5" x14ac:dyDescent="0.25">
      <c r="A235" s="2" t="s">
        <v>370</v>
      </c>
      <c r="B235" s="2" t="s">
        <v>941</v>
      </c>
      <c r="D235" s="2" t="s">
        <v>941</v>
      </c>
      <c r="E235" s="2" t="s">
        <v>370</v>
      </c>
    </row>
    <row r="236" spans="1:5" x14ac:dyDescent="0.25">
      <c r="A236" s="2" t="s">
        <v>371</v>
      </c>
      <c r="B236" s="2" t="s">
        <v>942</v>
      </c>
      <c r="D236" s="2" t="s">
        <v>942</v>
      </c>
      <c r="E236" s="2" t="s">
        <v>371</v>
      </c>
    </row>
    <row r="237" spans="1:5" x14ac:dyDescent="0.25">
      <c r="A237" s="2" t="s">
        <v>372</v>
      </c>
      <c r="B237" s="2" t="s">
        <v>943</v>
      </c>
      <c r="D237" s="2" t="s">
        <v>943</v>
      </c>
      <c r="E237" s="2" t="s">
        <v>372</v>
      </c>
    </row>
    <row r="238" spans="1:5" x14ac:dyDescent="0.25">
      <c r="A238" s="2" t="s">
        <v>690</v>
      </c>
      <c r="B238" s="2" t="s">
        <v>944</v>
      </c>
      <c r="D238" s="2" t="s">
        <v>944</v>
      </c>
      <c r="E238" s="2" t="s">
        <v>690</v>
      </c>
    </row>
    <row r="239" spans="1:5" x14ac:dyDescent="0.25">
      <c r="A239" s="2" t="s">
        <v>726</v>
      </c>
      <c r="B239" s="2" t="s">
        <v>945</v>
      </c>
      <c r="D239" s="2" t="s">
        <v>945</v>
      </c>
      <c r="E239" s="2" t="s">
        <v>726</v>
      </c>
    </row>
    <row r="240" spans="1:5" x14ac:dyDescent="0.25">
      <c r="A240" s="2" t="s">
        <v>727</v>
      </c>
      <c r="B240" s="2" t="s">
        <v>946</v>
      </c>
      <c r="D240" s="2" t="s">
        <v>946</v>
      </c>
      <c r="E240" s="2" t="s">
        <v>727</v>
      </c>
    </row>
    <row r="241" spans="1:5" x14ac:dyDescent="0.25">
      <c r="A241" s="2" t="s">
        <v>373</v>
      </c>
      <c r="B241" s="2" t="s">
        <v>947</v>
      </c>
      <c r="D241" s="2" t="s">
        <v>947</v>
      </c>
      <c r="E241" s="2" t="s">
        <v>373</v>
      </c>
    </row>
    <row r="242" spans="1:5" x14ac:dyDescent="0.25">
      <c r="A242" s="2" t="s">
        <v>374</v>
      </c>
      <c r="B242" s="2" t="s">
        <v>948</v>
      </c>
      <c r="D242" s="2" t="s">
        <v>948</v>
      </c>
      <c r="E242" s="2" t="s">
        <v>374</v>
      </c>
    </row>
    <row r="243" spans="1:5" x14ac:dyDescent="0.25">
      <c r="A243" s="2" t="s">
        <v>375</v>
      </c>
      <c r="B243" s="2" t="s">
        <v>949</v>
      </c>
      <c r="D243" s="2" t="s">
        <v>949</v>
      </c>
      <c r="E243" s="2" t="s">
        <v>375</v>
      </c>
    </row>
    <row r="244" spans="1:5" x14ac:dyDescent="0.25">
      <c r="A244" s="2" t="s">
        <v>376</v>
      </c>
      <c r="B244" s="2" t="s">
        <v>950</v>
      </c>
      <c r="D244" s="2" t="s">
        <v>950</v>
      </c>
      <c r="E244" s="2" t="s">
        <v>376</v>
      </c>
    </row>
    <row r="245" spans="1:5" x14ac:dyDescent="0.25">
      <c r="A245" s="2" t="s">
        <v>377</v>
      </c>
      <c r="B245" s="2" t="s">
        <v>1231</v>
      </c>
      <c r="D245" s="2" t="s">
        <v>1231</v>
      </c>
      <c r="E245" s="2" t="s">
        <v>377</v>
      </c>
    </row>
    <row r="246" spans="1:5" x14ac:dyDescent="0.25">
      <c r="A246" s="2" t="s">
        <v>378</v>
      </c>
      <c r="B246" s="2" t="s">
        <v>1232</v>
      </c>
      <c r="D246" s="2" t="s">
        <v>1232</v>
      </c>
      <c r="E246" s="2" t="s">
        <v>378</v>
      </c>
    </row>
    <row r="247" spans="1:5" x14ac:dyDescent="0.25">
      <c r="A247" s="2" t="s">
        <v>379</v>
      </c>
      <c r="B247" s="2" t="s">
        <v>951</v>
      </c>
      <c r="D247" s="2" t="s">
        <v>951</v>
      </c>
      <c r="E247" s="2" t="s">
        <v>379</v>
      </c>
    </row>
    <row r="248" spans="1:5" x14ac:dyDescent="0.25">
      <c r="A248" s="2" t="s">
        <v>380</v>
      </c>
      <c r="B248" s="2" t="s">
        <v>952</v>
      </c>
      <c r="D248" s="2" t="s">
        <v>952</v>
      </c>
      <c r="E248" s="2" t="s">
        <v>380</v>
      </c>
    </row>
    <row r="249" spans="1:5" x14ac:dyDescent="0.25">
      <c r="A249" s="2" t="s">
        <v>381</v>
      </c>
      <c r="B249" s="2" t="s">
        <v>1233</v>
      </c>
      <c r="D249" s="2" t="s">
        <v>1233</v>
      </c>
      <c r="E249" s="2" t="s">
        <v>381</v>
      </c>
    </row>
    <row r="250" spans="1:5" x14ac:dyDescent="0.25">
      <c r="A250" s="2" t="s">
        <v>382</v>
      </c>
      <c r="B250" s="2" t="s">
        <v>953</v>
      </c>
      <c r="D250" s="2" t="s">
        <v>953</v>
      </c>
      <c r="E250" s="2" t="s">
        <v>382</v>
      </c>
    </row>
    <row r="251" spans="1:5" x14ac:dyDescent="0.25">
      <c r="A251" s="2" t="s">
        <v>383</v>
      </c>
      <c r="B251" s="2" t="s">
        <v>954</v>
      </c>
      <c r="D251" s="2" t="s">
        <v>954</v>
      </c>
      <c r="E251" s="2" t="s">
        <v>383</v>
      </c>
    </row>
    <row r="252" spans="1:5" x14ac:dyDescent="0.25">
      <c r="A252" s="2" t="s">
        <v>384</v>
      </c>
      <c r="B252" s="2" t="s">
        <v>955</v>
      </c>
      <c r="D252" s="2" t="s">
        <v>955</v>
      </c>
      <c r="E252" s="2" t="s">
        <v>384</v>
      </c>
    </row>
    <row r="253" spans="1:5" x14ac:dyDescent="0.25">
      <c r="A253" s="2" t="s">
        <v>385</v>
      </c>
      <c r="B253" s="2" t="s">
        <v>956</v>
      </c>
      <c r="D253" s="2" t="s">
        <v>956</v>
      </c>
      <c r="E253" s="2" t="s">
        <v>385</v>
      </c>
    </row>
    <row r="254" spans="1:5" x14ac:dyDescent="0.25">
      <c r="A254" s="2" t="s">
        <v>386</v>
      </c>
      <c r="B254" s="2" t="s">
        <v>957</v>
      </c>
      <c r="D254" s="2" t="s">
        <v>957</v>
      </c>
      <c r="E254" s="2" t="s">
        <v>386</v>
      </c>
    </row>
    <row r="255" spans="1:5" x14ac:dyDescent="0.25">
      <c r="A255" s="2" t="s">
        <v>387</v>
      </c>
      <c r="B255" s="2" t="s">
        <v>958</v>
      </c>
      <c r="D255" s="2" t="s">
        <v>958</v>
      </c>
      <c r="E255" s="2" t="s">
        <v>387</v>
      </c>
    </row>
    <row r="256" spans="1:5" x14ac:dyDescent="0.25">
      <c r="A256" s="2" t="s">
        <v>388</v>
      </c>
      <c r="B256" s="2" t="s">
        <v>959</v>
      </c>
      <c r="D256" s="2" t="s">
        <v>959</v>
      </c>
      <c r="E256" s="2" t="s">
        <v>388</v>
      </c>
    </row>
    <row r="257" spans="1:5" x14ac:dyDescent="0.25">
      <c r="A257" s="3" t="s">
        <v>1234</v>
      </c>
      <c r="B257" s="3" t="s">
        <v>1235</v>
      </c>
      <c r="D257" s="3" t="s">
        <v>1235</v>
      </c>
      <c r="E257" s="3" t="s">
        <v>1234</v>
      </c>
    </row>
    <row r="258" spans="1:5" x14ac:dyDescent="0.25">
      <c r="A258" s="2" t="s">
        <v>389</v>
      </c>
      <c r="B258" s="2" t="s">
        <v>960</v>
      </c>
      <c r="D258" s="2" t="s">
        <v>960</v>
      </c>
      <c r="E258" s="2" t="s">
        <v>389</v>
      </c>
    </row>
    <row r="259" spans="1:5" x14ac:dyDescent="0.25">
      <c r="A259" s="2" t="s">
        <v>390</v>
      </c>
      <c r="B259" s="2" t="s">
        <v>961</v>
      </c>
      <c r="D259" s="2" t="s">
        <v>961</v>
      </c>
      <c r="E259" s="2" t="s">
        <v>390</v>
      </c>
    </row>
    <row r="260" spans="1:5" x14ac:dyDescent="0.25">
      <c r="A260" s="2" t="s">
        <v>391</v>
      </c>
      <c r="B260" s="2" t="s">
        <v>962</v>
      </c>
      <c r="D260" s="2" t="s">
        <v>962</v>
      </c>
      <c r="E260" s="2" t="s">
        <v>391</v>
      </c>
    </row>
    <row r="261" spans="1:5" x14ac:dyDescent="0.25">
      <c r="A261" s="2" t="s">
        <v>392</v>
      </c>
      <c r="B261" s="2" t="s">
        <v>963</v>
      </c>
      <c r="D261" s="2" t="s">
        <v>963</v>
      </c>
      <c r="E261" s="2" t="s">
        <v>392</v>
      </c>
    </row>
    <row r="262" spans="1:5" x14ac:dyDescent="0.25">
      <c r="A262" s="2" t="s">
        <v>393</v>
      </c>
      <c r="B262" s="2" t="s">
        <v>964</v>
      </c>
      <c r="D262" s="2" t="s">
        <v>964</v>
      </c>
      <c r="E262" s="2" t="s">
        <v>393</v>
      </c>
    </row>
    <row r="263" spans="1:5" x14ac:dyDescent="0.25">
      <c r="A263" s="2" t="s">
        <v>394</v>
      </c>
      <c r="B263" s="2" t="s">
        <v>1236</v>
      </c>
      <c r="D263" s="2" t="s">
        <v>1236</v>
      </c>
      <c r="E263" s="2" t="s">
        <v>394</v>
      </c>
    </row>
    <row r="264" spans="1:5" x14ac:dyDescent="0.25">
      <c r="A264" s="2" t="s">
        <v>395</v>
      </c>
      <c r="B264" s="2" t="s">
        <v>965</v>
      </c>
      <c r="D264" s="2" t="s">
        <v>965</v>
      </c>
      <c r="E264" s="2" t="s">
        <v>395</v>
      </c>
    </row>
    <row r="265" spans="1:5" x14ac:dyDescent="0.25">
      <c r="A265" s="2" t="s">
        <v>396</v>
      </c>
      <c r="B265" s="2" t="s">
        <v>966</v>
      </c>
      <c r="D265" s="2" t="s">
        <v>966</v>
      </c>
      <c r="E265" s="2" t="s">
        <v>396</v>
      </c>
    </row>
    <row r="266" spans="1:5" x14ac:dyDescent="0.25">
      <c r="A266" s="2" t="s">
        <v>397</v>
      </c>
      <c r="B266" s="2" t="s">
        <v>967</v>
      </c>
      <c r="D266" s="2" t="s">
        <v>967</v>
      </c>
      <c r="E266" s="2" t="s">
        <v>397</v>
      </c>
    </row>
    <row r="267" spans="1:5" x14ac:dyDescent="0.25">
      <c r="A267" s="2" t="s">
        <v>398</v>
      </c>
      <c r="B267" s="2" t="s">
        <v>968</v>
      </c>
      <c r="D267" s="2" t="s">
        <v>968</v>
      </c>
      <c r="E267" s="2" t="s">
        <v>398</v>
      </c>
    </row>
    <row r="268" spans="1:5" x14ac:dyDescent="0.25">
      <c r="A268" s="2" t="s">
        <v>399</v>
      </c>
      <c r="B268" s="2" t="s">
        <v>969</v>
      </c>
      <c r="D268" s="2" t="s">
        <v>969</v>
      </c>
      <c r="E268" s="2" t="s">
        <v>399</v>
      </c>
    </row>
    <row r="269" spans="1:5" x14ac:dyDescent="0.25">
      <c r="A269" s="3" t="s">
        <v>1237</v>
      </c>
      <c r="B269" s="3" t="s">
        <v>1238</v>
      </c>
      <c r="D269" s="3" t="s">
        <v>1238</v>
      </c>
      <c r="E269" s="3" t="s">
        <v>1237</v>
      </c>
    </row>
    <row r="270" spans="1:5" x14ac:dyDescent="0.25">
      <c r="A270" s="2" t="s">
        <v>400</v>
      </c>
      <c r="B270" s="2" t="s">
        <v>970</v>
      </c>
      <c r="D270" s="2" t="s">
        <v>970</v>
      </c>
      <c r="E270" s="2" t="s">
        <v>400</v>
      </c>
    </row>
    <row r="271" spans="1:5" x14ac:dyDescent="0.25">
      <c r="A271" s="2" t="s">
        <v>401</v>
      </c>
      <c r="B271" s="2" t="s">
        <v>971</v>
      </c>
      <c r="D271" s="2" t="s">
        <v>971</v>
      </c>
      <c r="E271" s="2" t="s">
        <v>401</v>
      </c>
    </row>
    <row r="272" spans="1:5" x14ac:dyDescent="0.25">
      <c r="A272" s="2" t="s">
        <v>402</v>
      </c>
      <c r="B272" s="2" t="s">
        <v>972</v>
      </c>
      <c r="D272" s="2" t="s">
        <v>972</v>
      </c>
      <c r="E272" s="2" t="s">
        <v>402</v>
      </c>
    </row>
    <row r="273" spans="1:5" x14ac:dyDescent="0.25">
      <c r="A273" s="2" t="s">
        <v>403</v>
      </c>
      <c r="B273" s="2" t="s">
        <v>973</v>
      </c>
      <c r="D273" s="2" t="s">
        <v>973</v>
      </c>
      <c r="E273" s="2" t="s">
        <v>403</v>
      </c>
    </row>
    <row r="274" spans="1:5" x14ac:dyDescent="0.25">
      <c r="A274" s="2" t="s">
        <v>404</v>
      </c>
      <c r="B274" s="2" t="s">
        <v>974</v>
      </c>
      <c r="D274" s="2" t="s">
        <v>974</v>
      </c>
      <c r="E274" s="2" t="s">
        <v>404</v>
      </c>
    </row>
    <row r="275" spans="1:5" x14ac:dyDescent="0.25">
      <c r="A275" s="2" t="s">
        <v>405</v>
      </c>
      <c r="B275" s="2" t="s">
        <v>975</v>
      </c>
      <c r="D275" s="2" t="s">
        <v>975</v>
      </c>
      <c r="E275" s="2" t="s">
        <v>405</v>
      </c>
    </row>
    <row r="276" spans="1:5" x14ac:dyDescent="0.25">
      <c r="A276" s="2" t="s">
        <v>406</v>
      </c>
      <c r="B276" s="2" t="s">
        <v>976</v>
      </c>
      <c r="D276" s="2" t="s">
        <v>976</v>
      </c>
      <c r="E276" s="2" t="s">
        <v>406</v>
      </c>
    </row>
    <row r="277" spans="1:5" x14ac:dyDescent="0.25">
      <c r="A277" s="2" t="s">
        <v>407</v>
      </c>
      <c r="B277" s="2" t="s">
        <v>977</v>
      </c>
      <c r="D277" s="2" t="s">
        <v>977</v>
      </c>
      <c r="E277" s="2" t="s">
        <v>407</v>
      </c>
    </row>
    <row r="278" spans="1:5" x14ac:dyDescent="0.25">
      <c r="A278" s="2" t="s">
        <v>408</v>
      </c>
      <c r="B278" s="2" t="s">
        <v>978</v>
      </c>
      <c r="D278" s="2" t="s">
        <v>978</v>
      </c>
      <c r="E278" s="2" t="s">
        <v>408</v>
      </c>
    </row>
    <row r="279" spans="1:5" x14ac:dyDescent="0.25">
      <c r="A279" s="2" t="s">
        <v>409</v>
      </c>
      <c r="B279" s="2" t="s">
        <v>979</v>
      </c>
      <c r="D279" s="2" t="s">
        <v>979</v>
      </c>
      <c r="E279" s="2" t="s">
        <v>409</v>
      </c>
    </row>
    <row r="280" spans="1:5" x14ac:dyDescent="0.25">
      <c r="A280" s="2" t="s">
        <v>410</v>
      </c>
      <c r="B280" s="2" t="s">
        <v>980</v>
      </c>
      <c r="D280" s="2" t="s">
        <v>980</v>
      </c>
      <c r="E280" s="2" t="s">
        <v>410</v>
      </c>
    </row>
    <row r="281" spans="1:5" x14ac:dyDescent="0.25">
      <c r="A281" s="2" t="s">
        <v>411</v>
      </c>
      <c r="B281" s="2" t="s">
        <v>1239</v>
      </c>
      <c r="D281" s="2" t="s">
        <v>1239</v>
      </c>
      <c r="E281" s="2" t="s">
        <v>411</v>
      </c>
    </row>
    <row r="282" spans="1:5" x14ac:dyDescent="0.25">
      <c r="A282" s="2" t="s">
        <v>412</v>
      </c>
      <c r="B282" s="2" t="s">
        <v>981</v>
      </c>
      <c r="D282" s="2" t="s">
        <v>981</v>
      </c>
      <c r="E282" s="2" t="s">
        <v>412</v>
      </c>
    </row>
    <row r="283" spans="1:5" x14ac:dyDescent="0.25">
      <c r="A283" s="2" t="s">
        <v>413</v>
      </c>
      <c r="B283" s="2" t="s">
        <v>982</v>
      </c>
      <c r="D283" s="2" t="s">
        <v>982</v>
      </c>
      <c r="E283" s="2" t="s">
        <v>413</v>
      </c>
    </row>
    <row r="284" spans="1:5" x14ac:dyDescent="0.25">
      <c r="A284" s="2" t="s">
        <v>414</v>
      </c>
      <c r="B284" s="2" t="s">
        <v>983</v>
      </c>
      <c r="D284" s="2" t="s">
        <v>983</v>
      </c>
      <c r="E284" s="2" t="s">
        <v>414</v>
      </c>
    </row>
    <row r="285" spans="1:5" x14ac:dyDescent="0.25">
      <c r="A285" s="2" t="s">
        <v>415</v>
      </c>
      <c r="B285" s="2" t="s">
        <v>984</v>
      </c>
      <c r="D285" s="2" t="s">
        <v>984</v>
      </c>
      <c r="E285" s="2" t="s">
        <v>415</v>
      </c>
    </row>
    <row r="286" spans="1:5" x14ac:dyDescent="0.25">
      <c r="A286" s="2" t="s">
        <v>416</v>
      </c>
      <c r="B286" s="2" t="s">
        <v>985</v>
      </c>
      <c r="D286" s="2" t="s">
        <v>985</v>
      </c>
      <c r="E286" s="2" t="s">
        <v>416</v>
      </c>
    </row>
    <row r="287" spans="1:5" x14ac:dyDescent="0.25">
      <c r="A287" s="2" t="s">
        <v>417</v>
      </c>
      <c r="B287" s="2" t="s">
        <v>986</v>
      </c>
      <c r="D287" s="2" t="s">
        <v>986</v>
      </c>
      <c r="E287" s="2" t="s">
        <v>417</v>
      </c>
    </row>
    <row r="288" spans="1:5" x14ac:dyDescent="0.25">
      <c r="A288" s="2" t="s">
        <v>418</v>
      </c>
      <c r="B288" s="2" t="s">
        <v>987</v>
      </c>
      <c r="D288" s="2" t="s">
        <v>987</v>
      </c>
      <c r="E288" s="2" t="s">
        <v>418</v>
      </c>
    </row>
    <row r="289" spans="1:5" x14ac:dyDescent="0.25">
      <c r="A289" s="2" t="s">
        <v>419</v>
      </c>
      <c r="B289" s="2" t="s">
        <v>988</v>
      </c>
      <c r="D289" s="2" t="s">
        <v>988</v>
      </c>
      <c r="E289" s="2" t="s">
        <v>419</v>
      </c>
    </row>
    <row r="290" spans="1:5" x14ac:dyDescent="0.25">
      <c r="A290" s="2" t="s">
        <v>420</v>
      </c>
      <c r="B290" s="2" t="s">
        <v>1240</v>
      </c>
      <c r="D290" s="2" t="s">
        <v>1240</v>
      </c>
      <c r="E290" s="2" t="s">
        <v>420</v>
      </c>
    </row>
    <row r="291" spans="1:5" x14ac:dyDescent="0.25">
      <c r="A291" s="2" t="s">
        <v>421</v>
      </c>
      <c r="B291" s="2" t="s">
        <v>989</v>
      </c>
      <c r="D291" s="2" t="s">
        <v>989</v>
      </c>
      <c r="E291" s="2" t="s">
        <v>421</v>
      </c>
    </row>
    <row r="292" spans="1:5" x14ac:dyDescent="0.25">
      <c r="A292" s="2" t="s">
        <v>422</v>
      </c>
      <c r="B292" s="2" t="s">
        <v>990</v>
      </c>
      <c r="D292" s="2" t="s">
        <v>990</v>
      </c>
      <c r="E292" s="2" t="s">
        <v>422</v>
      </c>
    </row>
    <row r="293" spans="1:5" x14ac:dyDescent="0.25">
      <c r="A293" s="2" t="s">
        <v>423</v>
      </c>
      <c r="B293" s="2" t="s">
        <v>991</v>
      </c>
      <c r="D293" s="2" t="s">
        <v>991</v>
      </c>
      <c r="E293" s="2" t="s">
        <v>423</v>
      </c>
    </row>
    <row r="294" spans="1:5" x14ac:dyDescent="0.25">
      <c r="A294" s="2" t="s">
        <v>424</v>
      </c>
      <c r="B294" s="2" t="s">
        <v>992</v>
      </c>
      <c r="D294" s="2" t="s">
        <v>992</v>
      </c>
      <c r="E294" s="2" t="s">
        <v>424</v>
      </c>
    </row>
    <row r="295" spans="1:5" x14ac:dyDescent="0.25">
      <c r="A295" s="2" t="s">
        <v>425</v>
      </c>
      <c r="B295" s="2" t="s">
        <v>993</v>
      </c>
      <c r="D295" s="2" t="s">
        <v>993</v>
      </c>
      <c r="E295" s="2" t="s">
        <v>425</v>
      </c>
    </row>
    <row r="296" spans="1:5" x14ac:dyDescent="0.25">
      <c r="A296" s="2" t="s">
        <v>426</v>
      </c>
      <c r="B296" s="2" t="s">
        <v>994</v>
      </c>
      <c r="D296" s="2" t="s">
        <v>994</v>
      </c>
      <c r="E296" s="2" t="s">
        <v>426</v>
      </c>
    </row>
    <row r="297" spans="1:5" x14ac:dyDescent="0.25">
      <c r="A297" s="2" t="s">
        <v>427</v>
      </c>
      <c r="B297" s="2" t="s">
        <v>995</v>
      </c>
      <c r="D297" s="2" t="s">
        <v>995</v>
      </c>
      <c r="E297" s="2" t="s">
        <v>427</v>
      </c>
    </row>
    <row r="298" spans="1:5" x14ac:dyDescent="0.25">
      <c r="A298" s="2" t="s">
        <v>428</v>
      </c>
      <c r="B298" s="2" t="s">
        <v>996</v>
      </c>
      <c r="D298" s="2" t="s">
        <v>996</v>
      </c>
      <c r="E298" s="2" t="s">
        <v>428</v>
      </c>
    </row>
    <row r="299" spans="1:5" x14ac:dyDescent="0.25">
      <c r="A299" s="2" t="s">
        <v>429</v>
      </c>
      <c r="B299" s="2" t="s">
        <v>997</v>
      </c>
      <c r="D299" s="2" t="s">
        <v>997</v>
      </c>
      <c r="E299" s="2" t="s">
        <v>429</v>
      </c>
    </row>
    <row r="300" spans="1:5" x14ac:dyDescent="0.25">
      <c r="A300" s="2" t="s">
        <v>430</v>
      </c>
      <c r="B300" s="2" t="s">
        <v>998</v>
      </c>
      <c r="D300" s="2" t="s">
        <v>998</v>
      </c>
      <c r="E300" s="2" t="s">
        <v>430</v>
      </c>
    </row>
    <row r="301" spans="1:5" x14ac:dyDescent="0.25">
      <c r="A301" s="2" t="s">
        <v>431</v>
      </c>
      <c r="B301" s="2" t="s">
        <v>999</v>
      </c>
      <c r="D301" s="2" t="s">
        <v>999</v>
      </c>
      <c r="E301" s="2" t="s">
        <v>431</v>
      </c>
    </row>
    <row r="302" spans="1:5" x14ac:dyDescent="0.25">
      <c r="A302" s="2" t="s">
        <v>432</v>
      </c>
      <c r="B302" s="2" t="s">
        <v>1000</v>
      </c>
      <c r="D302" s="2" t="s">
        <v>1000</v>
      </c>
      <c r="E302" s="2" t="s">
        <v>432</v>
      </c>
    </row>
    <row r="303" spans="1:5" x14ac:dyDescent="0.25">
      <c r="A303" s="2" t="s">
        <v>433</v>
      </c>
      <c r="B303" s="2" t="s">
        <v>1001</v>
      </c>
      <c r="D303" s="2" t="s">
        <v>1001</v>
      </c>
      <c r="E303" s="2" t="s">
        <v>433</v>
      </c>
    </row>
    <row r="304" spans="1:5" x14ac:dyDescent="0.25">
      <c r="A304" s="2" t="s">
        <v>434</v>
      </c>
      <c r="B304" s="2" t="s">
        <v>1002</v>
      </c>
      <c r="D304" s="2" t="s">
        <v>1002</v>
      </c>
      <c r="E304" s="2" t="s">
        <v>434</v>
      </c>
    </row>
    <row r="305" spans="1:5" x14ac:dyDescent="0.25">
      <c r="A305" s="2" t="s">
        <v>435</v>
      </c>
      <c r="B305" s="2" t="s">
        <v>1003</v>
      </c>
      <c r="D305" s="2" t="s">
        <v>1003</v>
      </c>
      <c r="E305" s="2" t="s">
        <v>435</v>
      </c>
    </row>
    <row r="306" spans="1:5" x14ac:dyDescent="0.25">
      <c r="A306" s="2" t="s">
        <v>436</v>
      </c>
      <c r="B306" s="2" t="s">
        <v>1004</v>
      </c>
      <c r="D306" s="2" t="s">
        <v>1004</v>
      </c>
      <c r="E306" s="2" t="s">
        <v>436</v>
      </c>
    </row>
    <row r="307" spans="1:5" x14ac:dyDescent="0.25">
      <c r="A307" s="2" t="s">
        <v>437</v>
      </c>
      <c r="B307" s="2" t="s">
        <v>1005</v>
      </c>
      <c r="D307" s="2" t="s">
        <v>1005</v>
      </c>
      <c r="E307" s="2" t="s">
        <v>437</v>
      </c>
    </row>
    <row r="308" spans="1:5" x14ac:dyDescent="0.25">
      <c r="A308" s="2" t="s">
        <v>438</v>
      </c>
      <c r="B308" s="2" t="s">
        <v>1006</v>
      </c>
      <c r="D308" s="2" t="s">
        <v>1006</v>
      </c>
      <c r="E308" s="2" t="s">
        <v>438</v>
      </c>
    </row>
    <row r="309" spans="1:5" x14ac:dyDescent="0.25">
      <c r="A309" s="2" t="s">
        <v>439</v>
      </c>
      <c r="B309" s="2" t="s">
        <v>1007</v>
      </c>
      <c r="D309" s="2" t="s">
        <v>1007</v>
      </c>
      <c r="E309" s="2" t="s">
        <v>439</v>
      </c>
    </row>
    <row r="310" spans="1:5" x14ac:dyDescent="0.25">
      <c r="A310" s="2" t="s">
        <v>440</v>
      </c>
      <c r="B310" s="2" t="s">
        <v>1008</v>
      </c>
      <c r="D310" s="2" t="s">
        <v>1008</v>
      </c>
      <c r="E310" s="2" t="s">
        <v>440</v>
      </c>
    </row>
    <row r="311" spans="1:5" x14ac:dyDescent="0.25">
      <c r="A311" s="2" t="s">
        <v>441</v>
      </c>
      <c r="B311" s="2" t="s">
        <v>1009</v>
      </c>
      <c r="D311" s="2" t="s">
        <v>1009</v>
      </c>
      <c r="E311" s="2" t="s">
        <v>441</v>
      </c>
    </row>
    <row r="312" spans="1:5" x14ac:dyDescent="0.25">
      <c r="A312" s="2" t="s">
        <v>442</v>
      </c>
      <c r="B312" s="2" t="s">
        <v>1010</v>
      </c>
      <c r="D312" s="2" t="s">
        <v>1010</v>
      </c>
      <c r="E312" s="2" t="s">
        <v>442</v>
      </c>
    </row>
    <row r="313" spans="1:5" x14ac:dyDescent="0.25">
      <c r="A313" s="2" t="s">
        <v>443</v>
      </c>
      <c r="B313" s="2" t="s">
        <v>1011</v>
      </c>
      <c r="D313" s="2" t="s">
        <v>1011</v>
      </c>
      <c r="E313" s="2" t="s">
        <v>443</v>
      </c>
    </row>
    <row r="314" spans="1:5" x14ac:dyDescent="0.25">
      <c r="A314" s="2" t="s">
        <v>444</v>
      </c>
      <c r="B314" s="2" t="s">
        <v>1012</v>
      </c>
      <c r="D314" s="2" t="s">
        <v>1012</v>
      </c>
      <c r="E314" s="2" t="s">
        <v>444</v>
      </c>
    </row>
    <row r="315" spans="1:5" x14ac:dyDescent="0.25">
      <c r="A315" s="2" t="s">
        <v>445</v>
      </c>
      <c r="B315" s="2" t="s">
        <v>1013</v>
      </c>
      <c r="D315" s="2" t="s">
        <v>1013</v>
      </c>
      <c r="E315" s="2" t="s">
        <v>445</v>
      </c>
    </row>
    <row r="316" spans="1:5" x14ac:dyDescent="0.25">
      <c r="A316" s="2" t="s">
        <v>446</v>
      </c>
      <c r="B316" s="2" t="s">
        <v>1014</v>
      </c>
      <c r="D316" s="2" t="s">
        <v>1014</v>
      </c>
      <c r="E316" s="2" t="s">
        <v>446</v>
      </c>
    </row>
    <row r="317" spans="1:5" x14ac:dyDescent="0.25">
      <c r="A317" s="2" t="s">
        <v>447</v>
      </c>
      <c r="B317" s="2" t="s">
        <v>1015</v>
      </c>
      <c r="D317" s="2" t="s">
        <v>1015</v>
      </c>
      <c r="E317" s="2" t="s">
        <v>447</v>
      </c>
    </row>
    <row r="318" spans="1:5" x14ac:dyDescent="0.25">
      <c r="A318" s="2" t="s">
        <v>448</v>
      </c>
      <c r="B318" s="2" t="s">
        <v>1016</v>
      </c>
      <c r="D318" s="2" t="s">
        <v>1016</v>
      </c>
      <c r="E318" s="2" t="s">
        <v>448</v>
      </c>
    </row>
    <row r="319" spans="1:5" x14ac:dyDescent="0.25">
      <c r="A319" s="2" t="s">
        <v>449</v>
      </c>
      <c r="B319" s="2" t="s">
        <v>1017</v>
      </c>
      <c r="D319" s="2" t="s">
        <v>1017</v>
      </c>
      <c r="E319" s="2" t="s">
        <v>449</v>
      </c>
    </row>
    <row r="320" spans="1:5" x14ac:dyDescent="0.25">
      <c r="A320" s="2" t="s">
        <v>450</v>
      </c>
      <c r="B320" s="2" t="s">
        <v>1018</v>
      </c>
      <c r="D320" s="2" t="s">
        <v>1018</v>
      </c>
      <c r="E320" s="2" t="s">
        <v>450</v>
      </c>
    </row>
    <row r="321" spans="1:5" x14ac:dyDescent="0.25">
      <c r="A321" s="2" t="s">
        <v>451</v>
      </c>
      <c r="B321" s="2" t="s">
        <v>1019</v>
      </c>
      <c r="D321" s="2" t="s">
        <v>1019</v>
      </c>
      <c r="E321" s="2" t="s">
        <v>451</v>
      </c>
    </row>
    <row r="322" spans="1:5" x14ac:dyDescent="0.25">
      <c r="A322" s="2" t="s">
        <v>452</v>
      </c>
      <c r="B322" s="2" t="s">
        <v>1241</v>
      </c>
      <c r="D322" s="2" t="s">
        <v>1241</v>
      </c>
      <c r="E322" s="2" t="s">
        <v>452</v>
      </c>
    </row>
    <row r="323" spans="1:5" x14ac:dyDescent="0.25">
      <c r="A323" s="2" t="s">
        <v>453</v>
      </c>
      <c r="B323" s="2" t="s">
        <v>1020</v>
      </c>
      <c r="D323" s="2" t="s">
        <v>1020</v>
      </c>
      <c r="E323" s="2" t="s">
        <v>453</v>
      </c>
    </row>
    <row r="324" spans="1:5" x14ac:dyDescent="0.25">
      <c r="A324" s="2" t="s">
        <v>454</v>
      </c>
      <c r="B324" s="2" t="s">
        <v>1021</v>
      </c>
      <c r="D324" s="2" t="s">
        <v>1021</v>
      </c>
      <c r="E324" s="2" t="s">
        <v>454</v>
      </c>
    </row>
    <row r="325" spans="1:5" x14ac:dyDescent="0.25">
      <c r="A325" s="2" t="s">
        <v>455</v>
      </c>
      <c r="B325" s="2" t="s">
        <v>1022</v>
      </c>
      <c r="D325" s="2" t="s">
        <v>1022</v>
      </c>
      <c r="E325" s="2" t="s">
        <v>455</v>
      </c>
    </row>
    <row r="326" spans="1:5" x14ac:dyDescent="0.25">
      <c r="A326" s="2" t="s">
        <v>456</v>
      </c>
      <c r="B326" s="2" t="s">
        <v>1023</v>
      </c>
      <c r="D326" s="2" t="s">
        <v>1023</v>
      </c>
      <c r="E326" s="2" t="s">
        <v>456</v>
      </c>
    </row>
    <row r="327" spans="1:5" x14ac:dyDescent="0.25">
      <c r="A327" s="2" t="s">
        <v>457</v>
      </c>
      <c r="B327" s="2" t="s">
        <v>1024</v>
      </c>
      <c r="D327" s="2" t="s">
        <v>1024</v>
      </c>
      <c r="E327" s="2" t="s">
        <v>457</v>
      </c>
    </row>
    <row r="328" spans="1:5" x14ac:dyDescent="0.25">
      <c r="A328" s="2" t="s">
        <v>458</v>
      </c>
      <c r="B328" s="2" t="s">
        <v>1025</v>
      </c>
      <c r="D328" s="2" t="s">
        <v>1025</v>
      </c>
      <c r="E328" s="2" t="s">
        <v>458</v>
      </c>
    </row>
    <row r="329" spans="1:5" x14ac:dyDescent="0.25">
      <c r="A329" s="2" t="s">
        <v>459</v>
      </c>
      <c r="B329" s="2" t="s">
        <v>1242</v>
      </c>
      <c r="D329" s="2" t="s">
        <v>1242</v>
      </c>
      <c r="E329" s="2" t="s">
        <v>459</v>
      </c>
    </row>
    <row r="330" spans="1:5" x14ac:dyDescent="0.25">
      <c r="A330" s="2" t="s">
        <v>460</v>
      </c>
      <c r="B330" s="2" t="s">
        <v>1026</v>
      </c>
      <c r="D330" s="2" t="s">
        <v>1026</v>
      </c>
      <c r="E330" s="2" t="s">
        <v>460</v>
      </c>
    </row>
    <row r="331" spans="1:5" x14ac:dyDescent="0.25">
      <c r="A331" s="2" t="s">
        <v>461</v>
      </c>
      <c r="B331" s="2" t="s">
        <v>1027</v>
      </c>
      <c r="D331" s="2" t="s">
        <v>1027</v>
      </c>
      <c r="E331" s="2" t="s">
        <v>461</v>
      </c>
    </row>
    <row r="332" spans="1:5" x14ac:dyDescent="0.25">
      <c r="A332" s="2" t="s">
        <v>462</v>
      </c>
      <c r="B332" s="2" t="s">
        <v>1028</v>
      </c>
      <c r="D332" s="2" t="s">
        <v>1028</v>
      </c>
      <c r="E332" s="2" t="s">
        <v>462</v>
      </c>
    </row>
    <row r="333" spans="1:5" x14ac:dyDescent="0.25">
      <c r="A333" s="2" t="s">
        <v>463</v>
      </c>
      <c r="B333" s="2" t="s">
        <v>1029</v>
      </c>
      <c r="D333" s="2" t="s">
        <v>1029</v>
      </c>
      <c r="E333" s="2" t="s">
        <v>463</v>
      </c>
    </row>
    <row r="334" spans="1:5" x14ac:dyDescent="0.25">
      <c r="A334" s="2" t="s">
        <v>464</v>
      </c>
      <c r="B334" s="2" t="s">
        <v>1030</v>
      </c>
      <c r="D334" s="2" t="s">
        <v>1030</v>
      </c>
      <c r="E334" s="2" t="s">
        <v>464</v>
      </c>
    </row>
    <row r="335" spans="1:5" x14ac:dyDescent="0.25">
      <c r="A335" s="2" t="s">
        <v>465</v>
      </c>
      <c r="B335" s="2" t="s">
        <v>1243</v>
      </c>
      <c r="D335" s="2" t="s">
        <v>1243</v>
      </c>
      <c r="E335" s="2" t="s">
        <v>465</v>
      </c>
    </row>
    <row r="336" spans="1:5" x14ac:dyDescent="0.25">
      <c r="A336" s="2" t="s">
        <v>466</v>
      </c>
      <c r="B336" s="2" t="s">
        <v>1031</v>
      </c>
      <c r="D336" s="2" t="s">
        <v>1031</v>
      </c>
      <c r="E336" s="2" t="s">
        <v>466</v>
      </c>
    </row>
    <row r="337" spans="1:5" x14ac:dyDescent="0.25">
      <c r="A337" s="2" t="s">
        <v>467</v>
      </c>
      <c r="B337" s="2" t="s">
        <v>1032</v>
      </c>
      <c r="D337" s="2" t="s">
        <v>1032</v>
      </c>
      <c r="E337" s="2" t="s">
        <v>467</v>
      </c>
    </row>
    <row r="338" spans="1:5" x14ac:dyDescent="0.25">
      <c r="A338" s="2" t="s">
        <v>468</v>
      </c>
      <c r="B338" s="2" t="s">
        <v>1244</v>
      </c>
      <c r="D338" s="2" t="s">
        <v>1244</v>
      </c>
      <c r="E338" s="2" t="s">
        <v>468</v>
      </c>
    </row>
    <row r="339" spans="1:5" x14ac:dyDescent="0.25">
      <c r="A339" s="2" t="s">
        <v>469</v>
      </c>
      <c r="B339" s="2" t="s">
        <v>1033</v>
      </c>
      <c r="D339" s="2" t="s">
        <v>1033</v>
      </c>
      <c r="E339" s="2" t="s">
        <v>469</v>
      </c>
    </row>
    <row r="340" spans="1:5" x14ac:dyDescent="0.25">
      <c r="A340" s="2" t="s">
        <v>470</v>
      </c>
      <c r="B340" s="2" t="s">
        <v>1034</v>
      </c>
      <c r="D340" s="2" t="s">
        <v>1034</v>
      </c>
      <c r="E340" s="2" t="s">
        <v>470</v>
      </c>
    </row>
    <row r="341" spans="1:5" x14ac:dyDescent="0.25">
      <c r="A341" s="2" t="s">
        <v>471</v>
      </c>
      <c r="B341" s="2" t="s">
        <v>1035</v>
      </c>
      <c r="D341" s="2" t="s">
        <v>1035</v>
      </c>
      <c r="E341" s="2" t="s">
        <v>471</v>
      </c>
    </row>
    <row r="342" spans="1:5" x14ac:dyDescent="0.25">
      <c r="A342" s="2" t="s">
        <v>472</v>
      </c>
      <c r="B342" s="2" t="s">
        <v>1036</v>
      </c>
      <c r="D342" s="2" t="s">
        <v>1036</v>
      </c>
      <c r="E342" s="2" t="s">
        <v>472</v>
      </c>
    </row>
    <row r="343" spans="1:5" x14ac:dyDescent="0.25">
      <c r="A343" s="2" t="s">
        <v>473</v>
      </c>
      <c r="B343" s="2" t="s">
        <v>1037</v>
      </c>
      <c r="D343" s="2" t="s">
        <v>1037</v>
      </c>
      <c r="E343" s="2" t="s">
        <v>473</v>
      </c>
    </row>
    <row r="344" spans="1:5" x14ac:dyDescent="0.25">
      <c r="A344" s="2" t="s">
        <v>474</v>
      </c>
      <c r="B344" s="2" t="s">
        <v>1038</v>
      </c>
      <c r="D344" s="2" t="s">
        <v>1038</v>
      </c>
      <c r="E344" s="2" t="s">
        <v>474</v>
      </c>
    </row>
    <row r="345" spans="1:5" x14ac:dyDescent="0.25">
      <c r="A345" s="2" t="s">
        <v>475</v>
      </c>
      <c r="B345" s="2" t="s">
        <v>1039</v>
      </c>
      <c r="D345" s="2" t="s">
        <v>1039</v>
      </c>
      <c r="E345" s="2" t="s">
        <v>475</v>
      </c>
    </row>
    <row r="346" spans="1:5" x14ac:dyDescent="0.25">
      <c r="A346" s="2" t="s">
        <v>476</v>
      </c>
      <c r="B346" s="2" t="s">
        <v>1040</v>
      </c>
      <c r="D346" s="2" t="s">
        <v>1040</v>
      </c>
      <c r="E346" s="2" t="s">
        <v>476</v>
      </c>
    </row>
    <row r="347" spans="1:5" x14ac:dyDescent="0.25">
      <c r="A347" s="2" t="s">
        <v>477</v>
      </c>
      <c r="B347" s="2" t="s">
        <v>1041</v>
      </c>
      <c r="D347" s="2" t="s">
        <v>1041</v>
      </c>
      <c r="E347" s="2" t="s">
        <v>477</v>
      </c>
    </row>
    <row r="348" spans="1:5" x14ac:dyDescent="0.25">
      <c r="A348" s="2" t="s">
        <v>478</v>
      </c>
      <c r="B348" s="2" t="s">
        <v>1042</v>
      </c>
      <c r="D348" s="2" t="s">
        <v>1042</v>
      </c>
      <c r="E348" s="2" t="s">
        <v>478</v>
      </c>
    </row>
    <row r="349" spans="1:5" x14ac:dyDescent="0.25">
      <c r="A349" s="2" t="s">
        <v>479</v>
      </c>
      <c r="B349" s="2" t="s">
        <v>1245</v>
      </c>
      <c r="D349" s="2" t="s">
        <v>1245</v>
      </c>
      <c r="E349" s="2" t="s">
        <v>479</v>
      </c>
    </row>
    <row r="350" spans="1:5" x14ac:dyDescent="0.25">
      <c r="A350" s="2" t="s">
        <v>480</v>
      </c>
      <c r="B350" s="2" t="s">
        <v>1043</v>
      </c>
      <c r="D350" s="2" t="s">
        <v>1043</v>
      </c>
      <c r="E350" s="2" t="s">
        <v>480</v>
      </c>
    </row>
    <row r="351" spans="1:5" x14ac:dyDescent="0.25">
      <c r="A351" s="2" t="s">
        <v>481</v>
      </c>
      <c r="B351" s="2" t="s">
        <v>1044</v>
      </c>
      <c r="D351" s="2" t="s">
        <v>1044</v>
      </c>
      <c r="E351" s="2" t="s">
        <v>481</v>
      </c>
    </row>
    <row r="352" spans="1:5" x14ac:dyDescent="0.25">
      <c r="A352" s="2" t="s">
        <v>482</v>
      </c>
      <c r="B352" s="2" t="s">
        <v>1045</v>
      </c>
      <c r="D352" s="2" t="s">
        <v>1045</v>
      </c>
      <c r="E352" s="2" t="s">
        <v>482</v>
      </c>
    </row>
    <row r="353" spans="1:5" x14ac:dyDescent="0.25">
      <c r="A353" s="2" t="s">
        <v>483</v>
      </c>
      <c r="B353" s="2" t="s">
        <v>1046</v>
      </c>
      <c r="D353" s="2" t="s">
        <v>1046</v>
      </c>
      <c r="E353" s="2" t="s">
        <v>483</v>
      </c>
    </row>
    <row r="354" spans="1:5" x14ac:dyDescent="0.25">
      <c r="A354" s="2" t="s">
        <v>484</v>
      </c>
      <c r="B354" s="2" t="s">
        <v>1047</v>
      </c>
      <c r="D354" s="2" t="s">
        <v>1047</v>
      </c>
      <c r="E354" s="2" t="s">
        <v>484</v>
      </c>
    </row>
    <row r="355" spans="1:5" x14ac:dyDescent="0.25">
      <c r="A355" s="2" t="s">
        <v>485</v>
      </c>
      <c r="B355" s="2" t="s">
        <v>1048</v>
      </c>
      <c r="D355" s="2" t="s">
        <v>1048</v>
      </c>
      <c r="E355" s="2" t="s">
        <v>485</v>
      </c>
    </row>
    <row r="356" spans="1:5" x14ac:dyDescent="0.25">
      <c r="A356" s="2" t="s">
        <v>486</v>
      </c>
      <c r="B356" s="2" t="s">
        <v>1049</v>
      </c>
      <c r="D356" s="2" t="s">
        <v>1049</v>
      </c>
      <c r="E356" s="2" t="s">
        <v>486</v>
      </c>
    </row>
    <row r="357" spans="1:5" x14ac:dyDescent="0.25">
      <c r="A357" s="2" t="s">
        <v>487</v>
      </c>
      <c r="B357" s="2" t="s">
        <v>1050</v>
      </c>
      <c r="D357" s="2" t="s">
        <v>1050</v>
      </c>
      <c r="E357" s="2" t="s">
        <v>487</v>
      </c>
    </row>
    <row r="358" spans="1:5" x14ac:dyDescent="0.25">
      <c r="A358" s="2" t="s">
        <v>488</v>
      </c>
      <c r="B358" s="2" t="s">
        <v>1246</v>
      </c>
      <c r="D358" s="2" t="s">
        <v>1246</v>
      </c>
      <c r="E358" s="2" t="s">
        <v>488</v>
      </c>
    </row>
    <row r="359" spans="1:5" x14ac:dyDescent="0.25">
      <c r="A359" s="2" t="s">
        <v>489</v>
      </c>
      <c r="B359" s="2" t="s">
        <v>1051</v>
      </c>
      <c r="D359" s="2" t="s">
        <v>1051</v>
      </c>
      <c r="E359" s="2" t="s">
        <v>489</v>
      </c>
    </row>
    <row r="360" spans="1:5" x14ac:dyDescent="0.25">
      <c r="A360" s="2" t="s">
        <v>490</v>
      </c>
      <c r="B360" s="2" t="s">
        <v>1052</v>
      </c>
      <c r="D360" s="2" t="s">
        <v>1052</v>
      </c>
      <c r="E360" s="2" t="s">
        <v>490</v>
      </c>
    </row>
    <row r="361" spans="1:5" x14ac:dyDescent="0.25">
      <c r="A361" s="2" t="s">
        <v>491</v>
      </c>
      <c r="B361" s="2" t="s">
        <v>1053</v>
      </c>
      <c r="D361" s="2" t="s">
        <v>1053</v>
      </c>
      <c r="E361" s="2" t="s">
        <v>491</v>
      </c>
    </row>
    <row r="362" spans="1:5" x14ac:dyDescent="0.25">
      <c r="A362" s="2" t="s">
        <v>492</v>
      </c>
      <c r="B362" s="2" t="s">
        <v>1054</v>
      </c>
      <c r="D362" s="2" t="s">
        <v>1054</v>
      </c>
      <c r="E362" s="2" t="s">
        <v>492</v>
      </c>
    </row>
    <row r="363" spans="1:5" x14ac:dyDescent="0.25">
      <c r="A363" s="2" t="s">
        <v>493</v>
      </c>
      <c r="B363" s="2" t="s">
        <v>1247</v>
      </c>
      <c r="D363" s="2" t="s">
        <v>1247</v>
      </c>
      <c r="E363" s="2" t="s">
        <v>493</v>
      </c>
    </row>
    <row r="364" spans="1:5" x14ac:dyDescent="0.25">
      <c r="A364" s="2" t="s">
        <v>494</v>
      </c>
      <c r="B364" s="2" t="s">
        <v>1055</v>
      </c>
      <c r="D364" s="2" t="s">
        <v>1055</v>
      </c>
      <c r="E364" s="2" t="s">
        <v>494</v>
      </c>
    </row>
    <row r="365" spans="1:5" x14ac:dyDescent="0.25">
      <c r="A365" s="2" t="s">
        <v>495</v>
      </c>
      <c r="B365" s="2" t="s">
        <v>1056</v>
      </c>
      <c r="D365" s="2" t="s">
        <v>1056</v>
      </c>
      <c r="E365" s="2" t="s">
        <v>495</v>
      </c>
    </row>
    <row r="366" spans="1:5" x14ac:dyDescent="0.25">
      <c r="A366" s="2" t="s">
        <v>496</v>
      </c>
      <c r="B366" s="2" t="s">
        <v>1057</v>
      </c>
      <c r="D366" s="2" t="s">
        <v>1057</v>
      </c>
      <c r="E366" s="2" t="s">
        <v>496</v>
      </c>
    </row>
    <row r="367" spans="1:5" x14ac:dyDescent="0.25">
      <c r="A367" s="2" t="s">
        <v>497</v>
      </c>
      <c r="B367" s="2" t="s">
        <v>1058</v>
      </c>
      <c r="D367" s="2" t="s">
        <v>1058</v>
      </c>
      <c r="E367" s="2" t="s">
        <v>497</v>
      </c>
    </row>
    <row r="368" spans="1:5" x14ac:dyDescent="0.25">
      <c r="A368" s="2" t="s">
        <v>498</v>
      </c>
      <c r="B368" s="2" t="s">
        <v>1059</v>
      </c>
      <c r="D368" s="2" t="s">
        <v>1059</v>
      </c>
      <c r="E368" s="2" t="s">
        <v>498</v>
      </c>
    </row>
    <row r="369" spans="1:5" x14ac:dyDescent="0.25">
      <c r="A369" s="2" t="s">
        <v>499</v>
      </c>
      <c r="B369" s="2" t="s">
        <v>1060</v>
      </c>
      <c r="D369" s="2" t="s">
        <v>1060</v>
      </c>
      <c r="E369" s="2" t="s">
        <v>499</v>
      </c>
    </row>
    <row r="370" spans="1:5" x14ac:dyDescent="0.25">
      <c r="A370" s="2" t="s">
        <v>500</v>
      </c>
      <c r="B370" s="2" t="s">
        <v>1061</v>
      </c>
      <c r="D370" s="2" t="s">
        <v>1061</v>
      </c>
      <c r="E370" s="2" t="s">
        <v>500</v>
      </c>
    </row>
    <row r="371" spans="1:5" x14ac:dyDescent="0.25">
      <c r="A371" s="2" t="s">
        <v>501</v>
      </c>
      <c r="B371" s="2" t="s">
        <v>1062</v>
      </c>
      <c r="D371" s="2" t="s">
        <v>1062</v>
      </c>
      <c r="E371" s="2" t="s">
        <v>501</v>
      </c>
    </row>
    <row r="372" spans="1:5" x14ac:dyDescent="0.25">
      <c r="A372" s="2" t="s">
        <v>502</v>
      </c>
      <c r="B372" s="2" t="s">
        <v>1063</v>
      </c>
      <c r="D372" s="2" t="s">
        <v>1063</v>
      </c>
      <c r="E372" s="2" t="s">
        <v>502</v>
      </c>
    </row>
    <row r="373" spans="1:5" x14ac:dyDescent="0.25">
      <c r="A373" s="2" t="s">
        <v>503</v>
      </c>
      <c r="B373" s="2" t="s">
        <v>1064</v>
      </c>
      <c r="D373" s="2" t="s">
        <v>1064</v>
      </c>
      <c r="E373" s="2" t="s">
        <v>503</v>
      </c>
    </row>
    <row r="374" spans="1:5" x14ac:dyDescent="0.25">
      <c r="A374" s="2" t="s">
        <v>504</v>
      </c>
      <c r="B374" s="2" t="s">
        <v>1065</v>
      </c>
      <c r="D374" s="2" t="s">
        <v>1065</v>
      </c>
      <c r="E374" s="2" t="s">
        <v>504</v>
      </c>
    </row>
    <row r="375" spans="1:5" x14ac:dyDescent="0.25">
      <c r="A375" s="2" t="s">
        <v>505</v>
      </c>
      <c r="B375" s="2" t="s">
        <v>1248</v>
      </c>
      <c r="D375" s="2" t="s">
        <v>1248</v>
      </c>
      <c r="E375" s="2" t="s">
        <v>505</v>
      </c>
    </row>
    <row r="376" spans="1:5" x14ac:dyDescent="0.25">
      <c r="A376" s="2" t="s">
        <v>506</v>
      </c>
      <c r="B376" s="2" t="s">
        <v>1066</v>
      </c>
      <c r="D376" s="2" t="s">
        <v>1066</v>
      </c>
      <c r="E376" s="2" t="s">
        <v>506</v>
      </c>
    </row>
    <row r="377" spans="1:5" x14ac:dyDescent="0.25">
      <c r="A377" s="2" t="s">
        <v>507</v>
      </c>
      <c r="B377" s="2" t="s">
        <v>1067</v>
      </c>
      <c r="D377" s="2" t="s">
        <v>1067</v>
      </c>
      <c r="E377" s="2" t="s">
        <v>507</v>
      </c>
    </row>
    <row r="378" spans="1:5" x14ac:dyDescent="0.25">
      <c r="A378" s="2" t="s">
        <v>508</v>
      </c>
      <c r="B378" s="2" t="s">
        <v>1068</v>
      </c>
      <c r="D378" s="2" t="s">
        <v>1068</v>
      </c>
      <c r="E378" s="2" t="s">
        <v>508</v>
      </c>
    </row>
    <row r="379" spans="1:5" x14ac:dyDescent="0.25">
      <c r="A379" s="2" t="s">
        <v>509</v>
      </c>
      <c r="B379" s="2" t="s">
        <v>1069</v>
      </c>
      <c r="D379" s="2" t="s">
        <v>1069</v>
      </c>
      <c r="E379" s="2" t="s">
        <v>509</v>
      </c>
    </row>
    <row r="380" spans="1:5" x14ac:dyDescent="0.25">
      <c r="A380" s="2" t="s">
        <v>510</v>
      </c>
      <c r="B380" s="2" t="s">
        <v>1249</v>
      </c>
      <c r="D380" s="2" t="s">
        <v>1249</v>
      </c>
      <c r="E380" s="2" t="s">
        <v>510</v>
      </c>
    </row>
    <row r="381" spans="1:5" x14ac:dyDescent="0.25">
      <c r="A381" s="2" t="s">
        <v>511</v>
      </c>
      <c r="B381" s="2" t="s">
        <v>1070</v>
      </c>
      <c r="D381" s="2" t="s">
        <v>1070</v>
      </c>
      <c r="E381" s="2" t="s">
        <v>511</v>
      </c>
    </row>
    <row r="382" spans="1:5" x14ac:dyDescent="0.25">
      <c r="A382" s="2" t="s">
        <v>512</v>
      </c>
      <c r="B382" s="2" t="s">
        <v>1071</v>
      </c>
      <c r="D382" s="2" t="s">
        <v>1071</v>
      </c>
      <c r="E382" s="2" t="s">
        <v>512</v>
      </c>
    </row>
    <row r="383" spans="1:5" x14ac:dyDescent="0.25">
      <c r="A383" s="2" t="s">
        <v>513</v>
      </c>
      <c r="B383" s="2" t="s">
        <v>1072</v>
      </c>
      <c r="D383" s="2" t="s">
        <v>1072</v>
      </c>
      <c r="E383" s="2" t="s">
        <v>513</v>
      </c>
    </row>
    <row r="384" spans="1:5" x14ac:dyDescent="0.25">
      <c r="A384" s="2" t="s">
        <v>514</v>
      </c>
      <c r="B384" s="2" t="s">
        <v>1250</v>
      </c>
      <c r="D384" s="2" t="s">
        <v>1250</v>
      </c>
      <c r="E384" s="2" t="s">
        <v>514</v>
      </c>
    </row>
    <row r="385" spans="1:5" x14ac:dyDescent="0.25">
      <c r="A385" s="2" t="s">
        <v>515</v>
      </c>
      <c r="B385" s="2" t="s">
        <v>1073</v>
      </c>
      <c r="D385" s="2" t="s">
        <v>1073</v>
      </c>
      <c r="E385" s="2" t="s">
        <v>515</v>
      </c>
    </row>
    <row r="386" spans="1:5" x14ac:dyDescent="0.25">
      <c r="A386" s="2" t="s">
        <v>1075</v>
      </c>
      <c r="B386" s="2" t="s">
        <v>1074</v>
      </c>
      <c r="D386" s="2" t="s">
        <v>1074</v>
      </c>
      <c r="E386" s="2" t="s">
        <v>1075</v>
      </c>
    </row>
    <row r="387" spans="1:5" x14ac:dyDescent="0.25">
      <c r="A387" s="2" t="s">
        <v>516</v>
      </c>
      <c r="B387" s="2" t="s">
        <v>1076</v>
      </c>
      <c r="D387" s="2" t="s">
        <v>1076</v>
      </c>
      <c r="E387" s="2" t="s">
        <v>516</v>
      </c>
    </row>
    <row r="388" spans="1:5" x14ac:dyDescent="0.25">
      <c r="A388" s="2" t="s">
        <v>517</v>
      </c>
      <c r="B388" s="2" t="s">
        <v>1077</v>
      </c>
      <c r="D388" s="2" t="s">
        <v>1077</v>
      </c>
      <c r="E388" s="2" t="s">
        <v>517</v>
      </c>
    </row>
    <row r="389" spans="1:5" x14ac:dyDescent="0.25">
      <c r="A389" s="2" t="s">
        <v>518</v>
      </c>
      <c r="B389" s="2" t="s">
        <v>1078</v>
      </c>
      <c r="D389" s="2" t="s">
        <v>1078</v>
      </c>
      <c r="E389" s="2" t="s">
        <v>518</v>
      </c>
    </row>
    <row r="390" spans="1:5" x14ac:dyDescent="0.25">
      <c r="A390" s="2" t="s">
        <v>519</v>
      </c>
      <c r="B390" s="2" t="s">
        <v>1079</v>
      </c>
      <c r="D390" s="2" t="s">
        <v>1079</v>
      </c>
      <c r="E390" s="2" t="s">
        <v>519</v>
      </c>
    </row>
    <row r="391" spans="1:5" x14ac:dyDescent="0.25">
      <c r="A391" s="2" t="s">
        <v>520</v>
      </c>
      <c r="B391" s="2" t="s">
        <v>1080</v>
      </c>
      <c r="D391" s="2" t="s">
        <v>1080</v>
      </c>
      <c r="E391" s="2" t="s">
        <v>520</v>
      </c>
    </row>
    <row r="392" spans="1:5" x14ac:dyDescent="0.25">
      <c r="A392" s="2" t="s">
        <v>521</v>
      </c>
      <c r="B392" s="2" t="s">
        <v>1081</v>
      </c>
      <c r="D392" s="2" t="s">
        <v>1081</v>
      </c>
      <c r="E392" s="2" t="s">
        <v>521</v>
      </c>
    </row>
    <row r="393" spans="1:5" x14ac:dyDescent="0.25">
      <c r="A393" s="2" t="s">
        <v>522</v>
      </c>
      <c r="B393" s="2" t="s">
        <v>1082</v>
      </c>
      <c r="D393" s="2" t="s">
        <v>1082</v>
      </c>
      <c r="E393" s="2" t="s">
        <v>522</v>
      </c>
    </row>
    <row r="394" spans="1:5" x14ac:dyDescent="0.25">
      <c r="A394" s="2" t="s">
        <v>523</v>
      </c>
      <c r="B394" s="2" t="s">
        <v>1083</v>
      </c>
      <c r="D394" s="2" t="s">
        <v>1083</v>
      </c>
      <c r="E394" s="2" t="s">
        <v>523</v>
      </c>
    </row>
    <row r="395" spans="1:5" x14ac:dyDescent="0.25">
      <c r="A395" s="2" t="s">
        <v>524</v>
      </c>
      <c r="B395" s="2" t="s">
        <v>1251</v>
      </c>
      <c r="D395" s="2" t="s">
        <v>1251</v>
      </c>
      <c r="E395" s="2" t="s">
        <v>524</v>
      </c>
    </row>
    <row r="396" spans="1:5" x14ac:dyDescent="0.25">
      <c r="A396" s="2" t="s">
        <v>525</v>
      </c>
      <c r="B396" s="2" t="s">
        <v>1084</v>
      </c>
      <c r="D396" s="2" t="s">
        <v>1084</v>
      </c>
      <c r="E396" s="2" t="s">
        <v>525</v>
      </c>
    </row>
    <row r="397" spans="1:5" x14ac:dyDescent="0.25">
      <c r="A397" s="2" t="s">
        <v>526</v>
      </c>
      <c r="B397" s="2" t="s">
        <v>1085</v>
      </c>
      <c r="D397" s="2" t="s">
        <v>1085</v>
      </c>
      <c r="E397" s="2" t="s">
        <v>526</v>
      </c>
    </row>
    <row r="398" spans="1:5" x14ac:dyDescent="0.25">
      <c r="A398" s="2" t="s">
        <v>527</v>
      </c>
      <c r="B398" s="2" t="s">
        <v>1086</v>
      </c>
      <c r="D398" s="2" t="s">
        <v>1086</v>
      </c>
      <c r="E398" s="2" t="s">
        <v>527</v>
      </c>
    </row>
    <row r="399" spans="1:5" x14ac:dyDescent="0.25">
      <c r="A399" s="2" t="s">
        <v>528</v>
      </c>
      <c r="B399" s="2" t="s">
        <v>1252</v>
      </c>
      <c r="D399" s="2" t="s">
        <v>1252</v>
      </c>
      <c r="E399" s="2" t="s">
        <v>528</v>
      </c>
    </row>
    <row r="400" spans="1:5" x14ac:dyDescent="0.25">
      <c r="A400" s="2" t="s">
        <v>529</v>
      </c>
      <c r="B400" s="2" t="s">
        <v>1087</v>
      </c>
      <c r="D400" s="2" t="s">
        <v>1087</v>
      </c>
      <c r="E400" s="2" t="s">
        <v>529</v>
      </c>
    </row>
    <row r="401" spans="1:5" x14ac:dyDescent="0.25">
      <c r="A401" s="2" t="s">
        <v>691</v>
      </c>
      <c r="B401" s="2" t="s">
        <v>1088</v>
      </c>
      <c r="D401" s="2" t="s">
        <v>1088</v>
      </c>
      <c r="E401" s="2" t="s">
        <v>691</v>
      </c>
    </row>
    <row r="402" spans="1:5" x14ac:dyDescent="0.25">
      <c r="A402" s="2" t="s">
        <v>530</v>
      </c>
      <c r="B402" s="2" t="s">
        <v>1089</v>
      </c>
      <c r="D402" s="2" t="s">
        <v>1089</v>
      </c>
      <c r="E402" s="2" t="s">
        <v>530</v>
      </c>
    </row>
    <row r="403" spans="1:5" x14ac:dyDescent="0.25">
      <c r="A403" s="2" t="s">
        <v>531</v>
      </c>
      <c r="B403" s="2" t="s">
        <v>1090</v>
      </c>
      <c r="D403" s="2" t="s">
        <v>1090</v>
      </c>
      <c r="E403" s="2" t="s">
        <v>531</v>
      </c>
    </row>
    <row r="404" spans="1:5" x14ac:dyDescent="0.25">
      <c r="A404" s="2" t="s">
        <v>532</v>
      </c>
      <c r="B404" s="2" t="s">
        <v>1091</v>
      </c>
      <c r="D404" s="2" t="s">
        <v>1091</v>
      </c>
      <c r="E404" s="2" t="s">
        <v>532</v>
      </c>
    </row>
    <row r="405" spans="1:5" x14ac:dyDescent="0.25">
      <c r="A405" s="2" t="s">
        <v>533</v>
      </c>
      <c r="B405" s="2" t="s">
        <v>1092</v>
      </c>
      <c r="D405" s="2" t="s">
        <v>1092</v>
      </c>
      <c r="E405" s="2" t="s">
        <v>533</v>
      </c>
    </row>
    <row r="406" spans="1:5" x14ac:dyDescent="0.25">
      <c r="A406" s="2" t="s">
        <v>534</v>
      </c>
      <c r="B406" s="2" t="s">
        <v>1093</v>
      </c>
      <c r="D406" s="2" t="s">
        <v>1093</v>
      </c>
      <c r="E406" s="2" t="s">
        <v>534</v>
      </c>
    </row>
    <row r="407" spans="1:5" x14ac:dyDescent="0.25">
      <c r="A407" s="2" t="s">
        <v>535</v>
      </c>
      <c r="B407" s="2" t="s">
        <v>1094</v>
      </c>
      <c r="D407" s="2" t="s">
        <v>1094</v>
      </c>
      <c r="E407" s="2" t="s">
        <v>535</v>
      </c>
    </row>
    <row r="408" spans="1:5" x14ac:dyDescent="0.25">
      <c r="A408" s="2" t="s">
        <v>536</v>
      </c>
      <c r="B408" s="2" t="s">
        <v>1095</v>
      </c>
      <c r="D408" s="2" t="s">
        <v>1095</v>
      </c>
      <c r="E408" s="2" t="s">
        <v>536</v>
      </c>
    </row>
    <row r="409" spans="1:5" x14ac:dyDescent="0.25">
      <c r="A409" s="2" t="s">
        <v>537</v>
      </c>
      <c r="B409" s="2" t="s">
        <v>1096</v>
      </c>
      <c r="D409" s="2" t="s">
        <v>1096</v>
      </c>
      <c r="E409" s="2" t="s">
        <v>537</v>
      </c>
    </row>
    <row r="410" spans="1:5" x14ac:dyDescent="0.25">
      <c r="A410" s="4" t="s">
        <v>692</v>
      </c>
      <c r="B410" s="4" t="s">
        <v>1097</v>
      </c>
      <c r="D410" s="4" t="s">
        <v>1097</v>
      </c>
      <c r="E410" s="4" t="s">
        <v>692</v>
      </c>
    </row>
    <row r="411" spans="1:5" x14ac:dyDescent="0.25">
      <c r="A411" s="3" t="s">
        <v>538</v>
      </c>
      <c r="B411" s="3" t="s">
        <v>1098</v>
      </c>
      <c r="D411" s="3" t="s">
        <v>1098</v>
      </c>
      <c r="E411" s="3" t="s">
        <v>538</v>
      </c>
    </row>
    <row r="412" spans="1:5" x14ac:dyDescent="0.25">
      <c r="A412" s="2" t="s">
        <v>539</v>
      </c>
      <c r="B412" s="2" t="s">
        <v>1099</v>
      </c>
      <c r="D412" s="2" t="s">
        <v>1099</v>
      </c>
      <c r="E412" s="2" t="s">
        <v>539</v>
      </c>
    </row>
    <row r="413" spans="1:5" x14ac:dyDescent="0.25">
      <c r="A413" s="2" t="s">
        <v>540</v>
      </c>
      <c r="B413" s="2" t="s">
        <v>1100</v>
      </c>
      <c r="D413" s="2" t="s">
        <v>1100</v>
      </c>
      <c r="E413" s="2" t="s">
        <v>540</v>
      </c>
    </row>
    <row r="414" spans="1:5" x14ac:dyDescent="0.25">
      <c r="A414" s="2" t="s">
        <v>541</v>
      </c>
      <c r="B414" s="2" t="s">
        <v>1101</v>
      </c>
      <c r="D414" s="2" t="s">
        <v>1101</v>
      </c>
      <c r="E414" s="2" t="s">
        <v>541</v>
      </c>
    </row>
    <row r="415" spans="1:5" x14ac:dyDescent="0.25">
      <c r="A415" s="2" t="s">
        <v>542</v>
      </c>
      <c r="B415" s="2" t="s">
        <v>1102</v>
      </c>
      <c r="D415" s="2" t="s">
        <v>1102</v>
      </c>
      <c r="E415" s="2" t="s">
        <v>542</v>
      </c>
    </row>
    <row r="416" spans="1:5" x14ac:dyDescent="0.25">
      <c r="A416" s="2" t="s">
        <v>543</v>
      </c>
      <c r="B416" s="2" t="s">
        <v>1103</v>
      </c>
      <c r="D416" s="2" t="s">
        <v>1103</v>
      </c>
      <c r="E416" s="2" t="s">
        <v>543</v>
      </c>
    </row>
    <row r="417" spans="1:5" x14ac:dyDescent="0.25">
      <c r="A417" s="2" t="s">
        <v>544</v>
      </c>
      <c r="B417" s="2" t="s">
        <v>1104</v>
      </c>
      <c r="D417" s="2" t="s">
        <v>1104</v>
      </c>
      <c r="E417" s="2" t="s">
        <v>544</v>
      </c>
    </row>
    <row r="418" spans="1:5" x14ac:dyDescent="0.25">
      <c r="A418" s="2" t="s">
        <v>545</v>
      </c>
      <c r="B418" s="2" t="s">
        <v>1105</v>
      </c>
      <c r="D418" s="2" t="s">
        <v>1105</v>
      </c>
      <c r="E418" s="2" t="s">
        <v>545</v>
      </c>
    </row>
    <row r="419" spans="1:5" x14ac:dyDescent="0.25">
      <c r="A419" s="2" t="s">
        <v>546</v>
      </c>
      <c r="B419" s="2" t="s">
        <v>1106</v>
      </c>
      <c r="D419" s="2" t="s">
        <v>1106</v>
      </c>
      <c r="E419" s="2" t="s">
        <v>546</v>
      </c>
    </row>
    <row r="420" spans="1:5" x14ac:dyDescent="0.25">
      <c r="A420" s="2" t="s">
        <v>547</v>
      </c>
      <c r="B420" s="2" t="s">
        <v>1107</v>
      </c>
      <c r="D420" s="2" t="s">
        <v>1107</v>
      </c>
      <c r="E420" s="2" t="s">
        <v>547</v>
      </c>
    </row>
    <row r="421" spans="1:5" x14ac:dyDescent="0.25">
      <c r="A421" s="2" t="s">
        <v>548</v>
      </c>
      <c r="B421" s="2" t="s">
        <v>1108</v>
      </c>
      <c r="D421" s="2" t="s">
        <v>1108</v>
      </c>
      <c r="E421" s="2" t="s">
        <v>548</v>
      </c>
    </row>
    <row r="422" spans="1:5" x14ac:dyDescent="0.25">
      <c r="A422" s="2" t="s">
        <v>642</v>
      </c>
      <c r="B422" s="2" t="s">
        <v>1109</v>
      </c>
      <c r="D422" s="2" t="s">
        <v>1109</v>
      </c>
      <c r="E422" s="2" t="s">
        <v>642</v>
      </c>
    </row>
    <row r="423" spans="1:5" x14ac:dyDescent="0.25">
      <c r="A423" s="2" t="s">
        <v>549</v>
      </c>
      <c r="B423" s="2" t="s">
        <v>1110</v>
      </c>
      <c r="D423" s="2" t="s">
        <v>1110</v>
      </c>
      <c r="E423" s="2" t="s">
        <v>549</v>
      </c>
    </row>
    <row r="424" spans="1:5" x14ac:dyDescent="0.25">
      <c r="A424" s="2" t="s">
        <v>550</v>
      </c>
      <c r="B424" s="2" t="s">
        <v>1111</v>
      </c>
      <c r="D424" s="2" t="s">
        <v>1111</v>
      </c>
      <c r="E424" s="2" t="s">
        <v>550</v>
      </c>
    </row>
    <row r="425" spans="1:5" x14ac:dyDescent="0.25">
      <c r="A425" s="2" t="s">
        <v>551</v>
      </c>
      <c r="B425" s="2" t="s">
        <v>1112</v>
      </c>
      <c r="D425" s="2" t="s">
        <v>1112</v>
      </c>
      <c r="E425" s="2" t="s">
        <v>551</v>
      </c>
    </row>
    <row r="426" spans="1:5" x14ac:dyDescent="0.25">
      <c r="A426" s="2" t="s">
        <v>552</v>
      </c>
      <c r="B426" s="2" t="s">
        <v>1113</v>
      </c>
      <c r="D426" s="2" t="s">
        <v>1113</v>
      </c>
      <c r="E426" s="2" t="s">
        <v>552</v>
      </c>
    </row>
    <row r="427" spans="1:5" x14ac:dyDescent="0.25">
      <c r="A427" s="2" t="s">
        <v>553</v>
      </c>
      <c r="B427" s="2" t="s">
        <v>1114</v>
      </c>
      <c r="D427" s="2" t="s">
        <v>1114</v>
      </c>
      <c r="E427" s="2" t="s">
        <v>553</v>
      </c>
    </row>
    <row r="428" spans="1:5" x14ac:dyDescent="0.25">
      <c r="A428" s="2" t="s">
        <v>554</v>
      </c>
      <c r="B428" s="2" t="s">
        <v>1115</v>
      </c>
      <c r="D428" s="2" t="s">
        <v>1115</v>
      </c>
      <c r="E428" s="2" t="s">
        <v>554</v>
      </c>
    </row>
    <row r="429" spans="1:5" x14ac:dyDescent="0.25">
      <c r="A429" s="2" t="s">
        <v>555</v>
      </c>
      <c r="B429" s="2" t="s">
        <v>1116</v>
      </c>
      <c r="D429" s="2" t="s">
        <v>1116</v>
      </c>
      <c r="E429" s="2" t="s">
        <v>555</v>
      </c>
    </row>
    <row r="430" spans="1:5" x14ac:dyDescent="0.25">
      <c r="A430" s="2" t="s">
        <v>556</v>
      </c>
      <c r="B430" s="2" t="s">
        <v>1117</v>
      </c>
      <c r="D430" s="2" t="s">
        <v>1117</v>
      </c>
      <c r="E430" s="2" t="s">
        <v>556</v>
      </c>
    </row>
    <row r="431" spans="1:5" x14ac:dyDescent="0.25">
      <c r="A431" s="2" t="s">
        <v>557</v>
      </c>
      <c r="B431" s="2" t="s">
        <v>1118</v>
      </c>
      <c r="D431" s="2" t="s">
        <v>1118</v>
      </c>
      <c r="E431" s="2" t="s">
        <v>557</v>
      </c>
    </row>
    <row r="432" spans="1:5" x14ac:dyDescent="0.25">
      <c r="A432" s="2" t="s">
        <v>558</v>
      </c>
      <c r="B432" s="2" t="s">
        <v>1119</v>
      </c>
      <c r="D432" s="2" t="s">
        <v>1119</v>
      </c>
      <c r="E432" s="2" t="s">
        <v>558</v>
      </c>
    </row>
    <row r="433" spans="1:5" x14ac:dyDescent="0.25">
      <c r="A433" s="2" t="s">
        <v>559</v>
      </c>
      <c r="B433" s="2" t="s">
        <v>1253</v>
      </c>
      <c r="D433" s="2" t="s">
        <v>1253</v>
      </c>
      <c r="E433" s="2" t="s">
        <v>559</v>
      </c>
    </row>
    <row r="434" spans="1:5" x14ac:dyDescent="0.25">
      <c r="A434" s="2" t="s">
        <v>560</v>
      </c>
      <c r="B434" s="2" t="s">
        <v>1120</v>
      </c>
      <c r="D434" s="2" t="s">
        <v>1120</v>
      </c>
      <c r="E434" s="2" t="s">
        <v>560</v>
      </c>
    </row>
    <row r="435" spans="1:5" x14ac:dyDescent="0.25">
      <c r="A435" s="2" t="s">
        <v>561</v>
      </c>
      <c r="B435" s="2" t="s">
        <v>1121</v>
      </c>
      <c r="D435" s="2" t="s">
        <v>1121</v>
      </c>
      <c r="E435" s="2" t="s">
        <v>561</v>
      </c>
    </row>
    <row r="436" spans="1:5" x14ac:dyDescent="0.25">
      <c r="A436" s="2" t="s">
        <v>562</v>
      </c>
      <c r="B436" s="2" t="s">
        <v>1122</v>
      </c>
      <c r="D436" s="2" t="s">
        <v>1122</v>
      </c>
      <c r="E436" s="2" t="s">
        <v>562</v>
      </c>
    </row>
    <row r="437" spans="1:5" x14ac:dyDescent="0.25">
      <c r="A437" s="2" t="s">
        <v>563</v>
      </c>
      <c r="B437" s="2" t="s">
        <v>1123</v>
      </c>
      <c r="D437" s="2" t="s">
        <v>1123</v>
      </c>
      <c r="E437" s="2" t="s">
        <v>563</v>
      </c>
    </row>
    <row r="438" spans="1:5" x14ac:dyDescent="0.25">
      <c r="A438" s="2" t="s">
        <v>564</v>
      </c>
      <c r="B438" s="2" t="s">
        <v>1124</v>
      </c>
      <c r="D438" s="2" t="s">
        <v>1124</v>
      </c>
      <c r="E438" s="2" t="s">
        <v>564</v>
      </c>
    </row>
    <row r="439" spans="1:5" x14ac:dyDescent="0.25">
      <c r="A439" s="2" t="s">
        <v>565</v>
      </c>
      <c r="B439" s="2" t="s">
        <v>1125</v>
      </c>
      <c r="D439" s="2" t="s">
        <v>1125</v>
      </c>
      <c r="E439" s="2" t="s">
        <v>565</v>
      </c>
    </row>
    <row r="440" spans="1:5" x14ac:dyDescent="0.25">
      <c r="A440" s="2" t="s">
        <v>566</v>
      </c>
      <c r="B440" s="2" t="s">
        <v>1126</v>
      </c>
      <c r="D440" s="2" t="s">
        <v>1126</v>
      </c>
      <c r="E440" s="2" t="s">
        <v>566</v>
      </c>
    </row>
    <row r="441" spans="1:5" x14ac:dyDescent="0.25">
      <c r="A441" s="2" t="s">
        <v>567</v>
      </c>
      <c r="B441" s="2" t="s">
        <v>1254</v>
      </c>
      <c r="D441" s="2" t="s">
        <v>1254</v>
      </c>
      <c r="E441" s="2" t="s">
        <v>567</v>
      </c>
    </row>
    <row r="442" spans="1:5" x14ac:dyDescent="0.25">
      <c r="A442" s="2" t="s">
        <v>568</v>
      </c>
      <c r="B442" s="2" t="s">
        <v>1255</v>
      </c>
      <c r="D442" s="2" t="s">
        <v>1255</v>
      </c>
      <c r="E442" s="2" t="s">
        <v>568</v>
      </c>
    </row>
    <row r="443" spans="1:5" x14ac:dyDescent="0.25">
      <c r="A443" s="2" t="s">
        <v>569</v>
      </c>
      <c r="B443" s="2" t="s">
        <v>1256</v>
      </c>
      <c r="D443" s="2" t="s">
        <v>1256</v>
      </c>
      <c r="E443" s="2" t="s">
        <v>569</v>
      </c>
    </row>
    <row r="444" spans="1:5" x14ac:dyDescent="0.25">
      <c r="A444" s="2" t="s">
        <v>570</v>
      </c>
      <c r="B444" s="2" t="s">
        <v>1127</v>
      </c>
      <c r="D444" s="2" t="s">
        <v>1127</v>
      </c>
      <c r="E444" s="2" t="s">
        <v>570</v>
      </c>
    </row>
    <row r="445" spans="1:5" x14ac:dyDescent="0.25">
      <c r="A445" s="2" t="s">
        <v>571</v>
      </c>
      <c r="B445" s="2" t="s">
        <v>1128</v>
      </c>
      <c r="D445" s="2" t="s">
        <v>1128</v>
      </c>
      <c r="E445" s="2" t="s">
        <v>571</v>
      </c>
    </row>
    <row r="446" spans="1:5" x14ac:dyDescent="0.25">
      <c r="A446" s="2" t="s">
        <v>572</v>
      </c>
      <c r="B446" s="2" t="s">
        <v>1129</v>
      </c>
      <c r="D446" s="2" t="s">
        <v>1129</v>
      </c>
      <c r="E446" s="2" t="s">
        <v>572</v>
      </c>
    </row>
    <row r="447" spans="1:5" x14ac:dyDescent="0.25">
      <c r="A447" s="2" t="s">
        <v>573</v>
      </c>
      <c r="B447" s="2" t="s">
        <v>1130</v>
      </c>
      <c r="D447" s="2" t="s">
        <v>1130</v>
      </c>
      <c r="E447" s="2" t="s">
        <v>573</v>
      </c>
    </row>
    <row r="448" spans="1:5" x14ac:dyDescent="0.25">
      <c r="A448" s="2" t="s">
        <v>574</v>
      </c>
      <c r="B448" s="2" t="s">
        <v>1131</v>
      </c>
      <c r="D448" s="2" t="s">
        <v>1131</v>
      </c>
      <c r="E448" s="2" t="s">
        <v>574</v>
      </c>
    </row>
    <row r="449" spans="1:5" x14ac:dyDescent="0.25">
      <c r="A449" s="2" t="s">
        <v>575</v>
      </c>
      <c r="B449" s="2" t="s">
        <v>1257</v>
      </c>
      <c r="D449" s="2" t="s">
        <v>1257</v>
      </c>
      <c r="E449" s="2" t="s">
        <v>575</v>
      </c>
    </row>
    <row r="450" spans="1:5" x14ac:dyDescent="0.25">
      <c r="A450" s="2" t="s">
        <v>576</v>
      </c>
      <c r="B450" s="2" t="s">
        <v>1132</v>
      </c>
      <c r="D450" s="2" t="s">
        <v>1132</v>
      </c>
      <c r="E450" s="2" t="s">
        <v>576</v>
      </c>
    </row>
    <row r="451" spans="1:5" x14ac:dyDescent="0.25">
      <c r="A451" s="2" t="s">
        <v>577</v>
      </c>
      <c r="B451" s="2" t="s">
        <v>1133</v>
      </c>
      <c r="D451" s="2" t="s">
        <v>1133</v>
      </c>
      <c r="E451" s="2" t="s">
        <v>577</v>
      </c>
    </row>
    <row r="452" spans="1:5" x14ac:dyDescent="0.25">
      <c r="A452" s="2" t="s">
        <v>643</v>
      </c>
      <c r="B452" s="2" t="s">
        <v>1258</v>
      </c>
      <c r="D452" s="2" t="s">
        <v>1258</v>
      </c>
      <c r="E452" s="2" t="s">
        <v>643</v>
      </c>
    </row>
    <row r="453" spans="1:5" x14ac:dyDescent="0.25">
      <c r="A453" s="2" t="s">
        <v>578</v>
      </c>
      <c r="B453" s="2" t="s">
        <v>1134</v>
      </c>
      <c r="D453" s="2" t="s">
        <v>1134</v>
      </c>
      <c r="E453" s="2" t="s">
        <v>578</v>
      </c>
    </row>
    <row r="454" spans="1:5" x14ac:dyDescent="0.25">
      <c r="A454" s="2" t="s">
        <v>579</v>
      </c>
      <c r="B454" s="2" t="s">
        <v>1135</v>
      </c>
      <c r="D454" s="2" t="s">
        <v>1135</v>
      </c>
      <c r="E454" s="2" t="s">
        <v>579</v>
      </c>
    </row>
    <row r="455" spans="1:5" x14ac:dyDescent="0.25">
      <c r="A455" s="2" t="s">
        <v>580</v>
      </c>
      <c r="B455" s="2" t="s">
        <v>1136</v>
      </c>
      <c r="D455" s="2" t="s">
        <v>1136</v>
      </c>
      <c r="E455" s="2" t="s">
        <v>580</v>
      </c>
    </row>
    <row r="456" spans="1:5" x14ac:dyDescent="0.25">
      <c r="A456" s="2" t="s">
        <v>581</v>
      </c>
      <c r="B456" s="2" t="s">
        <v>1137</v>
      </c>
      <c r="D456" s="2" t="s">
        <v>1137</v>
      </c>
      <c r="E456" s="2" t="s">
        <v>581</v>
      </c>
    </row>
    <row r="457" spans="1:5" x14ac:dyDescent="0.25">
      <c r="A457" s="2" t="s">
        <v>582</v>
      </c>
      <c r="B457" s="2" t="s">
        <v>1138</v>
      </c>
      <c r="D457" s="2" t="s">
        <v>1138</v>
      </c>
      <c r="E457" s="2" t="s">
        <v>582</v>
      </c>
    </row>
    <row r="458" spans="1:5" x14ac:dyDescent="0.25">
      <c r="A458" s="2" t="s">
        <v>583</v>
      </c>
      <c r="B458" s="2" t="s">
        <v>1139</v>
      </c>
      <c r="D458" s="2" t="s">
        <v>1139</v>
      </c>
      <c r="E458" s="2" t="s">
        <v>583</v>
      </c>
    </row>
    <row r="459" spans="1:5" x14ac:dyDescent="0.25">
      <c r="A459" s="2" t="s">
        <v>584</v>
      </c>
      <c r="B459" s="2" t="s">
        <v>1140</v>
      </c>
      <c r="D459" s="2" t="s">
        <v>1140</v>
      </c>
      <c r="E459" s="2" t="s">
        <v>584</v>
      </c>
    </row>
    <row r="460" spans="1:5" x14ac:dyDescent="0.25">
      <c r="A460" s="3" t="s">
        <v>1259</v>
      </c>
      <c r="B460" s="3" t="s">
        <v>1260</v>
      </c>
      <c r="D460" s="3" t="s">
        <v>1260</v>
      </c>
      <c r="E460" s="3" t="s">
        <v>1259</v>
      </c>
    </row>
    <row r="461" spans="1:5" x14ac:dyDescent="0.25">
      <c r="A461" s="3" t="s">
        <v>1261</v>
      </c>
      <c r="B461" s="3" t="s">
        <v>1262</v>
      </c>
      <c r="D461" s="3" t="s">
        <v>1262</v>
      </c>
      <c r="E461" s="3" t="s">
        <v>1261</v>
      </c>
    </row>
    <row r="462" spans="1:5" x14ac:dyDescent="0.25">
      <c r="A462" s="3" t="s">
        <v>1263</v>
      </c>
      <c r="B462" s="3" t="s">
        <v>1264</v>
      </c>
      <c r="D462" s="3" t="s">
        <v>1264</v>
      </c>
      <c r="E462" s="3" t="s">
        <v>1263</v>
      </c>
    </row>
    <row r="463" spans="1:5" x14ac:dyDescent="0.25">
      <c r="A463" s="2" t="s">
        <v>585</v>
      </c>
      <c r="B463" s="2" t="s">
        <v>1141</v>
      </c>
      <c r="D463" s="2" t="s">
        <v>1141</v>
      </c>
      <c r="E463" s="2" t="s">
        <v>585</v>
      </c>
    </row>
    <row r="464" spans="1:5" x14ac:dyDescent="0.25">
      <c r="A464" s="2" t="s">
        <v>586</v>
      </c>
      <c r="B464" s="2" t="s">
        <v>1142</v>
      </c>
      <c r="D464" s="2" t="s">
        <v>1142</v>
      </c>
      <c r="E464" s="2" t="s">
        <v>586</v>
      </c>
    </row>
    <row r="465" spans="1:5" x14ac:dyDescent="0.25">
      <c r="A465" s="2" t="s">
        <v>587</v>
      </c>
      <c r="B465" s="2" t="s">
        <v>1143</v>
      </c>
      <c r="D465" s="2" t="s">
        <v>1143</v>
      </c>
      <c r="E465" s="2" t="s">
        <v>587</v>
      </c>
    </row>
    <row r="466" spans="1:5" x14ac:dyDescent="0.25">
      <c r="A466" s="2" t="s">
        <v>588</v>
      </c>
      <c r="B466" s="2" t="s">
        <v>1144</v>
      </c>
      <c r="D466" s="2" t="s">
        <v>1144</v>
      </c>
      <c r="E466" s="2" t="s">
        <v>588</v>
      </c>
    </row>
    <row r="467" spans="1:5" x14ac:dyDescent="0.25">
      <c r="A467" s="2" t="s">
        <v>589</v>
      </c>
      <c r="B467" s="2" t="s">
        <v>1145</v>
      </c>
      <c r="D467" s="2" t="s">
        <v>1145</v>
      </c>
      <c r="E467" s="2" t="s">
        <v>589</v>
      </c>
    </row>
    <row r="468" spans="1:5" x14ac:dyDescent="0.25">
      <c r="A468" s="2" t="s">
        <v>590</v>
      </c>
      <c r="B468" s="2" t="s">
        <v>1146</v>
      </c>
      <c r="D468" s="2" t="s">
        <v>1146</v>
      </c>
      <c r="E468" s="2" t="s">
        <v>590</v>
      </c>
    </row>
    <row r="469" spans="1:5" x14ac:dyDescent="0.25">
      <c r="A469" s="2" t="s">
        <v>591</v>
      </c>
      <c r="B469" s="2" t="s">
        <v>1265</v>
      </c>
      <c r="D469" s="2" t="s">
        <v>1265</v>
      </c>
      <c r="E469" s="2" t="s">
        <v>591</v>
      </c>
    </row>
    <row r="470" spans="1:5" x14ac:dyDescent="0.25">
      <c r="A470" s="2" t="s">
        <v>592</v>
      </c>
      <c r="B470" s="2" t="s">
        <v>1147</v>
      </c>
      <c r="D470" s="2" t="s">
        <v>1147</v>
      </c>
      <c r="E470" s="2" t="s">
        <v>592</v>
      </c>
    </row>
    <row r="471" spans="1:5" x14ac:dyDescent="0.25">
      <c r="A471" s="2" t="s">
        <v>593</v>
      </c>
      <c r="B471" s="2" t="s">
        <v>1148</v>
      </c>
      <c r="D471" s="2" t="s">
        <v>1148</v>
      </c>
      <c r="E471" s="2" t="s">
        <v>593</v>
      </c>
    </row>
    <row r="472" spans="1:5" x14ac:dyDescent="0.25">
      <c r="A472" s="2" t="s">
        <v>594</v>
      </c>
      <c r="B472" s="2" t="s">
        <v>1149</v>
      </c>
      <c r="D472" s="2" t="s">
        <v>1149</v>
      </c>
      <c r="E472" s="2" t="s">
        <v>594</v>
      </c>
    </row>
    <row r="473" spans="1:5" x14ac:dyDescent="0.25">
      <c r="A473" s="2" t="s">
        <v>595</v>
      </c>
      <c r="B473" s="2" t="s">
        <v>1266</v>
      </c>
      <c r="D473" s="2" t="s">
        <v>1266</v>
      </c>
      <c r="E473" s="2" t="s">
        <v>595</v>
      </c>
    </row>
    <row r="474" spans="1:5" x14ac:dyDescent="0.25">
      <c r="A474" s="2" t="s">
        <v>596</v>
      </c>
      <c r="B474" s="2" t="s">
        <v>1150</v>
      </c>
      <c r="D474" s="2" t="s">
        <v>1150</v>
      </c>
      <c r="E474" s="2" t="s">
        <v>596</v>
      </c>
    </row>
    <row r="475" spans="1:5" x14ac:dyDescent="0.25">
      <c r="A475" s="2" t="s">
        <v>597</v>
      </c>
      <c r="B475" s="2" t="s">
        <v>1151</v>
      </c>
      <c r="D475" s="2" t="s">
        <v>1151</v>
      </c>
      <c r="E475" s="2" t="s">
        <v>597</v>
      </c>
    </row>
    <row r="476" spans="1:5" x14ac:dyDescent="0.25">
      <c r="A476" s="2" t="s">
        <v>598</v>
      </c>
      <c r="B476" s="2" t="s">
        <v>1152</v>
      </c>
      <c r="D476" s="2" t="s">
        <v>1152</v>
      </c>
      <c r="E476" s="2" t="s">
        <v>598</v>
      </c>
    </row>
    <row r="477" spans="1:5" x14ac:dyDescent="0.25">
      <c r="A477" s="2" t="s">
        <v>599</v>
      </c>
      <c r="B477" s="2" t="s">
        <v>1153</v>
      </c>
      <c r="D477" s="2" t="s">
        <v>1153</v>
      </c>
      <c r="E477" s="2" t="s">
        <v>599</v>
      </c>
    </row>
    <row r="478" spans="1:5" x14ac:dyDescent="0.25">
      <c r="A478" s="2" t="s">
        <v>600</v>
      </c>
      <c r="B478" s="2" t="s">
        <v>1267</v>
      </c>
      <c r="D478" s="2" t="s">
        <v>1267</v>
      </c>
      <c r="E478" s="2" t="s">
        <v>600</v>
      </c>
    </row>
    <row r="479" spans="1:5" x14ac:dyDescent="0.25">
      <c r="A479" s="2" t="s">
        <v>601</v>
      </c>
      <c r="B479" s="2" t="s">
        <v>1154</v>
      </c>
      <c r="D479" s="2" t="s">
        <v>1154</v>
      </c>
      <c r="E479" s="2" t="s">
        <v>601</v>
      </c>
    </row>
    <row r="480" spans="1:5" x14ac:dyDescent="0.25">
      <c r="A480" s="2" t="s">
        <v>725</v>
      </c>
      <c r="B480" s="2" t="s">
        <v>1155</v>
      </c>
      <c r="D480" s="2" t="s">
        <v>1155</v>
      </c>
      <c r="E480" s="2" t="s">
        <v>725</v>
      </c>
    </row>
    <row r="481" spans="1:5" x14ac:dyDescent="0.25">
      <c r="A481" s="2" t="s">
        <v>602</v>
      </c>
      <c r="B481" s="2" t="s">
        <v>1156</v>
      </c>
      <c r="D481" s="2" t="s">
        <v>1156</v>
      </c>
      <c r="E481" s="2" t="s">
        <v>602</v>
      </c>
    </row>
    <row r="482" spans="1:5" x14ac:dyDescent="0.25">
      <c r="A482" s="2" t="s">
        <v>603</v>
      </c>
      <c r="B482" s="2" t="s">
        <v>1157</v>
      </c>
      <c r="D482" s="2" t="s">
        <v>1157</v>
      </c>
      <c r="E482" s="2" t="s">
        <v>603</v>
      </c>
    </row>
    <row r="483" spans="1:5" x14ac:dyDescent="0.25">
      <c r="A483" s="2" t="s">
        <v>604</v>
      </c>
      <c r="B483" s="2" t="s">
        <v>1158</v>
      </c>
      <c r="D483" s="2" t="s">
        <v>1158</v>
      </c>
      <c r="E483" s="2" t="s">
        <v>604</v>
      </c>
    </row>
    <row r="484" spans="1:5" x14ac:dyDescent="0.25">
      <c r="A484" s="2" t="s">
        <v>605</v>
      </c>
      <c r="B484" s="2" t="s">
        <v>1159</v>
      </c>
      <c r="D484" s="2" t="s">
        <v>1159</v>
      </c>
      <c r="E484" s="2" t="s">
        <v>605</v>
      </c>
    </row>
    <row r="485" spans="1:5" x14ac:dyDescent="0.25">
      <c r="A485" s="2" t="s">
        <v>606</v>
      </c>
      <c r="B485" s="2" t="s">
        <v>1160</v>
      </c>
      <c r="D485" s="2" t="s">
        <v>1160</v>
      </c>
      <c r="E485" s="2" t="s">
        <v>606</v>
      </c>
    </row>
    <row r="486" spans="1:5" x14ac:dyDescent="0.25">
      <c r="A486" s="2" t="s">
        <v>607</v>
      </c>
      <c r="B486" s="2" t="s">
        <v>1161</v>
      </c>
      <c r="D486" s="2" t="s">
        <v>1161</v>
      </c>
      <c r="E486" s="2" t="s">
        <v>607</v>
      </c>
    </row>
    <row r="487" spans="1:5" x14ac:dyDescent="0.25">
      <c r="A487" s="2" t="s">
        <v>608</v>
      </c>
      <c r="B487" s="2" t="s">
        <v>1162</v>
      </c>
      <c r="D487" s="2" t="s">
        <v>1162</v>
      </c>
      <c r="E487" s="2" t="s">
        <v>608</v>
      </c>
    </row>
    <row r="488" spans="1:5" x14ac:dyDescent="0.25">
      <c r="A488" s="2" t="s">
        <v>609</v>
      </c>
      <c r="B488" s="2" t="s">
        <v>1163</v>
      </c>
      <c r="D488" s="2" t="s">
        <v>1163</v>
      </c>
      <c r="E488" s="2" t="s">
        <v>609</v>
      </c>
    </row>
    <row r="489" spans="1:5" x14ac:dyDescent="0.25">
      <c r="A489" s="2" t="s">
        <v>610</v>
      </c>
      <c r="B489" s="2" t="s">
        <v>1164</v>
      </c>
      <c r="D489" s="2" t="s">
        <v>1164</v>
      </c>
      <c r="E489" s="2" t="s">
        <v>610</v>
      </c>
    </row>
    <row r="490" spans="1:5" x14ac:dyDescent="0.25">
      <c r="A490" s="2" t="s">
        <v>611</v>
      </c>
      <c r="B490" s="2" t="s">
        <v>1165</v>
      </c>
      <c r="D490" s="2" t="s">
        <v>1165</v>
      </c>
      <c r="E490" s="2" t="s">
        <v>611</v>
      </c>
    </row>
    <row r="491" spans="1:5" x14ac:dyDescent="0.25">
      <c r="A491" s="2" t="s">
        <v>612</v>
      </c>
      <c r="B491" s="2" t="s">
        <v>1166</v>
      </c>
      <c r="D491" s="2" t="s">
        <v>1166</v>
      </c>
      <c r="E491" s="2" t="s">
        <v>612</v>
      </c>
    </row>
    <row r="492" spans="1:5" x14ac:dyDescent="0.25">
      <c r="A492" s="2" t="s">
        <v>613</v>
      </c>
      <c r="B492" s="2" t="s">
        <v>1167</v>
      </c>
      <c r="D492" s="2" t="s">
        <v>1167</v>
      </c>
      <c r="E492" s="2" t="s">
        <v>613</v>
      </c>
    </row>
  </sheetData>
  <sheetProtection algorithmName="SHA-512" hashValue="J0XciCz7YoQCHZfRBWxA18LMW/LtlytQSmVeiGUc4Vg/h7C/N4LGIWbZqLT4rRJcAD9/V61aOibrcwcx/82WRg==" saltValue="iTJx/7A743At+yc/aTo5mQ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4">
    <pageSetUpPr fitToPage="1"/>
  </sheetPr>
  <dimension ref="B1:V39"/>
  <sheetViews>
    <sheetView showGridLines="0" zoomScale="90" zoomScaleNormal="90" workbookViewId="0"/>
  </sheetViews>
  <sheetFormatPr baseColWidth="10" defaultColWidth="11.44140625" defaultRowHeight="13.8" x14ac:dyDescent="0.3"/>
  <cols>
    <col min="1" max="1" width="3.88671875" style="62" customWidth="1"/>
    <col min="2" max="2" width="3.88671875" style="20" hidden="1" customWidth="1"/>
    <col min="3" max="3" width="52.109375" style="62" customWidth="1"/>
    <col min="4" max="21" width="8.33203125" style="62" customWidth="1"/>
    <col min="22" max="16384" width="11.44140625" style="62"/>
  </cols>
  <sheetData>
    <row r="1" spans="2:22" ht="17.399999999999999" x14ac:dyDescent="0.3">
      <c r="C1" s="116" t="s">
        <v>621</v>
      </c>
      <c r="P1" s="53"/>
      <c r="Q1" s="53"/>
      <c r="R1" s="53"/>
      <c r="S1" s="53"/>
      <c r="T1" s="53"/>
      <c r="U1" s="53"/>
      <c r="V1" s="53"/>
    </row>
    <row r="2" spans="2:22" ht="18" thickBot="1" x14ac:dyDescent="0.35">
      <c r="C2" s="94" t="s">
        <v>717</v>
      </c>
      <c r="D2" s="117"/>
      <c r="E2" s="117"/>
      <c r="F2" s="117"/>
      <c r="G2" s="117"/>
      <c r="H2" s="117"/>
      <c r="I2" s="117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2:22" ht="21.75" customHeight="1" thickTop="1" thickBot="1" x14ac:dyDescent="0.35">
      <c r="B3" s="20">
        <v>1</v>
      </c>
      <c r="C3" s="401" t="s">
        <v>636</v>
      </c>
      <c r="D3" s="455" t="s">
        <v>628</v>
      </c>
      <c r="E3" s="456"/>
      <c r="F3" s="456"/>
      <c r="G3" s="456"/>
      <c r="H3" s="456"/>
      <c r="I3" s="456"/>
      <c r="J3" s="457" t="s">
        <v>629</v>
      </c>
      <c r="K3" s="456"/>
      <c r="L3" s="456"/>
      <c r="M3" s="456"/>
      <c r="N3" s="456"/>
      <c r="O3" s="456"/>
      <c r="P3" s="458" t="s">
        <v>709</v>
      </c>
      <c r="Q3" s="459"/>
      <c r="R3" s="459"/>
      <c r="S3" s="459"/>
      <c r="T3" s="459"/>
      <c r="U3" s="459"/>
    </row>
    <row r="4" spans="2:22" ht="45.75" customHeight="1" thickBot="1" x14ac:dyDescent="0.35">
      <c r="B4" s="20">
        <v>2</v>
      </c>
      <c r="C4" s="402"/>
      <c r="D4" s="462" t="s">
        <v>1313</v>
      </c>
      <c r="E4" s="447"/>
      <c r="F4" s="447"/>
      <c r="G4" s="446" t="s">
        <v>1314</v>
      </c>
      <c r="H4" s="447"/>
      <c r="I4" s="464"/>
      <c r="J4" s="466" t="s">
        <v>1313</v>
      </c>
      <c r="K4" s="447"/>
      <c r="L4" s="447"/>
      <c r="M4" s="446" t="s">
        <v>1314</v>
      </c>
      <c r="N4" s="447"/>
      <c r="O4" s="447"/>
      <c r="P4" s="460"/>
      <c r="Q4" s="461"/>
      <c r="R4" s="461"/>
      <c r="S4" s="461"/>
      <c r="T4" s="461"/>
      <c r="U4" s="461"/>
    </row>
    <row r="5" spans="2:22" ht="45.75" customHeight="1" x14ac:dyDescent="0.3">
      <c r="B5" s="20">
        <v>3</v>
      </c>
      <c r="C5" s="402"/>
      <c r="D5" s="463"/>
      <c r="E5" s="449"/>
      <c r="F5" s="449"/>
      <c r="G5" s="448"/>
      <c r="H5" s="449"/>
      <c r="I5" s="465"/>
      <c r="J5" s="467"/>
      <c r="K5" s="449"/>
      <c r="L5" s="449"/>
      <c r="M5" s="448"/>
      <c r="N5" s="449"/>
      <c r="O5" s="449"/>
      <c r="P5" s="450" t="s">
        <v>628</v>
      </c>
      <c r="Q5" s="451"/>
      <c r="R5" s="451"/>
      <c r="S5" s="452" t="s">
        <v>710</v>
      </c>
      <c r="T5" s="451"/>
      <c r="U5" s="451"/>
    </row>
    <row r="6" spans="2:22" ht="31.5" customHeight="1" thickBot="1" x14ac:dyDescent="0.35">
      <c r="B6" s="20">
        <v>4</v>
      </c>
      <c r="C6" s="403"/>
      <c r="D6" s="119" t="s">
        <v>0</v>
      </c>
      <c r="E6" s="120" t="s">
        <v>15</v>
      </c>
      <c r="F6" s="121" t="s">
        <v>14</v>
      </c>
      <c r="G6" s="122" t="s">
        <v>0</v>
      </c>
      <c r="H6" s="120" t="s">
        <v>15</v>
      </c>
      <c r="I6" s="123" t="s">
        <v>14</v>
      </c>
      <c r="J6" s="124" t="s">
        <v>0</v>
      </c>
      <c r="K6" s="120" t="s">
        <v>15</v>
      </c>
      <c r="L6" s="121" t="s">
        <v>14</v>
      </c>
      <c r="M6" s="122" t="s">
        <v>0</v>
      </c>
      <c r="N6" s="120" t="s">
        <v>15</v>
      </c>
      <c r="O6" s="125" t="s">
        <v>14</v>
      </c>
      <c r="P6" s="126" t="s">
        <v>0</v>
      </c>
      <c r="Q6" s="120" t="s">
        <v>15</v>
      </c>
      <c r="R6" s="121" t="s">
        <v>14</v>
      </c>
      <c r="S6" s="127" t="s">
        <v>0</v>
      </c>
      <c r="T6" s="120" t="s">
        <v>15</v>
      </c>
      <c r="U6" s="121" t="s">
        <v>14</v>
      </c>
    </row>
    <row r="7" spans="2:22" ht="23.25" customHeight="1" thickTop="1" thickBot="1" x14ac:dyDescent="0.35">
      <c r="B7" s="20">
        <v>5</v>
      </c>
      <c r="C7" s="128" t="s">
        <v>647</v>
      </c>
      <c r="D7" s="129">
        <f>+E7+F7</f>
        <v>0</v>
      </c>
      <c r="E7" s="130">
        <f>+E8+E9+E10+E11+E12+E13+E14+E18+E22+E23+E24+E25+E26+E27+E28</f>
        <v>0</v>
      </c>
      <c r="F7" s="131">
        <f>+F8+F9+F10+F11+F12+F13+F14+F18+F22+F23+F24+F25+F26+F27+F28</f>
        <v>0</v>
      </c>
      <c r="G7" s="132">
        <f>+H7+I7</f>
        <v>0</v>
      </c>
      <c r="H7" s="130">
        <f>+H8+H9+H10+H11+H12+H13+H14+H18+H22+H23+H24+H25+H26+H27+H28</f>
        <v>0</v>
      </c>
      <c r="I7" s="131">
        <f>+I8+I9+I10+I11+I12+I13+I14+I18+I22+I23+I24+I25+I26+I27+I28</f>
        <v>0</v>
      </c>
      <c r="J7" s="133">
        <f>+K7+L7</f>
        <v>0</v>
      </c>
      <c r="K7" s="130">
        <f>+K8+K9+K10+K11+K12+K13+K14+K18+K22+K23+K24+K25+K26+K27+K28</f>
        <v>0</v>
      </c>
      <c r="L7" s="131">
        <f>+L8+L9+L10+L11+L12+L13+L14+L18+L22+L23+L24+L25+L26+L27+L28</f>
        <v>0</v>
      </c>
      <c r="M7" s="132">
        <f>+N7+O7</f>
        <v>0</v>
      </c>
      <c r="N7" s="130">
        <f>+N8+N9+N10+N11+N12+N13+N14+N18+N22+N23+N24+N25+N26+N27+N28</f>
        <v>0</v>
      </c>
      <c r="O7" s="134">
        <f>+O8+O9+O10+O11+O12+O13+O14+O18+O22+O23+O24+O25+O26+O27+O28</f>
        <v>0</v>
      </c>
      <c r="P7" s="135">
        <f>+Q7+R7</f>
        <v>0</v>
      </c>
      <c r="Q7" s="130">
        <f>+Q8+Q9+Q10+Q11+Q12+Q13+Q14+Q18+Q22+Q23+Q24+Q25+Q26+Q27+Q28</f>
        <v>0</v>
      </c>
      <c r="R7" s="131">
        <f>+R8+R9+R10+R11+R12+R13+R14+R18+R22+R23+R24+R25+R26+R27+R28</f>
        <v>0</v>
      </c>
      <c r="S7" s="132">
        <f>+T7+U7</f>
        <v>0</v>
      </c>
      <c r="T7" s="130">
        <f>+T8+T9+T10+T11+T12+T13+T14+T18+T22+T23+T24+T25+T26+T27+T28</f>
        <v>0</v>
      </c>
      <c r="U7" s="131">
        <f>+U8+U9+U10+U11+U12+U13+U14+U18+U22+U23+U24+U25+U26+U27+U28</f>
        <v>0</v>
      </c>
    </row>
    <row r="8" spans="2:22" ht="25.5" customHeight="1" x14ac:dyDescent="0.3">
      <c r="B8" s="20">
        <v>6</v>
      </c>
      <c r="C8" s="136" t="s">
        <v>133</v>
      </c>
      <c r="D8" s="137">
        <f>+E8+F8</f>
        <v>0</v>
      </c>
      <c r="E8" s="138"/>
      <c r="F8" s="139"/>
      <c r="G8" s="140">
        <f>+H8+I8</f>
        <v>0</v>
      </c>
      <c r="H8" s="138"/>
      <c r="I8" s="139"/>
      <c r="J8" s="141">
        <f>+K8+L8</f>
        <v>0</v>
      </c>
      <c r="K8" s="138"/>
      <c r="L8" s="139"/>
      <c r="M8" s="140">
        <f>+N8+O8</f>
        <v>0</v>
      </c>
      <c r="N8" s="138"/>
      <c r="O8" s="142"/>
      <c r="P8" s="143">
        <f>+Q8+R8</f>
        <v>0</v>
      </c>
      <c r="Q8" s="144"/>
      <c r="R8" s="144"/>
      <c r="S8" s="140">
        <f>+T8+U8</f>
        <v>0</v>
      </c>
      <c r="T8" s="144"/>
      <c r="U8" s="145"/>
    </row>
    <row r="9" spans="2:22" ht="25.5" customHeight="1" x14ac:dyDescent="0.3">
      <c r="B9" s="20">
        <v>7</v>
      </c>
      <c r="C9" s="136" t="s">
        <v>66</v>
      </c>
      <c r="D9" s="146">
        <f>+E9+F9</f>
        <v>0</v>
      </c>
      <c r="E9" s="147"/>
      <c r="F9" s="148"/>
      <c r="G9" s="149">
        <f>+H9+I9</f>
        <v>0</v>
      </c>
      <c r="H9" s="147"/>
      <c r="I9" s="148"/>
      <c r="J9" s="150">
        <f>+K9+L9</f>
        <v>0</v>
      </c>
      <c r="K9" s="147"/>
      <c r="L9" s="148"/>
      <c r="M9" s="149">
        <f>+N9+O9</f>
        <v>0</v>
      </c>
      <c r="N9" s="147"/>
      <c r="O9" s="151"/>
      <c r="P9" s="152">
        <f>+Q9+R9</f>
        <v>0</v>
      </c>
      <c r="Q9" s="147"/>
      <c r="R9" s="147"/>
      <c r="S9" s="149">
        <f>+T9+U9</f>
        <v>0</v>
      </c>
      <c r="T9" s="147"/>
      <c r="U9" s="153"/>
    </row>
    <row r="10" spans="2:22" ht="25.5" customHeight="1" x14ac:dyDescent="0.3">
      <c r="B10" s="20">
        <v>8</v>
      </c>
      <c r="C10" s="136" t="s">
        <v>134</v>
      </c>
      <c r="D10" s="146">
        <f t="shared" ref="D10:D26" si="0">+E10+F10</f>
        <v>0</v>
      </c>
      <c r="E10" s="147"/>
      <c r="F10" s="148"/>
      <c r="G10" s="149">
        <f t="shared" ref="G10:G13" si="1">+H10+I10</f>
        <v>0</v>
      </c>
      <c r="H10" s="147"/>
      <c r="I10" s="148"/>
      <c r="J10" s="150">
        <f t="shared" ref="J10:J13" si="2">+K10+L10</f>
        <v>0</v>
      </c>
      <c r="K10" s="147"/>
      <c r="L10" s="148"/>
      <c r="M10" s="149">
        <f t="shared" ref="M10:M13" si="3">+N10+O10</f>
        <v>0</v>
      </c>
      <c r="N10" s="147"/>
      <c r="O10" s="151"/>
      <c r="P10" s="152">
        <f t="shared" ref="P10:P13" si="4">+Q10+R10</f>
        <v>0</v>
      </c>
      <c r="Q10" s="147"/>
      <c r="R10" s="147"/>
      <c r="S10" s="149">
        <f t="shared" ref="S10:S13" si="5">+T10+U10</f>
        <v>0</v>
      </c>
      <c r="T10" s="147"/>
      <c r="U10" s="153"/>
    </row>
    <row r="11" spans="2:22" ht="25.5" customHeight="1" x14ac:dyDescent="0.3">
      <c r="B11" s="20">
        <v>9</v>
      </c>
      <c r="C11" s="136" t="s">
        <v>135</v>
      </c>
      <c r="D11" s="146">
        <f t="shared" si="0"/>
        <v>0</v>
      </c>
      <c r="E11" s="147"/>
      <c r="F11" s="148"/>
      <c r="G11" s="149">
        <f t="shared" si="1"/>
        <v>0</v>
      </c>
      <c r="H11" s="147"/>
      <c r="I11" s="148"/>
      <c r="J11" s="150">
        <f t="shared" si="2"/>
        <v>0</v>
      </c>
      <c r="K11" s="147"/>
      <c r="L11" s="148"/>
      <c r="M11" s="149">
        <f t="shared" si="3"/>
        <v>0</v>
      </c>
      <c r="N11" s="147"/>
      <c r="O11" s="151"/>
      <c r="P11" s="152">
        <f t="shared" si="4"/>
        <v>0</v>
      </c>
      <c r="Q11" s="147"/>
      <c r="R11" s="147"/>
      <c r="S11" s="149">
        <f t="shared" si="5"/>
        <v>0</v>
      </c>
      <c r="T11" s="147"/>
      <c r="U11" s="153"/>
    </row>
    <row r="12" spans="2:22" ht="25.5" customHeight="1" x14ac:dyDescent="0.3">
      <c r="B12" s="20">
        <v>10</v>
      </c>
      <c r="C12" s="136" t="s">
        <v>1315</v>
      </c>
      <c r="D12" s="146">
        <f t="shared" si="0"/>
        <v>0</v>
      </c>
      <c r="E12" s="147"/>
      <c r="F12" s="148"/>
      <c r="G12" s="149">
        <f t="shared" si="1"/>
        <v>0</v>
      </c>
      <c r="H12" s="147"/>
      <c r="I12" s="148"/>
      <c r="J12" s="150">
        <f t="shared" si="2"/>
        <v>0</v>
      </c>
      <c r="K12" s="147"/>
      <c r="L12" s="148"/>
      <c r="M12" s="149">
        <f t="shared" si="3"/>
        <v>0</v>
      </c>
      <c r="N12" s="147"/>
      <c r="O12" s="151"/>
      <c r="P12" s="152">
        <f t="shared" si="4"/>
        <v>0</v>
      </c>
      <c r="Q12" s="147"/>
      <c r="R12" s="147"/>
      <c r="S12" s="149">
        <f t="shared" si="5"/>
        <v>0</v>
      </c>
      <c r="T12" s="147"/>
      <c r="U12" s="153"/>
    </row>
    <row r="13" spans="2:22" ht="25.5" customHeight="1" x14ac:dyDescent="0.3">
      <c r="B13" s="20">
        <v>11</v>
      </c>
      <c r="C13" s="136" t="s">
        <v>711</v>
      </c>
      <c r="D13" s="146">
        <f t="shared" si="0"/>
        <v>0</v>
      </c>
      <c r="E13" s="147"/>
      <c r="F13" s="148"/>
      <c r="G13" s="149">
        <f t="shared" si="1"/>
        <v>0</v>
      </c>
      <c r="H13" s="147"/>
      <c r="I13" s="148"/>
      <c r="J13" s="150">
        <f t="shared" si="2"/>
        <v>0</v>
      </c>
      <c r="K13" s="147"/>
      <c r="L13" s="148"/>
      <c r="M13" s="149">
        <f t="shared" si="3"/>
        <v>0</v>
      </c>
      <c r="N13" s="147"/>
      <c r="O13" s="151"/>
      <c r="P13" s="152">
        <f t="shared" si="4"/>
        <v>0</v>
      </c>
      <c r="Q13" s="138"/>
      <c r="R13" s="138"/>
      <c r="S13" s="154">
        <f t="shared" si="5"/>
        <v>0</v>
      </c>
      <c r="T13" s="147"/>
      <c r="U13" s="153"/>
    </row>
    <row r="14" spans="2:22" ht="25.5" customHeight="1" x14ac:dyDescent="0.3">
      <c r="B14" s="20">
        <v>12</v>
      </c>
      <c r="C14" s="136" t="s">
        <v>67</v>
      </c>
      <c r="D14" s="155">
        <f>+E14+F14</f>
        <v>0</v>
      </c>
      <c r="E14" s="156">
        <f>SUM(E15:E17)</f>
        <v>0</v>
      </c>
      <c r="F14" s="157">
        <f>SUM(F15:F17)</f>
        <v>0</v>
      </c>
      <c r="G14" s="158">
        <f>+H14+I14</f>
        <v>0</v>
      </c>
      <c r="H14" s="156">
        <f>SUM(H15:H17)</f>
        <v>0</v>
      </c>
      <c r="I14" s="157">
        <f>SUM(I15:I17)</f>
        <v>0</v>
      </c>
      <c r="J14" s="159">
        <f>+K14+L14</f>
        <v>0</v>
      </c>
      <c r="K14" s="156">
        <f>SUM(K15:K17)</f>
        <v>0</v>
      </c>
      <c r="L14" s="157">
        <f>SUM(L15:L17)</f>
        <v>0</v>
      </c>
      <c r="M14" s="158">
        <f>+N14+O14</f>
        <v>0</v>
      </c>
      <c r="N14" s="156">
        <f>SUM(N15:N17)</f>
        <v>0</v>
      </c>
      <c r="O14" s="160">
        <f>SUM(O15:O17)</f>
        <v>0</v>
      </c>
      <c r="P14" s="161">
        <f>+Q14+R14</f>
        <v>0</v>
      </c>
      <c r="Q14" s="162">
        <f>SUM(Q15:Q17)</f>
        <v>0</v>
      </c>
      <c r="R14" s="162">
        <f>SUM(R15:R17)</f>
        <v>0</v>
      </c>
      <c r="S14" s="163">
        <f>+T14+U14</f>
        <v>0</v>
      </c>
      <c r="T14" s="162">
        <f>SUM(T15:T17)</f>
        <v>0</v>
      </c>
      <c r="U14" s="164">
        <f>SUM(U15:U17)</f>
        <v>0</v>
      </c>
    </row>
    <row r="15" spans="2:22" ht="25.5" customHeight="1" x14ac:dyDescent="0.3">
      <c r="B15" s="20">
        <v>13</v>
      </c>
      <c r="C15" s="165" t="s">
        <v>712</v>
      </c>
      <c r="D15" s="71">
        <f t="shared" si="0"/>
        <v>0</v>
      </c>
      <c r="E15" s="72"/>
      <c r="F15" s="110"/>
      <c r="G15" s="166">
        <f t="shared" ref="G15:G17" si="6">+H15+I15</f>
        <v>0</v>
      </c>
      <c r="H15" s="72"/>
      <c r="I15" s="110"/>
      <c r="J15" s="167">
        <f t="shared" ref="J15:J17" si="7">+K15+L15</f>
        <v>0</v>
      </c>
      <c r="K15" s="72"/>
      <c r="L15" s="110"/>
      <c r="M15" s="166">
        <f t="shared" ref="M15:M17" si="8">+N15+O15</f>
        <v>0</v>
      </c>
      <c r="N15" s="72"/>
      <c r="O15" s="168"/>
      <c r="P15" s="169">
        <f t="shared" ref="P15:P17" si="9">+Q15+R15</f>
        <v>0</v>
      </c>
      <c r="Q15" s="72"/>
      <c r="R15" s="72"/>
      <c r="S15" s="166">
        <f t="shared" ref="S15:S17" si="10">+T15+U15</f>
        <v>0</v>
      </c>
      <c r="T15" s="72"/>
      <c r="U15" s="170"/>
    </row>
    <row r="16" spans="2:22" ht="25.5" customHeight="1" x14ac:dyDescent="0.3">
      <c r="B16" s="20">
        <v>14</v>
      </c>
      <c r="C16" s="171" t="s">
        <v>713</v>
      </c>
      <c r="D16" s="71">
        <f t="shared" si="0"/>
        <v>0</v>
      </c>
      <c r="E16" s="72"/>
      <c r="F16" s="110"/>
      <c r="G16" s="166">
        <f t="shared" si="6"/>
        <v>0</v>
      </c>
      <c r="H16" s="72"/>
      <c r="I16" s="110"/>
      <c r="J16" s="167">
        <f t="shared" si="7"/>
        <v>0</v>
      </c>
      <c r="K16" s="72"/>
      <c r="L16" s="110"/>
      <c r="M16" s="166">
        <f t="shared" si="8"/>
        <v>0</v>
      </c>
      <c r="N16" s="72"/>
      <c r="O16" s="168"/>
      <c r="P16" s="169">
        <f t="shared" si="9"/>
        <v>0</v>
      </c>
      <c r="Q16" s="72"/>
      <c r="R16" s="72"/>
      <c r="S16" s="166">
        <f t="shared" si="10"/>
        <v>0</v>
      </c>
      <c r="T16" s="72"/>
      <c r="U16" s="170"/>
    </row>
    <row r="17" spans="2:21" ht="25.5" customHeight="1" x14ac:dyDescent="0.3">
      <c r="B17" s="20">
        <v>15</v>
      </c>
      <c r="C17" s="172" t="s">
        <v>714</v>
      </c>
      <c r="D17" s="137">
        <f t="shared" si="0"/>
        <v>0</v>
      </c>
      <c r="E17" s="138"/>
      <c r="F17" s="139"/>
      <c r="G17" s="140">
        <f t="shared" si="6"/>
        <v>0</v>
      </c>
      <c r="H17" s="138"/>
      <c r="I17" s="139"/>
      <c r="J17" s="141">
        <f t="shared" si="7"/>
        <v>0</v>
      </c>
      <c r="K17" s="138"/>
      <c r="L17" s="139"/>
      <c r="M17" s="140">
        <f t="shared" si="8"/>
        <v>0</v>
      </c>
      <c r="N17" s="138"/>
      <c r="O17" s="142"/>
      <c r="P17" s="143">
        <f t="shared" si="9"/>
        <v>0</v>
      </c>
      <c r="Q17" s="138"/>
      <c r="R17" s="138"/>
      <c r="S17" s="140">
        <f t="shared" si="10"/>
        <v>0</v>
      </c>
      <c r="T17" s="138"/>
      <c r="U17" s="173"/>
    </row>
    <row r="18" spans="2:21" ht="25.5" customHeight="1" x14ac:dyDescent="0.3">
      <c r="B18" s="20">
        <v>16</v>
      </c>
      <c r="C18" s="174" t="s">
        <v>722</v>
      </c>
      <c r="D18" s="155">
        <f>+E18+F18</f>
        <v>0</v>
      </c>
      <c r="E18" s="156">
        <f>SUM(E19:E21)</f>
        <v>0</v>
      </c>
      <c r="F18" s="157">
        <f>SUM(F19:F21)</f>
        <v>0</v>
      </c>
      <c r="G18" s="158">
        <f>+H18+I18</f>
        <v>0</v>
      </c>
      <c r="H18" s="156">
        <f>SUM(H19:H21)</f>
        <v>0</v>
      </c>
      <c r="I18" s="157">
        <f>SUM(I19:I21)</f>
        <v>0</v>
      </c>
      <c r="J18" s="159">
        <f>+K18+L18</f>
        <v>0</v>
      </c>
      <c r="K18" s="156">
        <f>SUM(K19:K21)</f>
        <v>0</v>
      </c>
      <c r="L18" s="157">
        <f>SUM(L19:L21)</f>
        <v>0</v>
      </c>
      <c r="M18" s="158">
        <f>+N18+O18</f>
        <v>0</v>
      </c>
      <c r="N18" s="156">
        <f>SUM(N19:N21)</f>
        <v>0</v>
      </c>
      <c r="O18" s="160">
        <f>SUM(O19:O21)</f>
        <v>0</v>
      </c>
      <c r="P18" s="161">
        <f>+Q18+R18</f>
        <v>0</v>
      </c>
      <c r="Q18" s="162">
        <f>SUM(Q19:Q21)</f>
        <v>0</v>
      </c>
      <c r="R18" s="162">
        <f>SUM(R19:R21)</f>
        <v>0</v>
      </c>
      <c r="S18" s="163">
        <f>+T18+U18</f>
        <v>0</v>
      </c>
      <c r="T18" s="162">
        <f>SUM(T19:T21)</f>
        <v>0</v>
      </c>
      <c r="U18" s="164">
        <f>SUM(U19:U21)</f>
        <v>0</v>
      </c>
    </row>
    <row r="19" spans="2:21" ht="25.5" customHeight="1" x14ac:dyDescent="0.3">
      <c r="B19" s="20">
        <v>17</v>
      </c>
      <c r="C19" s="165" t="s">
        <v>712</v>
      </c>
      <c r="D19" s="71">
        <f t="shared" ref="D19:D21" si="11">+E19+F19</f>
        <v>0</v>
      </c>
      <c r="E19" s="72"/>
      <c r="F19" s="110"/>
      <c r="G19" s="166">
        <f t="shared" ref="G19:G24" si="12">+H19+I19</f>
        <v>0</v>
      </c>
      <c r="H19" s="72"/>
      <c r="I19" s="110"/>
      <c r="J19" s="167">
        <f t="shared" ref="J19:J24" si="13">+K19+L19</f>
        <v>0</v>
      </c>
      <c r="K19" s="72"/>
      <c r="L19" s="110"/>
      <c r="M19" s="166">
        <f t="shared" ref="M19:M24" si="14">+N19+O19</f>
        <v>0</v>
      </c>
      <c r="N19" s="72"/>
      <c r="O19" s="168"/>
      <c r="P19" s="169">
        <f t="shared" ref="P19:P24" si="15">+Q19+R19</f>
        <v>0</v>
      </c>
      <c r="Q19" s="72"/>
      <c r="R19" s="72"/>
      <c r="S19" s="166">
        <f t="shared" ref="S19:S24" si="16">+T19+U19</f>
        <v>0</v>
      </c>
      <c r="T19" s="72"/>
      <c r="U19" s="170"/>
    </row>
    <row r="20" spans="2:21" ht="25.5" customHeight="1" x14ac:dyDescent="0.3">
      <c r="B20" s="20">
        <v>18</v>
      </c>
      <c r="C20" s="171" t="s">
        <v>713</v>
      </c>
      <c r="D20" s="71">
        <f t="shared" si="11"/>
        <v>0</v>
      </c>
      <c r="E20" s="72"/>
      <c r="F20" s="110"/>
      <c r="G20" s="166">
        <f t="shared" si="12"/>
        <v>0</v>
      </c>
      <c r="H20" s="72"/>
      <c r="I20" s="110"/>
      <c r="J20" s="167">
        <f t="shared" si="13"/>
        <v>0</v>
      </c>
      <c r="K20" s="72"/>
      <c r="L20" s="110"/>
      <c r="M20" s="166">
        <f t="shared" si="14"/>
        <v>0</v>
      </c>
      <c r="N20" s="72"/>
      <c r="O20" s="168"/>
      <c r="P20" s="169">
        <f t="shared" si="15"/>
        <v>0</v>
      </c>
      <c r="Q20" s="72"/>
      <c r="R20" s="72"/>
      <c r="S20" s="166">
        <f t="shared" si="16"/>
        <v>0</v>
      </c>
      <c r="T20" s="72"/>
      <c r="U20" s="170"/>
    </row>
    <row r="21" spans="2:21" ht="25.5" customHeight="1" x14ac:dyDescent="0.3">
      <c r="B21" s="20">
        <v>19</v>
      </c>
      <c r="C21" s="175" t="s">
        <v>714</v>
      </c>
      <c r="D21" s="137">
        <f t="shared" si="11"/>
        <v>0</v>
      </c>
      <c r="E21" s="138"/>
      <c r="F21" s="139"/>
      <c r="G21" s="140">
        <f t="shared" si="12"/>
        <v>0</v>
      </c>
      <c r="H21" s="138"/>
      <c r="I21" s="139"/>
      <c r="J21" s="141">
        <f t="shared" si="13"/>
        <v>0</v>
      </c>
      <c r="K21" s="138"/>
      <c r="L21" s="139"/>
      <c r="M21" s="140">
        <f t="shared" si="14"/>
        <v>0</v>
      </c>
      <c r="N21" s="138"/>
      <c r="O21" s="142"/>
      <c r="P21" s="143">
        <f t="shared" si="15"/>
        <v>0</v>
      </c>
      <c r="Q21" s="138"/>
      <c r="R21" s="138"/>
      <c r="S21" s="140">
        <f t="shared" si="16"/>
        <v>0</v>
      </c>
      <c r="T21" s="138"/>
      <c r="U21" s="173"/>
    </row>
    <row r="22" spans="2:21" ht="25.5" customHeight="1" x14ac:dyDescent="0.3">
      <c r="B22" s="20">
        <v>20</v>
      </c>
      <c r="C22" s="136" t="s">
        <v>68</v>
      </c>
      <c r="D22" s="146">
        <f t="shared" si="0"/>
        <v>0</v>
      </c>
      <c r="E22" s="147"/>
      <c r="F22" s="148"/>
      <c r="G22" s="149">
        <f t="shared" si="12"/>
        <v>0</v>
      </c>
      <c r="H22" s="147"/>
      <c r="I22" s="148"/>
      <c r="J22" s="150">
        <f t="shared" si="13"/>
        <v>0</v>
      </c>
      <c r="K22" s="147"/>
      <c r="L22" s="148"/>
      <c r="M22" s="149">
        <f t="shared" si="14"/>
        <v>0</v>
      </c>
      <c r="N22" s="147"/>
      <c r="O22" s="151"/>
      <c r="P22" s="152">
        <f t="shared" si="15"/>
        <v>0</v>
      </c>
      <c r="Q22" s="147"/>
      <c r="R22" s="147"/>
      <c r="S22" s="149">
        <f t="shared" si="16"/>
        <v>0</v>
      </c>
      <c r="T22" s="147"/>
      <c r="U22" s="153"/>
    </row>
    <row r="23" spans="2:21" ht="25.5" customHeight="1" thickBot="1" x14ac:dyDescent="0.35">
      <c r="B23" s="20">
        <v>21</v>
      </c>
      <c r="C23" s="136" t="s">
        <v>731</v>
      </c>
      <c r="D23" s="146">
        <f t="shared" si="0"/>
        <v>0</v>
      </c>
      <c r="E23" s="147"/>
      <c r="F23" s="148"/>
      <c r="G23" s="149">
        <f t="shared" si="12"/>
        <v>0</v>
      </c>
      <c r="H23" s="147"/>
      <c r="I23" s="148"/>
      <c r="J23" s="150">
        <f t="shared" si="13"/>
        <v>0</v>
      </c>
      <c r="K23" s="147"/>
      <c r="L23" s="148"/>
      <c r="M23" s="149">
        <f t="shared" si="14"/>
        <v>0</v>
      </c>
      <c r="N23" s="147"/>
      <c r="O23" s="151"/>
      <c r="P23" s="152">
        <f t="shared" si="15"/>
        <v>0</v>
      </c>
      <c r="Q23" s="147"/>
      <c r="R23" s="147"/>
      <c r="S23" s="149">
        <f t="shared" si="16"/>
        <v>0</v>
      </c>
      <c r="T23" s="147"/>
      <c r="U23" s="153"/>
    </row>
    <row r="24" spans="2:21" ht="25.5" hidden="1" customHeight="1" thickBot="1" x14ac:dyDescent="0.35">
      <c r="C24" s="136" t="s">
        <v>715</v>
      </c>
      <c r="D24" s="146">
        <f t="shared" si="0"/>
        <v>0</v>
      </c>
      <c r="E24" s="147"/>
      <c r="F24" s="148"/>
      <c r="G24" s="149">
        <f t="shared" si="12"/>
        <v>0</v>
      </c>
      <c r="H24" s="147"/>
      <c r="I24" s="148"/>
      <c r="J24" s="150">
        <f t="shared" si="13"/>
        <v>0</v>
      </c>
      <c r="K24" s="147"/>
      <c r="L24" s="148"/>
      <c r="M24" s="149">
        <f t="shared" si="14"/>
        <v>0</v>
      </c>
      <c r="N24" s="147"/>
      <c r="O24" s="151"/>
      <c r="P24" s="176">
        <f t="shared" si="15"/>
        <v>0</v>
      </c>
      <c r="Q24" s="177"/>
      <c r="R24" s="177"/>
      <c r="S24" s="178">
        <f t="shared" si="16"/>
        <v>0</v>
      </c>
      <c r="T24" s="138"/>
      <c r="U24" s="173"/>
    </row>
    <row r="25" spans="2:21" ht="25.5" customHeight="1" x14ac:dyDescent="0.3">
      <c r="B25" s="20">
        <v>22</v>
      </c>
      <c r="C25" s="179" t="s">
        <v>1316</v>
      </c>
      <c r="D25" s="180">
        <f>+E25+F25</f>
        <v>0</v>
      </c>
      <c r="E25" s="181"/>
      <c r="F25" s="182"/>
      <c r="G25" s="183">
        <f>+H25+I25</f>
        <v>0</v>
      </c>
      <c r="H25" s="181"/>
      <c r="I25" s="182"/>
      <c r="J25" s="184">
        <f>+K25+L25</f>
        <v>0</v>
      </c>
      <c r="K25" s="181"/>
      <c r="L25" s="182"/>
      <c r="M25" s="183">
        <f>+N25+O25</f>
        <v>0</v>
      </c>
      <c r="N25" s="181"/>
      <c r="O25" s="185"/>
      <c r="P25" s="186">
        <f>+Q25+R25</f>
        <v>0</v>
      </c>
      <c r="Q25" s="181"/>
      <c r="R25" s="181"/>
      <c r="S25" s="183">
        <f>+T25+U25</f>
        <v>0</v>
      </c>
      <c r="T25" s="187"/>
      <c r="U25" s="188"/>
    </row>
    <row r="26" spans="2:21" ht="25.5" customHeight="1" x14ac:dyDescent="0.3">
      <c r="B26" s="20">
        <v>23</v>
      </c>
      <c r="C26" s="189" t="s">
        <v>1317</v>
      </c>
      <c r="D26" s="146">
        <f t="shared" si="0"/>
        <v>0</v>
      </c>
      <c r="E26" s="147"/>
      <c r="F26" s="148"/>
      <c r="G26" s="149">
        <f t="shared" ref="G26" si="17">+H26+I26</f>
        <v>0</v>
      </c>
      <c r="H26" s="147"/>
      <c r="I26" s="148"/>
      <c r="J26" s="150">
        <f t="shared" ref="J26" si="18">+K26+L26</f>
        <v>0</v>
      </c>
      <c r="K26" s="147"/>
      <c r="L26" s="148"/>
      <c r="M26" s="149">
        <f t="shared" ref="M26" si="19">+N26+O26</f>
        <v>0</v>
      </c>
      <c r="N26" s="147"/>
      <c r="O26" s="151"/>
      <c r="P26" s="152">
        <f t="shared" ref="P26" si="20">+Q26+R26</f>
        <v>0</v>
      </c>
      <c r="Q26" s="147"/>
      <c r="R26" s="147"/>
      <c r="S26" s="149">
        <f t="shared" ref="S26" si="21">+T26+U26</f>
        <v>0</v>
      </c>
      <c r="T26" s="147"/>
      <c r="U26" s="153"/>
    </row>
    <row r="27" spans="2:21" ht="25.5" customHeight="1" x14ac:dyDescent="0.3">
      <c r="B27" s="20">
        <v>24</v>
      </c>
      <c r="C27" s="190" t="s">
        <v>721</v>
      </c>
      <c r="D27" s="146">
        <f>+E27+F27</f>
        <v>0</v>
      </c>
      <c r="E27" s="147"/>
      <c r="F27" s="148"/>
      <c r="G27" s="149">
        <f>+H27+I27</f>
        <v>0</v>
      </c>
      <c r="H27" s="147"/>
      <c r="I27" s="148"/>
      <c r="J27" s="150">
        <f>+K27+L27</f>
        <v>0</v>
      </c>
      <c r="K27" s="147"/>
      <c r="L27" s="148"/>
      <c r="M27" s="149">
        <f>+N27+O27</f>
        <v>0</v>
      </c>
      <c r="N27" s="147"/>
      <c r="O27" s="151"/>
      <c r="P27" s="152">
        <f>+Q27+R27</f>
        <v>0</v>
      </c>
      <c r="Q27" s="147"/>
      <c r="R27" s="147"/>
      <c r="S27" s="149">
        <f>+T27+U27</f>
        <v>0</v>
      </c>
      <c r="T27" s="147"/>
      <c r="U27" s="153"/>
    </row>
    <row r="28" spans="2:21" ht="25.5" customHeight="1" thickBot="1" x14ac:dyDescent="0.35">
      <c r="B28" s="20">
        <v>25</v>
      </c>
      <c r="C28" s="191" t="s">
        <v>1318</v>
      </c>
      <c r="D28" s="192">
        <f>+E28+F28</f>
        <v>0</v>
      </c>
      <c r="E28" s="193"/>
      <c r="F28" s="194"/>
      <c r="G28" s="195">
        <f>+H28+I28</f>
        <v>0</v>
      </c>
      <c r="H28" s="193"/>
      <c r="I28" s="194"/>
      <c r="J28" s="196">
        <f>+K28+L28</f>
        <v>0</v>
      </c>
      <c r="K28" s="193"/>
      <c r="L28" s="194"/>
      <c r="M28" s="195">
        <f>+N28+O28</f>
        <v>0</v>
      </c>
      <c r="N28" s="193"/>
      <c r="O28" s="197"/>
      <c r="P28" s="198">
        <f>+Q28+R28</f>
        <v>0</v>
      </c>
      <c r="Q28" s="199"/>
      <c r="R28" s="199"/>
      <c r="S28" s="200">
        <f>+T28+U28</f>
        <v>0</v>
      </c>
      <c r="T28" s="199"/>
      <c r="U28" s="201"/>
    </row>
    <row r="29" spans="2:21" ht="18" customHeight="1" thickTop="1" x14ac:dyDescent="0.25">
      <c r="C29" s="202" t="s">
        <v>716</v>
      </c>
      <c r="D29" s="203"/>
      <c r="E29" s="86" t="str">
        <f>IF(E7&lt;=('CUADRO 1'!E6+'CUADRO 1'!E7+'CUADRO 1'!E8),"","XX")</f>
        <v/>
      </c>
      <c r="F29" s="86" t="str">
        <f>IF(F7&lt;=('CUADRO 1'!F6+'CUADRO 1'!F7+'CUADRO 1'!F8),"","XX")</f>
        <v/>
      </c>
      <c r="G29" s="203"/>
      <c r="H29" s="204" t="str">
        <f>IF(OR(H8&gt;E8,H9&gt;E9,H10&gt;E10,H11&gt;E11,H12&gt;E12,H13&gt;E13,H15&gt;E15,H16&gt;E16,H17&gt;E17,H19&gt;E19,H20&gt;E20,H21&gt;E21,H22&gt;E22,H23&gt;E23,H24&gt;E24,H25&gt;E25,H26&gt;E26,H27&gt;E27,H28&gt;E28),"XXX","")</f>
        <v/>
      </c>
      <c r="I29" s="204" t="str">
        <f>IF(OR(I8&gt;F8,I9&gt;F9,I10&gt;F10,I11&gt;F11,I12&gt;F12,I13&gt;F13,I15&gt;F15,I16&gt;F16,I17&gt;F17,I19&gt;F19,I20&gt;F20,I21&gt;F21,I22&gt;F22,I23&gt;F23,I24&gt;F24,I25&gt;F25,I26&gt;F26,I27&gt;F27,I28&gt;F28),"XXX","")</f>
        <v/>
      </c>
      <c r="J29" s="203"/>
      <c r="K29" s="86" t="str">
        <f>IF(K7&lt;=('CUADRO 1'!E9+'CUADRO 1'!E10),"","XX")</f>
        <v/>
      </c>
      <c r="L29" s="86" t="str">
        <f>IF(L7&lt;=('CUADRO 1'!F9+'CUADRO 1'!F10),"","XX")</f>
        <v/>
      </c>
      <c r="M29" s="203"/>
      <c r="N29" s="204" t="str">
        <f>IF(OR(N8&gt;K8,N9&gt;K9,N10&gt;K10,N11&gt;K11,N12&gt;K12,N13&gt;K13,N15&gt;K15,N16&gt;K16,N17&gt;K17,N19&gt;K19,N20&gt;K20,N21&gt;K21,N22&gt;K22,N23&gt;K23,N24&gt;K24,N25&gt;K25,N26&gt;K26,N27&gt;K27,N28&gt;K28),"XXX","")</f>
        <v/>
      </c>
      <c r="O29" s="204" t="str">
        <f>IF(OR(O8&gt;L8,O9&gt;L9,O10&gt;L10,O11&gt;L11,O12&gt;L12,O13&gt;L13,O15&gt;L15,O16&gt;L16,O17&gt;L17,O19&gt;L19,O20&gt;L20,O21&gt;L21,O22&gt;L22,O23&gt;L23,O24&gt;L24,O25&gt;L25,O26&gt;L26,O27&gt;L27,O28&gt;L28),"XXX","")</f>
        <v/>
      </c>
      <c r="P29" s="203"/>
      <c r="Q29" s="205" t="str">
        <f>IF(OR(Q8&gt;E8,Q9&gt;E9,Q10&gt;E10,Q11&gt;E11,Q12&gt;E12,Q13&gt;E13,Q15&gt;E15,Q16&gt;E16,Q17&gt;E17,Q19&gt;E19,Q20&gt;E20,Q21&gt;E21,Q22&gt;E22,Q23&gt;E23,Q24&gt;E24,Q25&gt;E25,Q26&gt;E26,Q27&gt;E27,Q28&gt;E28),"XXX","")</f>
        <v/>
      </c>
      <c r="R29" s="205" t="str">
        <f>IF(OR(R8&gt;F8,R9&gt;F9,R10&gt;F10,R11&gt;F11,R12&gt;F12,R13&gt;F13,R15&gt;F15,R16&gt;F16,R17&gt;F17,R19&gt;F19,R20&gt;F20,R21&gt;F21,R22&gt;F22,R23&gt;F23,R24&gt;F24,R25&gt;F25,R26&gt;F26,R27&gt;F27,R28&gt;F28),"XXX","")</f>
        <v/>
      </c>
      <c r="S29" s="203"/>
      <c r="T29" s="205" t="str">
        <f>IF(OR(T8&gt;K8,T9&gt;K9,T10&gt;K10,T11&gt;K11,T12&gt;K12,T13&gt;K13,T15&gt;K15,T16&gt;K16,T17&gt;K17,T19&gt;K19,T20&gt;K20,T21&gt;K21,T22&gt;K22,T23&gt;K23,T24&gt;K24,T25&gt;K25,T26&gt;K26,T27&gt;K27,T28&gt;K28),"XXX","")</f>
        <v/>
      </c>
      <c r="U29" s="205" t="str">
        <f>IF(OR(U8&gt;L8,U9&gt;L9,U10&gt;L10,U11&gt;L11,U12&gt;L12,U13&gt;L13,U15&gt;L15,U16&gt;L16,U17&gt;L17,U19&gt;L19,U20&gt;L20,U21&gt;L21,U22&gt;L22,U23&gt;L23,U24&gt;L24,U25&gt;L25,U26&gt;L26,U27&gt;L27,U28&gt;L28),"XXX","")</f>
        <v/>
      </c>
    </row>
    <row r="30" spans="2:21" ht="18" customHeight="1" x14ac:dyDescent="0.25">
      <c r="C30" s="202" t="s">
        <v>728</v>
      </c>
      <c r="F30" s="206"/>
      <c r="G30" s="416" t="str">
        <f>IF(OR(E29="XX",F29="XX",K29="XX",L29="XX",),"XX = ¡VERIFICAR!.  El total de hombres o mujeres de la parte (1) de este Cuadro, es mayor a lo reportado en el Cuadro 1.","")</f>
        <v/>
      </c>
      <c r="H30" s="416"/>
      <c r="I30" s="416"/>
      <c r="J30" s="416"/>
      <c r="K30" s="416"/>
      <c r="L30" s="416"/>
      <c r="M30" s="416"/>
      <c r="N30" s="416"/>
      <c r="O30" s="416"/>
      <c r="Q30" s="453" t="str">
        <f>IF(OR(Q29="XXX",R29="XXX",T29="XXX",U29="XXX"),"XXX = ¡VERIFICAR!.  En alguna Discapacidad o Condición se están indicando más estudiantes Alfabetizados que los reportados en la parte (1).","")</f>
        <v/>
      </c>
      <c r="R30" s="453"/>
      <c r="S30" s="453"/>
      <c r="T30" s="453"/>
      <c r="U30" s="453"/>
    </row>
    <row r="31" spans="2:21" ht="18" customHeight="1" x14ac:dyDescent="0.25">
      <c r="C31" s="202" t="s">
        <v>729</v>
      </c>
      <c r="E31" s="206"/>
      <c r="F31" s="206"/>
      <c r="G31" s="416"/>
      <c r="H31" s="416"/>
      <c r="I31" s="416"/>
      <c r="J31" s="416"/>
      <c r="K31" s="416"/>
      <c r="L31" s="416"/>
      <c r="M31" s="416"/>
      <c r="N31" s="416"/>
      <c r="O31" s="416"/>
      <c r="Q31" s="453"/>
      <c r="R31" s="453"/>
      <c r="S31" s="453"/>
      <c r="T31" s="453"/>
      <c r="U31" s="453"/>
    </row>
    <row r="32" spans="2:21" ht="18" customHeight="1" x14ac:dyDescent="0.25">
      <c r="C32" s="207" t="s">
        <v>730</v>
      </c>
      <c r="D32" s="208"/>
      <c r="G32" s="416" t="str">
        <f>IF(OR(H29="XXX",I29="XXX",N29="XXX",O29="XXX"),"XXX = ¡VERIFICAR!.  En alguna Discapacidad o Condición se están indicando más estudiantes con Servicios de Apoyo que el total indicado con la Discapacidad o Condición.","")</f>
        <v/>
      </c>
      <c r="H32" s="416"/>
      <c r="I32" s="416"/>
      <c r="J32" s="416"/>
      <c r="K32" s="416"/>
      <c r="L32" s="416"/>
      <c r="M32" s="416"/>
      <c r="N32" s="416"/>
      <c r="O32" s="416"/>
      <c r="P32" s="208"/>
      <c r="Q32" s="453"/>
      <c r="R32" s="453"/>
      <c r="S32" s="453"/>
      <c r="T32" s="453"/>
      <c r="U32" s="453"/>
    </row>
    <row r="33" spans="2:21" ht="18" customHeight="1" x14ac:dyDescent="0.3">
      <c r="C33" s="209"/>
      <c r="D33" s="210"/>
      <c r="F33" s="206"/>
      <c r="G33" s="416"/>
      <c r="H33" s="416"/>
      <c r="I33" s="416"/>
      <c r="J33" s="416"/>
      <c r="K33" s="416"/>
      <c r="L33" s="416"/>
      <c r="M33" s="416"/>
      <c r="N33" s="416"/>
      <c r="O33" s="416"/>
      <c r="Q33" s="453"/>
      <c r="R33" s="453"/>
      <c r="S33" s="453"/>
      <c r="T33" s="453"/>
      <c r="U33" s="453"/>
    </row>
    <row r="34" spans="2:21" ht="18" customHeight="1" x14ac:dyDescent="0.3">
      <c r="C34" s="90" t="s">
        <v>128</v>
      </c>
      <c r="D34" s="211"/>
      <c r="E34" s="212"/>
      <c r="F34" s="212"/>
      <c r="G34" s="454"/>
      <c r="H34" s="454"/>
      <c r="I34" s="454"/>
      <c r="J34" s="454"/>
      <c r="K34" s="454"/>
      <c r="L34" s="454"/>
      <c r="M34" s="454"/>
      <c r="N34" s="454"/>
      <c r="O34" s="454"/>
      <c r="Q34" s="453"/>
      <c r="R34" s="453"/>
      <c r="S34" s="453"/>
      <c r="T34" s="453"/>
      <c r="U34" s="453"/>
    </row>
    <row r="35" spans="2:21" ht="14.25" customHeight="1" x14ac:dyDescent="0.3">
      <c r="B35" s="20">
        <v>26</v>
      </c>
      <c r="C35" s="383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5"/>
      <c r="Q35" s="213"/>
      <c r="R35" s="213"/>
    </row>
    <row r="36" spans="2:21" ht="14.25" customHeight="1" x14ac:dyDescent="0.3">
      <c r="C36" s="386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8"/>
      <c r="Q36" s="213"/>
      <c r="R36" s="213"/>
    </row>
    <row r="37" spans="2:21" ht="14.25" customHeight="1" x14ac:dyDescent="0.3">
      <c r="C37" s="386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8"/>
      <c r="Q37" s="213"/>
      <c r="R37" s="213"/>
    </row>
    <row r="38" spans="2:21" ht="14.25" customHeight="1" x14ac:dyDescent="0.3">
      <c r="C38" s="389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1"/>
      <c r="Q38" s="213"/>
      <c r="R38" s="213"/>
    </row>
    <row r="39" spans="2:21" ht="8.25" customHeight="1" x14ac:dyDescent="0.3"/>
  </sheetData>
  <sheetProtection algorithmName="SHA-512" hashValue="arrnkLW3oC/NohhnPPt+OBGlxYQ1PlrZYJfG9Kn/khRdGCy2NmzHT6XMrwoNVtBv2rOkiuFNVZYBil+6IsnedQ==" saltValue="xpUkki3zjtxQUb6JFfqcsQ==" spinCount="100000" sheet="1" objects="1" scenarios="1"/>
  <mergeCells count="14">
    <mergeCell ref="C35:O38"/>
    <mergeCell ref="C3:C6"/>
    <mergeCell ref="M4:O5"/>
    <mergeCell ref="P5:R5"/>
    <mergeCell ref="S5:U5"/>
    <mergeCell ref="G30:O31"/>
    <mergeCell ref="Q30:U34"/>
    <mergeCell ref="G32:O34"/>
    <mergeCell ref="D3:I3"/>
    <mergeCell ref="J3:O3"/>
    <mergeCell ref="P3:U4"/>
    <mergeCell ref="D4:F5"/>
    <mergeCell ref="G4:I5"/>
    <mergeCell ref="J4:L5"/>
  </mergeCells>
  <conditionalFormatting sqref="D8:D28">
    <cfRule type="cellIs" dxfId="23" priority="134" operator="equal">
      <formula>0</formula>
    </cfRule>
  </conditionalFormatting>
  <conditionalFormatting sqref="D14:R14">
    <cfRule type="cellIs" dxfId="22" priority="62" operator="equal">
      <formula>0</formula>
    </cfRule>
  </conditionalFormatting>
  <conditionalFormatting sqref="D18:R18">
    <cfRule type="cellIs" dxfId="21" priority="63" operator="equal">
      <formula>0</formula>
    </cfRule>
  </conditionalFormatting>
  <conditionalFormatting sqref="D7:U7">
    <cfRule type="cellIs" dxfId="20" priority="226" operator="equal">
      <formula>0</formula>
    </cfRule>
  </conditionalFormatting>
  <conditionalFormatting sqref="G8:G28">
    <cfRule type="cellIs" dxfId="19" priority="124" operator="equal">
      <formula>0</formula>
    </cfRule>
  </conditionalFormatting>
  <conditionalFormatting sqref="G32:O34">
    <cfRule type="notContainsBlanks" dxfId="18" priority="295">
      <formula>LEN(TRIM(G32))&gt;0</formula>
    </cfRule>
  </conditionalFormatting>
  <conditionalFormatting sqref="G30:P31">
    <cfRule type="notContainsBlanks" dxfId="17" priority="248">
      <formula>LEN(TRIM(G30))&gt;0</formula>
    </cfRule>
  </conditionalFormatting>
  <conditionalFormatting sqref="J8:J28">
    <cfRule type="cellIs" dxfId="16" priority="114" operator="equal">
      <formula>0</formula>
    </cfRule>
  </conditionalFormatting>
  <conditionalFormatting sqref="M8:M28">
    <cfRule type="cellIs" dxfId="15" priority="104" operator="equal">
      <formula>0</formula>
    </cfRule>
  </conditionalFormatting>
  <conditionalFormatting sqref="P8:P28">
    <cfRule type="cellIs" dxfId="14" priority="94" operator="equal">
      <formula>0</formula>
    </cfRule>
  </conditionalFormatting>
  <conditionalFormatting sqref="P33:P34">
    <cfRule type="notContainsBlanks" dxfId="13" priority="249">
      <formula>LEN(TRIM(P33))&gt;0</formula>
    </cfRule>
  </conditionalFormatting>
  <conditionalFormatting sqref="Q8:R13">
    <cfRule type="cellIs" dxfId="12" priority="56" operator="greaterThan">
      <formula>E8</formula>
    </cfRule>
  </conditionalFormatting>
  <conditionalFormatting sqref="Q15:R17">
    <cfRule type="cellIs" dxfId="11" priority="53" operator="greaterThan">
      <formula>E15</formula>
    </cfRule>
  </conditionalFormatting>
  <conditionalFormatting sqref="Q19:R28">
    <cfRule type="cellIs" dxfId="10" priority="43" operator="greaterThan">
      <formula>E19</formula>
    </cfRule>
  </conditionalFormatting>
  <conditionalFormatting sqref="Q30:U34">
    <cfRule type="notContainsBlanks" dxfId="9" priority="225">
      <formula>LEN(TRIM(Q30))&gt;0</formula>
    </cfRule>
  </conditionalFormatting>
  <conditionalFormatting sqref="S8:S28">
    <cfRule type="cellIs" dxfId="8" priority="83" operator="equal">
      <formula>0</formula>
    </cfRule>
  </conditionalFormatting>
  <conditionalFormatting sqref="T8:U13">
    <cfRule type="cellIs" dxfId="7" priority="14" operator="greaterThan">
      <formula>K8</formula>
    </cfRule>
  </conditionalFormatting>
  <conditionalFormatting sqref="T14:U14">
    <cfRule type="cellIs" dxfId="6" priority="20" operator="equal">
      <formula>0</formula>
    </cfRule>
  </conditionalFormatting>
  <conditionalFormatting sqref="T15:U17">
    <cfRule type="cellIs" dxfId="5" priority="11" operator="greaterThan">
      <formula>K15</formula>
    </cfRule>
  </conditionalFormatting>
  <conditionalFormatting sqref="T18:U18">
    <cfRule type="cellIs" dxfId="4" priority="21" operator="equal">
      <formula>0</formula>
    </cfRule>
  </conditionalFormatting>
  <conditionalFormatting sqref="T19:U28">
    <cfRule type="cellIs" dxfId="3" priority="1" operator="greaterThan">
      <formula>K19</formula>
    </cfRule>
  </conditionalFormatting>
  <dataValidations count="1">
    <dataValidation type="whole" operator="greaterThanOrEqual" allowBlank="1" showInputMessage="1" showErrorMessage="1" sqref="D7:U28" xr:uid="{00000000-0002-0000-0900-000000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scale="65" orientation="landscape" r:id="rId1"/>
  <headerFooter scaleWithDoc="0">
    <oddFooter>&amp;R&amp;"+,Negrita Cursiva"CONED&amp;"+,Cursiva",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0">
    <pageSetUpPr fitToPage="1"/>
  </sheetPr>
  <dimension ref="B1:K30"/>
  <sheetViews>
    <sheetView showGridLines="0" zoomScale="90" zoomScaleNormal="90" workbookViewId="0"/>
  </sheetViews>
  <sheetFormatPr baseColWidth="10" defaultColWidth="11.44140625" defaultRowHeight="13.8" x14ac:dyDescent="0.3"/>
  <cols>
    <col min="1" max="1" width="8.6640625" style="49" customWidth="1"/>
    <col min="2" max="2" width="8.6640625" style="20" hidden="1" customWidth="1"/>
    <col min="3" max="3" width="45.6640625" style="49" customWidth="1"/>
    <col min="4" max="6" width="11" style="49" customWidth="1"/>
    <col min="7" max="16384" width="11.44140625" style="49"/>
  </cols>
  <sheetData>
    <row r="1" spans="2:7" s="62" customFormat="1" ht="17.399999999999999" x14ac:dyDescent="0.3">
      <c r="B1" s="20"/>
      <c r="C1" s="94" t="s">
        <v>622</v>
      </c>
      <c r="D1" s="95"/>
      <c r="E1" s="95"/>
      <c r="F1" s="95"/>
    </row>
    <row r="2" spans="2:7" s="62" customFormat="1" ht="18" thickBot="1" x14ac:dyDescent="0.35">
      <c r="B2" s="20"/>
      <c r="C2" s="477" t="s">
        <v>718</v>
      </c>
      <c r="D2" s="477"/>
      <c r="E2" s="477"/>
      <c r="F2" s="477"/>
    </row>
    <row r="3" spans="2:7" s="62" customFormat="1" ht="26.25" customHeight="1" thickTop="1" thickBot="1" x14ac:dyDescent="0.35">
      <c r="B3" s="20">
        <v>1</v>
      </c>
      <c r="C3" s="96" t="s">
        <v>61</v>
      </c>
      <c r="D3" s="97" t="s">
        <v>0</v>
      </c>
      <c r="E3" s="60" t="s">
        <v>59</v>
      </c>
      <c r="F3" s="61" t="s">
        <v>60</v>
      </c>
    </row>
    <row r="4" spans="2:7" s="62" customFormat="1" ht="36" customHeight="1" thickTop="1" thickBot="1" x14ac:dyDescent="0.35">
      <c r="B4" s="20">
        <v>2</v>
      </c>
      <c r="C4" s="98" t="s">
        <v>689</v>
      </c>
      <c r="D4" s="99">
        <f t="shared" ref="D4" si="0">+E4+F4</f>
        <v>0</v>
      </c>
      <c r="E4" s="100"/>
      <c r="F4" s="101"/>
    </row>
    <row r="5" spans="2:7" ht="16.2" thickTop="1" x14ac:dyDescent="0.3">
      <c r="C5" s="102" t="str">
        <f>IF(AND(D4=0,D11&gt;0),"* En el Cuadro 9 se indicaron datos, debe completar este Cuadro.","")</f>
        <v/>
      </c>
    </row>
    <row r="8" spans="2:7" ht="17.399999999999999" x14ac:dyDescent="0.3">
      <c r="C8" s="103" t="s">
        <v>623</v>
      </c>
      <c r="D8" s="53"/>
      <c r="E8" s="53"/>
      <c r="F8" s="53"/>
      <c r="G8" s="53"/>
    </row>
    <row r="9" spans="2:7" ht="37.5" customHeight="1" thickBot="1" x14ac:dyDescent="0.35">
      <c r="C9" s="478" t="s">
        <v>719</v>
      </c>
      <c r="D9" s="478"/>
      <c r="E9" s="478"/>
      <c r="F9" s="478"/>
    </row>
    <row r="10" spans="2:7" ht="30" customHeight="1" thickTop="1" thickBot="1" x14ac:dyDescent="0.35">
      <c r="B10" s="20">
        <v>3</v>
      </c>
      <c r="C10" s="57" t="s">
        <v>61</v>
      </c>
      <c r="D10" s="104" t="s">
        <v>0</v>
      </c>
      <c r="E10" s="105" t="s">
        <v>59</v>
      </c>
      <c r="F10" s="106" t="s">
        <v>60</v>
      </c>
    </row>
    <row r="11" spans="2:7" ht="19.5" customHeight="1" thickTop="1" x14ac:dyDescent="0.3">
      <c r="B11" s="20">
        <v>4</v>
      </c>
      <c r="C11" s="107" t="s">
        <v>63</v>
      </c>
      <c r="D11" s="65">
        <f t="shared" ref="D11:D21" si="1">+E11+F11</f>
        <v>0</v>
      </c>
      <c r="E11" s="66">
        <f>SUM(E12:E21)</f>
        <v>0</v>
      </c>
      <c r="F11" s="108">
        <f>SUM(F12:F21)</f>
        <v>0</v>
      </c>
    </row>
    <row r="12" spans="2:7" ht="19.5" customHeight="1" x14ac:dyDescent="0.3">
      <c r="B12" s="20">
        <v>5</v>
      </c>
      <c r="C12" s="109" t="s">
        <v>130</v>
      </c>
      <c r="D12" s="71">
        <f t="shared" si="1"/>
        <v>0</v>
      </c>
      <c r="E12" s="72"/>
      <c r="F12" s="110"/>
    </row>
    <row r="13" spans="2:7" ht="19.5" customHeight="1" x14ac:dyDescent="0.3">
      <c r="B13" s="20">
        <v>6</v>
      </c>
      <c r="C13" s="109" t="s">
        <v>131</v>
      </c>
      <c r="D13" s="71">
        <f t="shared" si="1"/>
        <v>0</v>
      </c>
      <c r="E13" s="72"/>
      <c r="F13" s="110"/>
    </row>
    <row r="14" spans="2:7" ht="19.5" customHeight="1" x14ac:dyDescent="0.3">
      <c r="B14" s="20">
        <v>7</v>
      </c>
      <c r="C14" s="109" t="s">
        <v>132</v>
      </c>
      <c r="D14" s="71">
        <f t="shared" si="1"/>
        <v>0</v>
      </c>
      <c r="E14" s="72"/>
      <c r="F14" s="110"/>
    </row>
    <row r="15" spans="2:7" ht="19.5" customHeight="1" x14ac:dyDescent="0.3">
      <c r="B15" s="20">
        <v>8</v>
      </c>
      <c r="C15" s="109" t="s">
        <v>688</v>
      </c>
      <c r="D15" s="71">
        <f t="shared" si="1"/>
        <v>0</v>
      </c>
      <c r="E15" s="72"/>
      <c r="F15" s="110"/>
    </row>
    <row r="16" spans="2:7" ht="19.5" customHeight="1" x14ac:dyDescent="0.3">
      <c r="B16" s="20">
        <v>9</v>
      </c>
      <c r="C16" s="109" t="s">
        <v>624</v>
      </c>
      <c r="D16" s="71">
        <f t="shared" si="1"/>
        <v>0</v>
      </c>
      <c r="E16" s="72"/>
      <c r="F16" s="110"/>
    </row>
    <row r="17" spans="2:11" ht="19.5" customHeight="1" x14ac:dyDescent="0.3">
      <c r="B17" s="20">
        <v>10</v>
      </c>
      <c r="C17" s="111" t="s">
        <v>64</v>
      </c>
      <c r="D17" s="71">
        <f t="shared" si="1"/>
        <v>0</v>
      </c>
      <c r="E17" s="72"/>
      <c r="F17" s="110"/>
    </row>
    <row r="18" spans="2:11" ht="19.5" customHeight="1" x14ac:dyDescent="0.3">
      <c r="B18" s="20">
        <v>11</v>
      </c>
      <c r="C18" s="111" t="s">
        <v>625</v>
      </c>
      <c r="D18" s="71">
        <f t="shared" si="1"/>
        <v>0</v>
      </c>
      <c r="E18" s="72"/>
      <c r="F18" s="110"/>
    </row>
    <row r="19" spans="2:11" ht="19.5" customHeight="1" x14ac:dyDescent="0.3">
      <c r="B19" s="20">
        <v>12</v>
      </c>
      <c r="C19" s="109" t="s">
        <v>58</v>
      </c>
      <c r="D19" s="71">
        <f t="shared" si="1"/>
        <v>0</v>
      </c>
      <c r="E19" s="72"/>
      <c r="F19" s="110"/>
    </row>
    <row r="20" spans="2:11" ht="19.5" customHeight="1" x14ac:dyDescent="0.3">
      <c r="B20" s="20">
        <v>13</v>
      </c>
      <c r="C20" s="109" t="s">
        <v>630</v>
      </c>
      <c r="D20" s="71">
        <f t="shared" si="1"/>
        <v>0</v>
      </c>
      <c r="E20" s="72"/>
      <c r="F20" s="110"/>
    </row>
    <row r="21" spans="2:11" ht="19.5" customHeight="1" thickBot="1" x14ac:dyDescent="0.35">
      <c r="B21" s="20">
        <v>14</v>
      </c>
      <c r="C21" s="112" t="s">
        <v>136</v>
      </c>
      <c r="D21" s="80">
        <f t="shared" si="1"/>
        <v>0</v>
      </c>
      <c r="E21" s="81"/>
      <c r="F21" s="113"/>
    </row>
    <row r="22" spans="2:11" ht="19.5" customHeight="1" thickTop="1" x14ac:dyDescent="0.3">
      <c r="C22" s="114" t="str">
        <f>IF(AND(D11&gt;0,D4=0),"El Cuadro 8 no tiene información.","")</f>
        <v/>
      </c>
    </row>
    <row r="23" spans="2:11" ht="21" customHeight="1" x14ac:dyDescent="0.3">
      <c r="C23" s="479" t="str">
        <f>IF(OR(D4&gt;D11,E4&gt;E11,F4&gt;F11),"Los datos del Cuadro 8 son mayores a los reportados en este Cuadro. Recuerde, los datos de este Cuadro pueden ser mayores, en caso de que una persona desempeñe más de un cargo, sino, deben ser iguales a los datos indicados en el Cuadro 8","")</f>
        <v/>
      </c>
      <c r="D23" s="479"/>
      <c r="E23" s="479"/>
      <c r="F23" s="479"/>
    </row>
    <row r="24" spans="2:11" ht="21" customHeight="1" x14ac:dyDescent="0.3">
      <c r="C24" s="479"/>
      <c r="D24" s="479"/>
      <c r="E24" s="479"/>
      <c r="F24" s="479"/>
    </row>
    <row r="25" spans="2:11" ht="21" customHeight="1" x14ac:dyDescent="0.3">
      <c r="C25" s="479"/>
      <c r="D25" s="479"/>
      <c r="E25" s="479"/>
      <c r="F25" s="479"/>
    </row>
    <row r="26" spans="2:11" ht="21" customHeight="1" x14ac:dyDescent="0.3">
      <c r="C26" s="90" t="s">
        <v>128</v>
      </c>
      <c r="D26" s="92"/>
      <c r="E26" s="115"/>
      <c r="F26" s="115"/>
    </row>
    <row r="27" spans="2:11" ht="21" customHeight="1" x14ac:dyDescent="0.3">
      <c r="B27" s="20">
        <v>15</v>
      </c>
      <c r="C27" s="468"/>
      <c r="D27" s="469"/>
      <c r="E27" s="469"/>
      <c r="F27" s="470"/>
    </row>
    <row r="28" spans="2:11" ht="21" customHeight="1" x14ac:dyDescent="0.3">
      <c r="C28" s="471"/>
      <c r="D28" s="472"/>
      <c r="E28" s="472"/>
      <c r="F28" s="473"/>
    </row>
    <row r="29" spans="2:11" ht="21" customHeight="1" x14ac:dyDescent="0.3">
      <c r="C29" s="471"/>
      <c r="D29" s="472"/>
      <c r="E29" s="472"/>
      <c r="F29" s="473"/>
      <c r="K29" s="49" t="s">
        <v>646</v>
      </c>
    </row>
    <row r="30" spans="2:11" ht="21" customHeight="1" x14ac:dyDescent="0.3">
      <c r="C30" s="474"/>
      <c r="D30" s="475"/>
      <c r="E30" s="475"/>
      <c r="F30" s="476"/>
    </row>
  </sheetData>
  <sheetProtection algorithmName="SHA-512" hashValue="xfNOJMXsYfBgtKV4XSZ58lWu5lotBou/J3f3qs3HkfsXPb6BjnWKm5ffipfBgctDCoFx0vJLF86j1C47A+8mDA==" saltValue="5yri6cAtCvekA0FGcgiF/w==" spinCount="100000" sheet="1" objects="1" scenarios="1"/>
  <mergeCells count="4">
    <mergeCell ref="C27:F30"/>
    <mergeCell ref="C2:F2"/>
    <mergeCell ref="C9:F9"/>
    <mergeCell ref="C23:F25"/>
  </mergeCells>
  <conditionalFormatting sqref="D4 E11:F11 D11:D21">
    <cfRule type="cellIs" dxfId="2" priority="7" operator="equal">
      <formula>0</formula>
    </cfRule>
  </conditionalFormatting>
  <dataValidations count="1">
    <dataValidation type="whole" operator="greaterThanOrEqual" allowBlank="1" showInputMessage="1" showErrorMessage="1" sqref="D4:F4 D11:F21" xr:uid="{00000000-0002-0000-0A00-000000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orientation="portrait" r:id="rId1"/>
  <headerFooter scaleWithDoc="0">
    <oddFooter>&amp;R&amp;"+,Negrita Cursiva"CONED&amp;"+,Cursiva",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1">
    <pageSetUpPr fitToPage="1"/>
  </sheetPr>
  <dimension ref="B1:N21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109375" style="49" customWidth="1"/>
    <col min="2" max="2" width="4.109375" style="49" hidden="1" customWidth="1"/>
    <col min="3" max="3" width="36.21875" style="49" customWidth="1"/>
    <col min="4" max="4" width="6.88671875" style="93" customWidth="1"/>
    <col min="5" max="13" width="9.109375" style="49" customWidth="1"/>
    <col min="14" max="16384" width="11.44140625" style="49"/>
  </cols>
  <sheetData>
    <row r="1" spans="2:14" ht="17.399999999999999" x14ac:dyDescent="0.3">
      <c r="C1" s="50" t="s">
        <v>626</v>
      </c>
      <c r="D1" s="51"/>
      <c r="E1" s="52"/>
      <c r="I1" s="53"/>
      <c r="J1" s="53"/>
      <c r="K1" s="53"/>
      <c r="L1" s="53"/>
      <c r="M1" s="53"/>
      <c r="N1" s="53"/>
    </row>
    <row r="2" spans="2:14" ht="18" thickBot="1" x14ac:dyDescent="0.35">
      <c r="C2" s="54" t="s">
        <v>724</v>
      </c>
      <c r="D2" s="55"/>
      <c r="E2" s="56"/>
      <c r="F2" s="56"/>
      <c r="G2" s="56"/>
      <c r="H2" s="56"/>
      <c r="I2" s="56"/>
      <c r="J2" s="56"/>
      <c r="K2" s="56"/>
      <c r="L2" s="56"/>
      <c r="M2" s="56"/>
    </row>
    <row r="3" spans="2:14" s="62" customFormat="1" ht="39.6" customHeight="1" thickTop="1" thickBot="1" x14ac:dyDescent="0.35">
      <c r="B3" s="20">
        <v>1</v>
      </c>
      <c r="C3" s="57" t="s">
        <v>61</v>
      </c>
      <c r="D3" s="58"/>
      <c r="E3" s="59" t="s">
        <v>0</v>
      </c>
      <c r="F3" s="60" t="s">
        <v>1307</v>
      </c>
      <c r="G3" s="60" t="s">
        <v>1308</v>
      </c>
      <c r="H3" s="60" t="s">
        <v>1309</v>
      </c>
      <c r="I3" s="60" t="s">
        <v>1310</v>
      </c>
      <c r="J3" s="60" t="s">
        <v>1311</v>
      </c>
      <c r="K3" s="60" t="s">
        <v>1312</v>
      </c>
      <c r="L3" s="60" t="s">
        <v>137</v>
      </c>
      <c r="M3" s="61" t="s">
        <v>62</v>
      </c>
    </row>
    <row r="4" spans="2:14" ht="22.5" customHeight="1" thickTop="1" x14ac:dyDescent="0.3">
      <c r="B4" s="20">
        <v>2</v>
      </c>
      <c r="C4" s="63" t="s">
        <v>689</v>
      </c>
      <c r="D4" s="64"/>
      <c r="E4" s="65">
        <f t="shared" ref="E4:M4" si="0">SUM(E5:E14)</f>
        <v>0</v>
      </c>
      <c r="F4" s="66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6">
        <f t="shared" si="0"/>
        <v>0</v>
      </c>
      <c r="M4" s="68">
        <f t="shared" si="0"/>
        <v>0</v>
      </c>
    </row>
    <row r="5" spans="2:14" ht="22.5" customHeight="1" x14ac:dyDescent="0.3">
      <c r="B5" s="20">
        <v>3</v>
      </c>
      <c r="C5" s="69" t="s">
        <v>130</v>
      </c>
      <c r="D5" s="70" t="str">
        <f>IF(AND(E5&lt;&gt;'CUADRO 8-9'!D12),"**","")</f>
        <v/>
      </c>
      <c r="E5" s="71">
        <f>SUM(F5:M5)</f>
        <v>0</v>
      </c>
      <c r="F5" s="72"/>
      <c r="G5" s="73"/>
      <c r="H5" s="73"/>
      <c r="I5" s="73"/>
      <c r="J5" s="73"/>
      <c r="K5" s="73"/>
      <c r="L5" s="72"/>
      <c r="M5" s="74"/>
    </row>
    <row r="6" spans="2:14" ht="22.5" customHeight="1" x14ac:dyDescent="0.3">
      <c r="B6" s="20">
        <v>4</v>
      </c>
      <c r="C6" s="69" t="s">
        <v>131</v>
      </c>
      <c r="D6" s="70" t="str">
        <f>IF(AND(E6&lt;&gt;'CUADRO 8-9'!D13),"**","")</f>
        <v/>
      </c>
      <c r="E6" s="71">
        <f t="shared" ref="E6:E14" si="1">SUM(F6:M6)</f>
        <v>0</v>
      </c>
      <c r="F6" s="72"/>
      <c r="G6" s="73"/>
      <c r="H6" s="73"/>
      <c r="I6" s="73"/>
      <c r="J6" s="73"/>
      <c r="K6" s="73"/>
      <c r="L6" s="72"/>
      <c r="M6" s="74"/>
    </row>
    <row r="7" spans="2:14" ht="22.5" customHeight="1" x14ac:dyDescent="0.3">
      <c r="B7" s="20">
        <v>5</v>
      </c>
      <c r="C7" s="69" t="s">
        <v>132</v>
      </c>
      <c r="D7" s="70" t="str">
        <f>IF(AND(E7&lt;&gt;'CUADRO 8-9'!D14),"**","")</f>
        <v/>
      </c>
      <c r="E7" s="71">
        <f t="shared" si="1"/>
        <v>0</v>
      </c>
      <c r="F7" s="72"/>
      <c r="G7" s="73"/>
      <c r="H7" s="73"/>
      <c r="I7" s="73"/>
      <c r="J7" s="73"/>
      <c r="K7" s="73"/>
      <c r="L7" s="72"/>
      <c r="M7" s="74"/>
    </row>
    <row r="8" spans="2:14" ht="22.5" customHeight="1" x14ac:dyDescent="0.3">
      <c r="B8" s="20">
        <v>6</v>
      </c>
      <c r="C8" s="69" t="s">
        <v>688</v>
      </c>
      <c r="D8" s="70" t="str">
        <f>IF(AND(E8&lt;&gt;'CUADRO 8-9'!D15),"**","")</f>
        <v/>
      </c>
      <c r="E8" s="71">
        <f t="shared" si="1"/>
        <v>0</v>
      </c>
      <c r="F8" s="72"/>
      <c r="G8" s="73"/>
      <c r="H8" s="73"/>
      <c r="I8" s="73"/>
      <c r="J8" s="73"/>
      <c r="K8" s="73"/>
      <c r="L8" s="72"/>
      <c r="M8" s="74"/>
    </row>
    <row r="9" spans="2:14" ht="22.5" customHeight="1" x14ac:dyDescent="0.3">
      <c r="B9" s="20">
        <v>7</v>
      </c>
      <c r="C9" s="69" t="s">
        <v>624</v>
      </c>
      <c r="D9" s="70" t="str">
        <f>IF(AND(E9&lt;&gt;'CUADRO 8-9'!D16),"**","")</f>
        <v/>
      </c>
      <c r="E9" s="71">
        <f t="shared" si="1"/>
        <v>0</v>
      </c>
      <c r="F9" s="72"/>
      <c r="G9" s="73"/>
      <c r="H9" s="73"/>
      <c r="I9" s="73"/>
      <c r="J9" s="73"/>
      <c r="K9" s="73"/>
      <c r="L9" s="72"/>
      <c r="M9" s="74"/>
    </row>
    <row r="10" spans="2:14" ht="22.5" customHeight="1" x14ac:dyDescent="0.3">
      <c r="B10" s="20">
        <v>8</v>
      </c>
      <c r="C10" s="69" t="s">
        <v>64</v>
      </c>
      <c r="D10" s="70" t="str">
        <f>IF(AND(E10&lt;&gt;'CUADRO 8-9'!D17),"**","")</f>
        <v/>
      </c>
      <c r="E10" s="71">
        <f t="shared" si="1"/>
        <v>0</v>
      </c>
      <c r="F10" s="72"/>
      <c r="G10" s="75"/>
      <c r="H10" s="75"/>
      <c r="I10" s="75"/>
      <c r="J10" s="75"/>
      <c r="K10" s="75"/>
      <c r="L10" s="72"/>
      <c r="M10" s="74"/>
    </row>
    <row r="11" spans="2:14" ht="22.5" customHeight="1" x14ac:dyDescent="0.25">
      <c r="B11" s="20">
        <v>9</v>
      </c>
      <c r="C11" s="69" t="s">
        <v>625</v>
      </c>
      <c r="D11" s="70" t="str">
        <f>IF(AND(E11&lt;&gt;'CUADRO 8-9'!D18),"**","")</f>
        <v/>
      </c>
      <c r="E11" s="71">
        <f t="shared" si="1"/>
        <v>0</v>
      </c>
      <c r="F11" s="72"/>
      <c r="G11" s="75"/>
      <c r="H11" s="76"/>
      <c r="I11" s="75"/>
      <c r="J11" s="76"/>
      <c r="K11" s="76"/>
      <c r="L11" s="72"/>
      <c r="M11" s="77"/>
    </row>
    <row r="12" spans="2:14" ht="22.5" customHeight="1" x14ac:dyDescent="0.3">
      <c r="B12" s="20">
        <v>10</v>
      </c>
      <c r="C12" s="69" t="s">
        <v>58</v>
      </c>
      <c r="D12" s="70" t="str">
        <f>IF(AND(E12&lt;&gt;'CUADRO 8-9'!D19),"**","")</f>
        <v/>
      </c>
      <c r="E12" s="71">
        <f t="shared" si="1"/>
        <v>0</v>
      </c>
      <c r="F12" s="72"/>
      <c r="G12" s="73"/>
      <c r="H12" s="73"/>
      <c r="I12" s="73"/>
      <c r="J12" s="73"/>
      <c r="K12" s="73"/>
      <c r="L12" s="72"/>
      <c r="M12" s="74"/>
    </row>
    <row r="13" spans="2:14" ht="22.5" customHeight="1" x14ac:dyDescent="0.3">
      <c r="B13" s="20">
        <v>11</v>
      </c>
      <c r="C13" s="69" t="s">
        <v>630</v>
      </c>
      <c r="D13" s="70" t="str">
        <f>IF(AND(E13&lt;&gt;'CUADRO 8-9'!D20),"**","")</f>
        <v/>
      </c>
      <c r="E13" s="71">
        <f t="shared" si="1"/>
        <v>0</v>
      </c>
      <c r="F13" s="72"/>
      <c r="G13" s="73"/>
      <c r="H13" s="73"/>
      <c r="I13" s="73"/>
      <c r="J13" s="73"/>
      <c r="K13" s="73"/>
      <c r="L13" s="72"/>
      <c r="M13" s="74"/>
    </row>
    <row r="14" spans="2:14" ht="22.5" customHeight="1" thickBot="1" x14ac:dyDescent="0.3">
      <c r="B14" s="20">
        <v>12</v>
      </c>
      <c r="C14" s="78" t="s">
        <v>136</v>
      </c>
      <c r="D14" s="79" t="str">
        <f>IF(AND(E14&lt;&gt;'CUADRO 8-9'!D21),"**","")</f>
        <v/>
      </c>
      <c r="E14" s="80">
        <f t="shared" si="1"/>
        <v>0</v>
      </c>
      <c r="F14" s="81"/>
      <c r="G14" s="82"/>
      <c r="H14" s="83"/>
      <c r="I14" s="82"/>
      <c r="J14" s="83"/>
      <c r="K14" s="83"/>
      <c r="L14" s="81"/>
      <c r="M14" s="84"/>
    </row>
    <row r="15" spans="2:14" s="62" customFormat="1" ht="15.75" customHeight="1" thickTop="1" x14ac:dyDescent="0.3">
      <c r="B15" s="20"/>
      <c r="C15" s="39"/>
      <c r="D15" s="85"/>
      <c r="E15" s="86" t="str">
        <f>IF(OR(E5&lt;&gt;'CUADRO 8-9'!D12,E6&lt;&gt;'CUADRO 8-9'!D13,E7&lt;&gt;'CUADRO 8-9'!D14,E8&lt;&gt;'CUADRO 8-9'!D15,E9&lt;&gt;'CUADRO 8-9'!D16,E10&lt;&gt;'CUADRO 8-9'!D17,E11&lt;&gt;'CUADRO 8-9'!D18,E12&lt;&gt;'CUADRO 8-9'!D19,E13&lt;&gt;'CUADRO 8-9'!D20,E14&lt;&gt;'CUADRO 8-9'!D21),"**","")</f>
        <v/>
      </c>
      <c r="F15" s="419" t="str">
        <f>IF(E15="**","** ¡VERIFICAR!.  La cifra digitada en alguno de los Cargos es diferente a la que se reportó en el Cuadro 9.","")</f>
        <v/>
      </c>
      <c r="G15" s="419"/>
      <c r="H15" s="419"/>
      <c r="I15" s="419"/>
      <c r="J15" s="419"/>
      <c r="K15" s="419"/>
      <c r="L15" s="419"/>
      <c r="M15" s="419"/>
    </row>
    <row r="16" spans="2:14" s="62" customFormat="1" ht="21" customHeight="1" x14ac:dyDescent="0.3">
      <c r="B16" s="20"/>
      <c r="C16" s="87"/>
      <c r="D16" s="88"/>
      <c r="E16" s="89"/>
      <c r="F16" s="419"/>
      <c r="G16" s="419"/>
      <c r="H16" s="419"/>
      <c r="I16" s="419"/>
      <c r="J16" s="419"/>
      <c r="K16" s="419"/>
      <c r="L16" s="419"/>
      <c r="M16" s="419"/>
    </row>
    <row r="17" spans="2:13" ht="24.75" customHeight="1" x14ac:dyDescent="0.3">
      <c r="B17" s="20"/>
      <c r="C17" s="90" t="s">
        <v>128</v>
      </c>
      <c r="D17" s="91"/>
      <c r="E17" s="92"/>
      <c r="F17" s="480"/>
      <c r="G17" s="480"/>
      <c r="H17" s="480"/>
      <c r="I17" s="480"/>
      <c r="J17" s="480"/>
      <c r="K17" s="480"/>
      <c r="L17" s="480"/>
      <c r="M17" s="480"/>
    </row>
    <row r="18" spans="2:13" ht="26.25" customHeight="1" x14ac:dyDescent="0.3">
      <c r="B18" s="20">
        <v>13</v>
      </c>
      <c r="C18" s="468"/>
      <c r="D18" s="469"/>
      <c r="E18" s="469"/>
      <c r="F18" s="469"/>
      <c r="G18" s="469"/>
      <c r="H18" s="469"/>
      <c r="I18" s="469"/>
      <c r="J18" s="469"/>
      <c r="K18" s="469"/>
      <c r="L18" s="469"/>
      <c r="M18" s="470"/>
    </row>
    <row r="19" spans="2:13" ht="26.25" customHeight="1" x14ac:dyDescent="0.3">
      <c r="C19" s="471"/>
      <c r="D19" s="472"/>
      <c r="E19" s="472"/>
      <c r="F19" s="472"/>
      <c r="G19" s="472"/>
      <c r="H19" s="472"/>
      <c r="I19" s="472"/>
      <c r="J19" s="472"/>
      <c r="K19" s="472"/>
      <c r="L19" s="472"/>
      <c r="M19" s="473"/>
    </row>
    <row r="20" spans="2:13" ht="26.25" customHeight="1" x14ac:dyDescent="0.3">
      <c r="C20" s="471"/>
      <c r="D20" s="472"/>
      <c r="E20" s="472"/>
      <c r="F20" s="472"/>
      <c r="G20" s="472"/>
      <c r="H20" s="472"/>
      <c r="I20" s="472"/>
      <c r="J20" s="472"/>
      <c r="K20" s="472"/>
      <c r="L20" s="472"/>
      <c r="M20" s="473"/>
    </row>
    <row r="21" spans="2:13" ht="26.25" customHeight="1" x14ac:dyDescent="0.3">
      <c r="C21" s="474"/>
      <c r="D21" s="475"/>
      <c r="E21" s="475"/>
      <c r="F21" s="475"/>
      <c r="G21" s="475"/>
      <c r="H21" s="475"/>
      <c r="I21" s="475"/>
      <c r="J21" s="475"/>
      <c r="K21" s="475"/>
      <c r="L21" s="475"/>
      <c r="M21" s="476"/>
    </row>
  </sheetData>
  <sheetProtection algorithmName="SHA-512" hashValue="445M11t7LMbsIsJTnraZi528VixCmA76RC881g0FPvDAiLfdiidnpU/CErdApuXdyRTIfdG1B6KphvtYuVcITQ==" saltValue="jVQTJ1X05mD1NFLYdrSZ6Q==" spinCount="100000" sheet="1" objects="1" scenarios="1"/>
  <mergeCells count="2">
    <mergeCell ref="C18:M21"/>
    <mergeCell ref="F15:M17"/>
  </mergeCells>
  <conditionalFormatting sqref="E4:E14">
    <cfRule type="cellIs" dxfId="1" priority="1" operator="equal">
      <formula>0</formula>
    </cfRule>
  </conditionalFormatting>
  <conditionalFormatting sqref="F4:M4">
    <cfRule type="cellIs" dxfId="0" priority="11" operator="equal">
      <formula>0</formula>
    </cfRule>
  </conditionalFormatting>
  <dataValidations count="1">
    <dataValidation type="whole" operator="greaterThanOrEqual" allowBlank="1" showInputMessage="1" showErrorMessage="1" sqref="E4:M14" xr:uid="{00000000-0002-0000-0B00-000000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orientation="landscape" r:id="rId1"/>
  <headerFooter scaleWithDoc="0">
    <oddFooter>&amp;R&amp;"+,Negrita Cursiva"CONED&amp;"+,Cursiva",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3366FF"/>
  </sheetPr>
  <dimension ref="A1:W18"/>
  <sheetViews>
    <sheetView zoomScale="90" zoomScaleNormal="90" workbookViewId="0">
      <pane ySplit="2" topLeftCell="A3" activePane="bottomLeft" state="frozen"/>
      <selection activeCell="A7" sqref="A1:XFD1048576"/>
      <selection pane="bottomLeft" activeCell="A2" sqref="A2:B18"/>
    </sheetView>
  </sheetViews>
  <sheetFormatPr baseColWidth="10" defaultColWidth="11.44140625" defaultRowHeight="14.4" x14ac:dyDescent="0.3"/>
  <cols>
    <col min="1" max="1" width="8.109375" style="9" bestFit="1" customWidth="1"/>
    <col min="2" max="2" width="7.88671875" style="9" customWidth="1"/>
    <col min="3" max="3" width="11.44140625" style="5"/>
    <col min="4" max="4" width="7.88671875" style="9" bestFit="1" customWidth="1"/>
    <col min="5" max="5" width="8.109375" style="9" bestFit="1" customWidth="1"/>
    <col min="6" max="6" width="41" style="9" bestFit="1" customWidth="1"/>
    <col min="7" max="7" width="19.6640625" style="9" bestFit="1" customWidth="1"/>
    <col min="8" max="8" width="8.109375" style="9" bestFit="1" customWidth="1"/>
    <col min="9" max="9" width="5.5546875" style="9" bestFit="1" customWidth="1"/>
    <col min="10" max="10" width="7.109375" style="9" bestFit="1" customWidth="1"/>
    <col min="11" max="11" width="6.109375" style="9" bestFit="1" customWidth="1"/>
    <col min="12" max="12" width="10" style="9" bestFit="1" customWidth="1"/>
    <col min="13" max="15" width="7.44140625" style="9" customWidth="1"/>
    <col min="16" max="16" width="24.109375" style="9" bestFit="1" customWidth="1"/>
    <col min="17" max="17" width="10" style="9" bestFit="1" customWidth="1"/>
    <col min="18" max="18" width="36" style="9" bestFit="1" customWidth="1"/>
    <col min="19" max="20" width="13.88671875" style="9" customWidth="1"/>
    <col min="21" max="21" width="33.6640625" style="9" bestFit="1" customWidth="1"/>
    <col min="22" max="22" width="50.88671875" style="9" bestFit="1" customWidth="1"/>
    <col min="23" max="23" width="12.44140625" style="9" bestFit="1" customWidth="1"/>
    <col min="24" max="16384" width="11.44140625" style="5"/>
  </cols>
  <sheetData>
    <row r="1" spans="1:23" x14ac:dyDescent="0.3">
      <c r="A1" s="6">
        <v>1</v>
      </c>
      <c r="B1" s="6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</row>
    <row r="2" spans="1:23" s="8" customFormat="1" x14ac:dyDescent="0.3">
      <c r="A2" s="7" t="s">
        <v>17</v>
      </c>
      <c r="B2" s="7" t="s">
        <v>16</v>
      </c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614</v>
      </c>
      <c r="M2" s="7" t="s">
        <v>24</v>
      </c>
      <c r="N2" s="7" t="s">
        <v>25</v>
      </c>
      <c r="O2" s="7" t="s">
        <v>26</v>
      </c>
      <c r="P2" s="7" t="s">
        <v>27</v>
      </c>
      <c r="Q2" s="7" t="s">
        <v>28</v>
      </c>
      <c r="R2" s="7" t="s">
        <v>29</v>
      </c>
      <c r="S2" s="7" t="s">
        <v>30</v>
      </c>
      <c r="T2" s="7" t="s">
        <v>31</v>
      </c>
      <c r="U2" s="7" t="s">
        <v>32</v>
      </c>
      <c r="V2" s="7" t="s">
        <v>33</v>
      </c>
      <c r="W2" s="7" t="s">
        <v>34</v>
      </c>
    </row>
    <row r="3" spans="1:23" x14ac:dyDescent="0.3">
      <c r="A3" s="9" t="s">
        <v>660</v>
      </c>
      <c r="B3" s="9" t="s">
        <v>649</v>
      </c>
      <c r="D3" s="9" t="s">
        <v>649</v>
      </c>
      <c r="E3" s="9" t="s">
        <v>660</v>
      </c>
      <c r="F3" s="9" t="s">
        <v>1168</v>
      </c>
      <c r="G3" s="9" t="s">
        <v>701</v>
      </c>
      <c r="H3" s="9" t="s">
        <v>3</v>
      </c>
      <c r="I3" s="12" t="s">
        <v>35</v>
      </c>
      <c r="J3" s="12" t="s">
        <v>2</v>
      </c>
      <c r="K3" s="12" t="s">
        <v>4</v>
      </c>
      <c r="L3" s="9" t="str">
        <f>CONCATENATE(I3,"-",J3,"-",K3)</f>
        <v>1-01-04</v>
      </c>
      <c r="P3" s="12" t="s">
        <v>1189</v>
      </c>
      <c r="Q3" s="9" t="s">
        <v>732</v>
      </c>
      <c r="R3" s="10" t="s">
        <v>1282</v>
      </c>
      <c r="S3" s="10">
        <v>22213803</v>
      </c>
      <c r="T3" s="10">
        <v>22582209</v>
      </c>
      <c r="U3" s="10" t="s">
        <v>1194</v>
      </c>
      <c r="V3" s="10" t="s">
        <v>1179</v>
      </c>
    </row>
    <row r="4" spans="1:23" x14ac:dyDescent="0.3">
      <c r="A4" s="9" t="s">
        <v>667</v>
      </c>
      <c r="B4" s="9" t="s">
        <v>656</v>
      </c>
      <c r="D4" s="9" t="s">
        <v>650</v>
      </c>
      <c r="E4" s="9" t="s">
        <v>661</v>
      </c>
      <c r="F4" s="9" t="s">
        <v>671</v>
      </c>
      <c r="G4" s="9" t="s">
        <v>45</v>
      </c>
      <c r="H4" s="9" t="s">
        <v>3</v>
      </c>
      <c r="I4" s="12" t="s">
        <v>44</v>
      </c>
      <c r="J4" s="12" t="s">
        <v>2</v>
      </c>
      <c r="K4" s="12" t="s">
        <v>3</v>
      </c>
      <c r="L4" s="9" t="str">
        <f t="shared" ref="L4:L7" si="0">CONCATENATE(I4,"-",J4,"-",K4)</f>
        <v>4-01-02</v>
      </c>
      <c r="P4" s="12" t="s">
        <v>1170</v>
      </c>
      <c r="Q4" s="9" t="s">
        <v>732</v>
      </c>
      <c r="R4" s="10" t="s">
        <v>1283</v>
      </c>
      <c r="S4" s="10">
        <v>22602020</v>
      </c>
      <c r="T4" s="10">
        <v>22602020</v>
      </c>
      <c r="U4" s="10" t="s">
        <v>1284</v>
      </c>
      <c r="V4" s="10" t="s">
        <v>1180</v>
      </c>
    </row>
    <row r="5" spans="1:23" x14ac:dyDescent="0.3">
      <c r="A5" s="9" t="s">
        <v>668</v>
      </c>
      <c r="B5" s="9" t="s">
        <v>657</v>
      </c>
      <c r="D5" s="9" t="s">
        <v>651</v>
      </c>
      <c r="E5" s="9" t="s">
        <v>662</v>
      </c>
      <c r="F5" s="9" t="s">
        <v>672</v>
      </c>
      <c r="G5" s="9" t="s">
        <v>49</v>
      </c>
      <c r="H5" s="9" t="s">
        <v>3</v>
      </c>
      <c r="I5" s="12" t="s">
        <v>46</v>
      </c>
      <c r="J5" s="12" t="s">
        <v>2</v>
      </c>
      <c r="K5" s="12" t="s">
        <v>2</v>
      </c>
      <c r="L5" s="9" t="str">
        <f t="shared" si="0"/>
        <v>5-01-01</v>
      </c>
      <c r="P5" s="12" t="s">
        <v>1190</v>
      </c>
      <c r="Q5" s="9" t="s">
        <v>732</v>
      </c>
      <c r="R5" s="10" t="s">
        <v>1285</v>
      </c>
      <c r="S5" s="10">
        <v>22343236</v>
      </c>
      <c r="T5" s="10" t="s">
        <v>1286</v>
      </c>
      <c r="U5" s="10" t="s">
        <v>1171</v>
      </c>
      <c r="V5" s="10" t="s">
        <v>1195</v>
      </c>
    </row>
    <row r="6" spans="1:23" x14ac:dyDescent="0.3">
      <c r="A6" s="9" t="s">
        <v>662</v>
      </c>
      <c r="B6" s="9" t="s">
        <v>651</v>
      </c>
      <c r="D6" s="9" t="s">
        <v>652</v>
      </c>
      <c r="E6" s="9" t="s">
        <v>663</v>
      </c>
      <c r="F6" s="9" t="s">
        <v>673</v>
      </c>
      <c r="G6" s="9" t="s">
        <v>52</v>
      </c>
      <c r="H6" s="9" t="s">
        <v>2</v>
      </c>
      <c r="I6" s="12" t="s">
        <v>46</v>
      </c>
      <c r="J6" s="12" t="s">
        <v>3</v>
      </c>
      <c r="K6" s="12" t="s">
        <v>2</v>
      </c>
      <c r="L6" s="9" t="str">
        <f t="shared" si="0"/>
        <v>5-02-01</v>
      </c>
      <c r="P6" s="12" t="s">
        <v>681</v>
      </c>
      <c r="Q6" s="9" t="s">
        <v>732</v>
      </c>
      <c r="R6" s="10" t="s">
        <v>703</v>
      </c>
      <c r="S6" s="10">
        <v>26857438</v>
      </c>
      <c r="T6" s="10">
        <v>26866679</v>
      </c>
      <c r="U6" s="10" t="s">
        <v>1172</v>
      </c>
      <c r="V6" s="10" t="s">
        <v>1287</v>
      </c>
    </row>
    <row r="7" spans="1:23" ht="15.75" customHeight="1" x14ac:dyDescent="0.3">
      <c r="A7" s="9" t="s">
        <v>661</v>
      </c>
      <c r="B7" s="9" t="s">
        <v>650</v>
      </c>
      <c r="D7" s="9" t="s">
        <v>653</v>
      </c>
      <c r="E7" s="9" t="s">
        <v>664</v>
      </c>
      <c r="F7" s="9" t="s">
        <v>1169</v>
      </c>
      <c r="G7" s="9" t="s">
        <v>40</v>
      </c>
      <c r="H7" s="9" t="s">
        <v>3</v>
      </c>
      <c r="I7" s="12" t="s">
        <v>41</v>
      </c>
      <c r="J7" s="12" t="s">
        <v>2</v>
      </c>
      <c r="K7" s="12" t="s">
        <v>2</v>
      </c>
      <c r="L7" s="9" t="str">
        <f t="shared" si="0"/>
        <v>7-01-01</v>
      </c>
      <c r="P7" s="12" t="s">
        <v>682</v>
      </c>
      <c r="Q7" s="9" t="s">
        <v>732</v>
      </c>
      <c r="R7" s="10" t="s">
        <v>1196</v>
      </c>
      <c r="S7" s="10">
        <v>27581900</v>
      </c>
      <c r="T7" s="10">
        <v>27580464</v>
      </c>
      <c r="U7" s="10" t="s">
        <v>1288</v>
      </c>
      <c r="V7" s="10" t="s">
        <v>1197</v>
      </c>
    </row>
    <row r="8" spans="1:23" ht="15.75" customHeight="1" x14ac:dyDescent="0.3">
      <c r="A8" s="9" t="s">
        <v>666</v>
      </c>
      <c r="B8" s="9" t="s">
        <v>655</v>
      </c>
      <c r="D8" s="9" t="s">
        <v>654</v>
      </c>
      <c r="E8" s="9" t="s">
        <v>665</v>
      </c>
      <c r="F8" s="9" t="s">
        <v>674</v>
      </c>
      <c r="G8" s="9" t="s">
        <v>51</v>
      </c>
      <c r="H8" s="9" t="s">
        <v>3</v>
      </c>
      <c r="I8" s="12" t="s">
        <v>38</v>
      </c>
      <c r="J8" s="12" t="s">
        <v>5</v>
      </c>
      <c r="K8" s="12" t="s">
        <v>2</v>
      </c>
      <c r="L8" s="9" t="str">
        <f>CONCATENATE(I8,"-",J8,"-",K8)</f>
        <v>3-05-01</v>
      </c>
      <c r="P8" s="12" t="s">
        <v>1191</v>
      </c>
      <c r="Q8" s="9" t="s">
        <v>732</v>
      </c>
      <c r="R8" s="10" t="s">
        <v>1289</v>
      </c>
      <c r="S8" s="10">
        <v>25563010</v>
      </c>
      <c r="T8" s="10">
        <v>25567302</v>
      </c>
      <c r="U8" s="10" t="s">
        <v>1173</v>
      </c>
      <c r="V8" s="10" t="s">
        <v>685</v>
      </c>
    </row>
    <row r="9" spans="1:23" x14ac:dyDescent="0.3">
      <c r="A9" s="9" t="s">
        <v>665</v>
      </c>
      <c r="B9" s="9" t="s">
        <v>654</v>
      </c>
      <c r="D9" s="9" t="s">
        <v>655</v>
      </c>
      <c r="E9" s="9" t="s">
        <v>666</v>
      </c>
      <c r="F9" s="9" t="s">
        <v>675</v>
      </c>
      <c r="G9" s="9" t="s">
        <v>39</v>
      </c>
      <c r="H9" s="9" t="s">
        <v>6</v>
      </c>
      <c r="I9" s="12" t="s">
        <v>36</v>
      </c>
      <c r="J9" s="12" t="s">
        <v>7</v>
      </c>
      <c r="K9" s="12" t="s">
        <v>2</v>
      </c>
      <c r="L9" s="9" t="str">
        <f t="shared" ref="L9:L15" si="1">CONCATENATE(I9,"-",J9,"-",K9)</f>
        <v>2-07-01</v>
      </c>
      <c r="P9" s="12" t="s">
        <v>1192</v>
      </c>
      <c r="Q9" s="9" t="s">
        <v>732</v>
      </c>
      <c r="R9" s="10" t="s">
        <v>1290</v>
      </c>
      <c r="S9" s="10">
        <v>24520531</v>
      </c>
      <c r="T9" s="10">
        <v>22343236</v>
      </c>
      <c r="U9" s="10" t="s">
        <v>1291</v>
      </c>
      <c r="V9" s="10" t="s">
        <v>1198</v>
      </c>
    </row>
    <row r="10" spans="1:23" x14ac:dyDescent="0.3">
      <c r="A10" s="9" t="s">
        <v>664</v>
      </c>
      <c r="B10" s="9" t="s">
        <v>653</v>
      </c>
      <c r="D10" s="9" t="s">
        <v>656</v>
      </c>
      <c r="E10" s="9" t="s">
        <v>667</v>
      </c>
      <c r="F10" s="9" t="s">
        <v>676</v>
      </c>
      <c r="G10" s="9" t="s">
        <v>680</v>
      </c>
      <c r="H10" s="9" t="s">
        <v>9</v>
      </c>
      <c r="I10" s="12" t="s">
        <v>42</v>
      </c>
      <c r="J10" s="12" t="s">
        <v>10</v>
      </c>
      <c r="K10" s="12" t="s">
        <v>2</v>
      </c>
      <c r="L10" s="9" t="str">
        <f t="shared" si="1"/>
        <v>6-10-01</v>
      </c>
      <c r="P10" s="12" t="s">
        <v>683</v>
      </c>
      <c r="Q10" s="9" t="s">
        <v>732</v>
      </c>
      <c r="R10" s="10" t="s">
        <v>1174</v>
      </c>
      <c r="S10" s="10">
        <v>27831037</v>
      </c>
      <c r="T10" s="10">
        <v>0</v>
      </c>
      <c r="U10" s="10" t="s">
        <v>702</v>
      </c>
      <c r="V10" s="10" t="s">
        <v>686</v>
      </c>
    </row>
    <row r="11" spans="1:23" x14ac:dyDescent="0.3">
      <c r="A11" s="9" t="s">
        <v>663</v>
      </c>
      <c r="B11" s="9" t="s">
        <v>652</v>
      </c>
      <c r="D11" s="9" t="s">
        <v>657</v>
      </c>
      <c r="E11" s="9" t="s">
        <v>668</v>
      </c>
      <c r="F11" s="9" t="s">
        <v>677</v>
      </c>
      <c r="G11" s="9" t="s">
        <v>43</v>
      </c>
      <c r="H11" s="9" t="s">
        <v>8</v>
      </c>
      <c r="I11" s="12" t="s">
        <v>42</v>
      </c>
      <c r="J11" s="12" t="s">
        <v>3</v>
      </c>
      <c r="K11" s="12" t="s">
        <v>3</v>
      </c>
      <c r="L11" s="9" t="str">
        <f t="shared" si="1"/>
        <v>6-02-02</v>
      </c>
      <c r="P11" s="12" t="s">
        <v>53</v>
      </c>
      <c r="Q11" s="9" t="s">
        <v>732</v>
      </c>
      <c r="R11" s="10" t="s">
        <v>1199</v>
      </c>
      <c r="S11" s="10">
        <v>26360000</v>
      </c>
      <c r="T11" s="10">
        <v>26355252</v>
      </c>
      <c r="U11" s="10" t="s">
        <v>1200</v>
      </c>
      <c r="V11" s="10" t="s">
        <v>1201</v>
      </c>
    </row>
    <row r="12" spans="1:23" x14ac:dyDescent="0.3">
      <c r="A12" s="9" t="s">
        <v>670</v>
      </c>
      <c r="B12" s="9" t="s">
        <v>659</v>
      </c>
      <c r="D12" s="9" t="s">
        <v>658</v>
      </c>
      <c r="E12" s="9" t="s">
        <v>669</v>
      </c>
      <c r="F12" s="9" t="s">
        <v>678</v>
      </c>
      <c r="G12" s="9" t="s">
        <v>37</v>
      </c>
      <c r="H12" s="9" t="s">
        <v>5</v>
      </c>
      <c r="I12" s="12" t="s">
        <v>35</v>
      </c>
      <c r="J12" s="12" t="s">
        <v>13</v>
      </c>
      <c r="K12" s="12" t="s">
        <v>2</v>
      </c>
      <c r="L12" s="9" t="str">
        <f t="shared" si="1"/>
        <v>1-12-01</v>
      </c>
      <c r="P12" s="12" t="s">
        <v>48</v>
      </c>
      <c r="Q12" s="9" t="s">
        <v>732</v>
      </c>
      <c r="R12" s="10" t="s">
        <v>1175</v>
      </c>
      <c r="S12" s="10">
        <v>84714595</v>
      </c>
      <c r="T12" s="10">
        <v>0</v>
      </c>
      <c r="U12" s="10" t="s">
        <v>1176</v>
      </c>
      <c r="V12" s="10" t="s">
        <v>687</v>
      </c>
    </row>
    <row r="13" spans="1:23" x14ac:dyDescent="0.3">
      <c r="A13" s="9" t="s">
        <v>699</v>
      </c>
      <c r="B13" s="9" t="s">
        <v>698</v>
      </c>
      <c r="D13" s="9" t="s">
        <v>659</v>
      </c>
      <c r="E13" s="9" t="s">
        <v>670</v>
      </c>
      <c r="F13" s="9" t="s">
        <v>679</v>
      </c>
      <c r="G13" s="9" t="s">
        <v>47</v>
      </c>
      <c r="H13" s="9" t="s">
        <v>2</v>
      </c>
      <c r="I13" s="12" t="s">
        <v>38</v>
      </c>
      <c r="J13" s="12" t="s">
        <v>2</v>
      </c>
      <c r="K13" s="12" t="s">
        <v>3</v>
      </c>
      <c r="L13" s="9" t="str">
        <f t="shared" si="1"/>
        <v>3-01-02</v>
      </c>
      <c r="P13" s="12" t="s">
        <v>684</v>
      </c>
      <c r="Q13" s="9" t="s">
        <v>732</v>
      </c>
      <c r="R13" s="10" t="s">
        <v>1177</v>
      </c>
      <c r="S13" s="10">
        <v>22343236</v>
      </c>
      <c r="T13" s="10">
        <v>0</v>
      </c>
      <c r="U13" s="10" t="s">
        <v>1178</v>
      </c>
      <c r="V13" s="10" t="s">
        <v>1202</v>
      </c>
    </row>
    <row r="14" spans="1:23" x14ac:dyDescent="0.3">
      <c r="A14" s="9" t="s">
        <v>669</v>
      </c>
      <c r="B14" s="9" t="s">
        <v>658</v>
      </c>
      <c r="D14" s="9" t="s">
        <v>698</v>
      </c>
      <c r="E14" s="9" t="s">
        <v>699</v>
      </c>
      <c r="F14" s="9" t="s">
        <v>700</v>
      </c>
      <c r="G14" s="9" t="s">
        <v>43</v>
      </c>
      <c r="H14" s="9" t="s">
        <v>5</v>
      </c>
      <c r="I14" s="12" t="s">
        <v>42</v>
      </c>
      <c r="J14" s="12" t="s">
        <v>2</v>
      </c>
      <c r="K14" s="12" t="s">
        <v>2</v>
      </c>
      <c r="L14" s="9" t="str">
        <f t="shared" si="1"/>
        <v>6-01-01</v>
      </c>
      <c r="P14" s="12" t="s">
        <v>1193</v>
      </c>
      <c r="Q14" s="9" t="s">
        <v>732</v>
      </c>
      <c r="R14" s="10" t="s">
        <v>704</v>
      </c>
      <c r="S14" s="10">
        <v>26610994</v>
      </c>
      <c r="T14" s="10">
        <v>26610186</v>
      </c>
      <c r="U14" s="10" t="s">
        <v>705</v>
      </c>
      <c r="V14" s="10" t="s">
        <v>1203</v>
      </c>
    </row>
    <row r="15" spans="1:23" x14ac:dyDescent="0.3">
      <c r="A15" s="9" t="s">
        <v>1187</v>
      </c>
      <c r="B15" s="9" t="s">
        <v>1186</v>
      </c>
      <c r="D15" s="9" t="s">
        <v>1186</v>
      </c>
      <c r="E15" s="9" t="s">
        <v>1187</v>
      </c>
      <c r="F15" s="12" t="s">
        <v>1295</v>
      </c>
      <c r="G15" s="9" t="s">
        <v>50</v>
      </c>
      <c r="H15" s="9" t="s">
        <v>1188</v>
      </c>
      <c r="I15" s="12" t="s">
        <v>42</v>
      </c>
      <c r="J15" s="12" t="s">
        <v>9</v>
      </c>
      <c r="K15" s="12" t="s">
        <v>2</v>
      </c>
      <c r="L15" s="9" t="str">
        <f t="shared" si="1"/>
        <v>6-09-01</v>
      </c>
      <c r="P15" s="12" t="s">
        <v>1281</v>
      </c>
      <c r="Q15" s="9" t="s">
        <v>732</v>
      </c>
      <c r="R15" s="10" t="s">
        <v>1292</v>
      </c>
      <c r="S15" s="10">
        <v>22343236</v>
      </c>
      <c r="T15" s="10">
        <v>0</v>
      </c>
      <c r="U15" s="10" t="s">
        <v>1293</v>
      </c>
      <c r="V15" s="10" t="s">
        <v>1294</v>
      </c>
    </row>
    <row r="16" spans="1:23" x14ac:dyDescent="0.3">
      <c r="A16" s="9" t="s">
        <v>1277</v>
      </c>
      <c r="B16" s="9" t="s">
        <v>1276</v>
      </c>
      <c r="D16" s="9" t="s">
        <v>1270</v>
      </c>
      <c r="E16" s="9" t="s">
        <v>1271</v>
      </c>
      <c r="F16" s="9" t="s">
        <v>1272</v>
      </c>
      <c r="G16" s="9" t="s">
        <v>1279</v>
      </c>
      <c r="H16" s="9" t="s">
        <v>2</v>
      </c>
      <c r="Q16" s="9" t="s">
        <v>732</v>
      </c>
      <c r="R16" s="10"/>
      <c r="S16" s="10"/>
      <c r="T16" s="10"/>
      <c r="U16" s="10"/>
      <c r="V16" s="10"/>
    </row>
    <row r="17" spans="1:22" x14ac:dyDescent="0.3">
      <c r="A17" s="9" t="s">
        <v>1271</v>
      </c>
      <c r="B17" s="9" t="s">
        <v>1270</v>
      </c>
      <c r="D17" s="9" t="s">
        <v>1273</v>
      </c>
      <c r="E17" s="9" t="s">
        <v>1274</v>
      </c>
      <c r="F17" s="9" t="s">
        <v>1275</v>
      </c>
      <c r="G17" s="9" t="s">
        <v>1279</v>
      </c>
      <c r="H17" s="9" t="s">
        <v>2</v>
      </c>
      <c r="Q17" s="9" t="s">
        <v>732</v>
      </c>
      <c r="R17" s="10"/>
      <c r="S17" s="10"/>
      <c r="T17" s="10"/>
      <c r="U17" s="10"/>
      <c r="V17" s="10"/>
    </row>
    <row r="18" spans="1:22" x14ac:dyDescent="0.3">
      <c r="A18" s="9" t="s">
        <v>1274</v>
      </c>
      <c r="B18" s="9" t="s">
        <v>1273</v>
      </c>
      <c r="D18" s="9" t="s">
        <v>1276</v>
      </c>
      <c r="E18" s="9" t="s">
        <v>1277</v>
      </c>
      <c r="F18" s="9" t="s">
        <v>1278</v>
      </c>
      <c r="G18" s="9" t="s">
        <v>1280</v>
      </c>
      <c r="Q18" s="9" t="s">
        <v>732</v>
      </c>
      <c r="R18" s="11"/>
      <c r="S18" s="11"/>
      <c r="T18" s="11"/>
      <c r="U18" s="11"/>
      <c r="V18" s="11"/>
    </row>
  </sheetData>
  <sheetProtection algorithmName="SHA-512" hashValue="G6Om8ODgatk/cyF+0k0ppe517DvY5P1IalhA829b0yolTv7yoSOH5UfI7Ujs8mEzhdM242G2DjmKnZqBYf/fYg==" saltValue="NUs7Zw+R31xBDCw2KbvWcw==" spinCount="100000" sheet="1" objects="1" scenarios="1"/>
  <autoFilter ref="A2:W2" xr:uid="{00000000-0009-0000-0000-000001000000}"/>
  <sortState xmlns:xlrd2="http://schemas.microsoft.com/office/spreadsheetml/2017/richdata2" ref="A3:B18">
    <sortCondition ref="A3:A1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B2:G65"/>
  <sheetViews>
    <sheetView showGridLines="0" tabSelected="1" showRuler="0" zoomScale="90" zoomScaleNormal="90" workbookViewId="0"/>
  </sheetViews>
  <sheetFormatPr baseColWidth="10" defaultColWidth="11.44140625" defaultRowHeight="13.8" x14ac:dyDescent="0.25"/>
  <cols>
    <col min="1" max="1" width="4.88671875" style="13" customWidth="1"/>
    <col min="2" max="2" width="4.88671875" style="13" hidden="1" customWidth="1"/>
    <col min="3" max="3" width="56.77734375" style="13" customWidth="1"/>
    <col min="4" max="4" width="64.5546875" style="13" customWidth="1"/>
    <col min="5" max="5" width="2.88671875" style="13" customWidth="1"/>
    <col min="6" max="6" width="42.33203125" style="13" customWidth="1"/>
    <col min="7" max="7" width="16.77734375" style="13" hidden="1" customWidth="1"/>
    <col min="8" max="16384" width="11.44140625" style="13"/>
  </cols>
  <sheetData>
    <row r="2" spans="2:7" ht="31.2" customHeight="1" x14ac:dyDescent="0.5">
      <c r="C2" s="370" t="s">
        <v>1296</v>
      </c>
      <c r="D2" s="370"/>
      <c r="E2" s="14"/>
    </row>
    <row r="3" spans="2:7" ht="31.2" customHeight="1" x14ac:dyDescent="0.25">
      <c r="C3" s="371" t="s">
        <v>648</v>
      </c>
      <c r="D3" s="371"/>
      <c r="E3" s="15"/>
      <c r="F3" s="16" t="s">
        <v>1301</v>
      </c>
      <c r="G3" s="17"/>
    </row>
    <row r="4" spans="2:7" ht="10.8" customHeight="1" x14ac:dyDescent="0.25">
      <c r="E4" s="15"/>
      <c r="F4" s="18"/>
      <c r="G4" s="19"/>
    </row>
    <row r="5" spans="2:7" ht="23.4" customHeight="1" x14ac:dyDescent="0.25">
      <c r="B5" s="20">
        <v>1</v>
      </c>
      <c r="C5" s="21" t="s">
        <v>57</v>
      </c>
      <c r="D5" s="22"/>
      <c r="E5" s="23"/>
      <c r="F5" s="24" t="str">
        <f>CONCATENATE("9.",D7,"-",D6,"-",D5)</f>
        <v>9.--</v>
      </c>
      <c r="G5" s="25"/>
    </row>
    <row r="6" spans="2:7" s="19" customFormat="1" ht="23.4" customHeight="1" x14ac:dyDescent="0.25">
      <c r="B6" s="20">
        <f>+B5+1</f>
        <v>2</v>
      </c>
      <c r="C6" s="21" t="s">
        <v>12</v>
      </c>
      <c r="D6" s="26" t="str">
        <f>IFERROR(VLOOKUP(D7,datos,3,0),"")</f>
        <v/>
      </c>
      <c r="E6" s="23"/>
      <c r="F6" s="27"/>
      <c r="G6" s="27"/>
    </row>
    <row r="7" spans="2:7" ht="23.4" customHeight="1" x14ac:dyDescent="0.25">
      <c r="B7" s="20">
        <f t="shared" ref="B7:B23" si="0">+B6+1</f>
        <v>3</v>
      </c>
      <c r="C7" s="21" t="s">
        <v>1</v>
      </c>
      <c r="D7" s="28" t="str">
        <f>IFERROR(VLOOKUP(D5,codigo,2,0),"")</f>
        <v/>
      </c>
      <c r="E7" s="23"/>
    </row>
    <row r="8" spans="2:7" ht="10.8" customHeight="1" x14ac:dyDescent="0.25">
      <c r="B8" s="20"/>
      <c r="E8" s="29"/>
    </row>
    <row r="9" spans="2:7" ht="23.4" customHeight="1" x14ac:dyDescent="0.25">
      <c r="B9" s="20">
        <v>4</v>
      </c>
      <c r="C9" s="21" t="s">
        <v>1183</v>
      </c>
      <c r="D9" s="30" t="str">
        <f>IFERROR(VLOOKUP(D7,datos,16,0),"")</f>
        <v/>
      </c>
      <c r="E9" s="31"/>
    </row>
    <row r="10" spans="2:7" ht="23.4" customHeight="1" x14ac:dyDescent="0.25">
      <c r="B10" s="20">
        <f t="shared" si="0"/>
        <v>5</v>
      </c>
      <c r="C10" s="21" t="s">
        <v>1184</v>
      </c>
      <c r="D10" s="30" t="str">
        <f>IFERROR(VLOOKUP(D7,datos,17,0),"")</f>
        <v/>
      </c>
      <c r="E10" s="31"/>
    </row>
    <row r="11" spans="2:7" ht="23.4" customHeight="1" x14ac:dyDescent="0.25">
      <c r="B11" s="20">
        <f t="shared" si="0"/>
        <v>6</v>
      </c>
      <c r="C11" s="21" t="s">
        <v>127</v>
      </c>
      <c r="D11" s="32" t="str">
        <f>IFERROR(VLOOKUP(D7,datos,18,0),"")</f>
        <v/>
      </c>
      <c r="E11" s="33"/>
    </row>
    <row r="12" spans="2:7" ht="23.4" customHeight="1" x14ac:dyDescent="0.25">
      <c r="B12" s="20">
        <f t="shared" si="0"/>
        <v>7</v>
      </c>
      <c r="C12" s="21" t="s">
        <v>1297</v>
      </c>
      <c r="D12" s="34" t="str">
        <f>IFERROR(VLOOKUP(G12,PROV,2,0),"")</f>
        <v/>
      </c>
      <c r="E12" s="35"/>
      <c r="F12" s="36" t="s">
        <v>1302</v>
      </c>
      <c r="G12" s="37" t="str">
        <f>IFERROR(VLOOKUP(D7,datos,9,0),"")</f>
        <v/>
      </c>
    </row>
    <row r="13" spans="2:7" ht="23.4" customHeight="1" x14ac:dyDescent="0.25">
      <c r="B13" s="20">
        <f t="shared" si="0"/>
        <v>8</v>
      </c>
      <c r="C13" s="21" t="s">
        <v>138</v>
      </c>
      <c r="D13" s="38" t="str">
        <f>IFERROR(VLOOKUP(D12,PROV1,2,0),"")</f>
        <v/>
      </c>
      <c r="E13" s="35"/>
      <c r="F13" s="39"/>
      <c r="G13" s="39"/>
    </row>
    <row r="14" spans="2:7" ht="23.4" customHeight="1" x14ac:dyDescent="0.25">
      <c r="B14" s="20">
        <f t="shared" si="0"/>
        <v>9</v>
      </c>
      <c r="C14" s="21" t="s">
        <v>54</v>
      </c>
      <c r="D14" s="40" t="str">
        <f>IFERROR(VLOOKUP(D7,datos,13,0),"")</f>
        <v/>
      </c>
      <c r="E14" s="41"/>
    </row>
    <row r="15" spans="2:7" ht="23.4" customHeight="1" x14ac:dyDescent="0.25">
      <c r="B15" s="20">
        <f t="shared" si="0"/>
        <v>10</v>
      </c>
      <c r="C15" s="42" t="s">
        <v>55</v>
      </c>
      <c r="D15" s="40" t="str">
        <f>IFERROR(VLOOKUP(D7,datos,19,0),"")</f>
        <v/>
      </c>
      <c r="E15" s="41"/>
    </row>
    <row r="16" spans="2:7" ht="10.8" customHeight="1" x14ac:dyDescent="0.25">
      <c r="B16" s="20"/>
      <c r="C16" s="21"/>
      <c r="D16" s="43"/>
      <c r="E16" s="29"/>
    </row>
    <row r="17" spans="2:7" ht="23.4" customHeight="1" x14ac:dyDescent="0.25">
      <c r="B17" s="20">
        <v>11</v>
      </c>
      <c r="C17" s="42" t="s">
        <v>56</v>
      </c>
      <c r="D17" s="40" t="str">
        <f>IFERROR(VLOOKUP(D7,datos,4,0),"")</f>
        <v/>
      </c>
      <c r="E17" s="41"/>
      <c r="F17" s="36" t="s">
        <v>1303</v>
      </c>
      <c r="G17" s="44"/>
    </row>
    <row r="18" spans="2:7" ht="23.4" customHeight="1" x14ac:dyDescent="0.25">
      <c r="B18" s="20">
        <f t="shared" si="0"/>
        <v>12</v>
      </c>
      <c r="C18" s="42" t="s">
        <v>11</v>
      </c>
      <c r="D18" s="40" t="str">
        <f>IFERROR(VLOOKUP(D7,datos,5,0),"")</f>
        <v/>
      </c>
      <c r="E18" s="41"/>
    </row>
    <row r="19" spans="2:7" ht="10.8" customHeight="1" x14ac:dyDescent="0.25">
      <c r="B19" s="20"/>
      <c r="C19" s="42"/>
      <c r="D19" s="43"/>
      <c r="E19" s="41"/>
    </row>
    <row r="20" spans="2:7" ht="23.4" customHeight="1" x14ac:dyDescent="0.25">
      <c r="B20" s="20">
        <v>13</v>
      </c>
      <c r="C20" s="21" t="s">
        <v>1298</v>
      </c>
      <c r="D20" s="34" t="str">
        <f>IFERROR(VLOOKUP(D7,datos,15,0),"")</f>
        <v/>
      </c>
      <c r="E20" s="35"/>
    </row>
    <row r="21" spans="2:7" ht="23.4" customHeight="1" x14ac:dyDescent="0.25">
      <c r="B21" s="20">
        <f t="shared" si="0"/>
        <v>14</v>
      </c>
      <c r="C21" s="21" t="s">
        <v>1299</v>
      </c>
      <c r="D21" s="45"/>
      <c r="E21" s="46"/>
    </row>
    <row r="22" spans="2:7" ht="23.4" customHeight="1" x14ac:dyDescent="0.25">
      <c r="B22" s="20">
        <f t="shared" si="0"/>
        <v>15</v>
      </c>
      <c r="C22" s="21" t="s">
        <v>1300</v>
      </c>
      <c r="D22" s="45"/>
      <c r="E22" s="47"/>
      <c r="F22" s="36" t="s">
        <v>1304</v>
      </c>
      <c r="G22" s="44"/>
    </row>
    <row r="23" spans="2:7" ht="23.4" customHeight="1" x14ac:dyDescent="0.25">
      <c r="B23" s="20">
        <f t="shared" si="0"/>
        <v>16</v>
      </c>
      <c r="C23" s="21" t="s">
        <v>1305</v>
      </c>
      <c r="D23" s="45"/>
      <c r="E23" s="48"/>
    </row>
    <row r="24" spans="2:7" ht="10.8" customHeight="1" x14ac:dyDescent="0.25"/>
    <row r="25" spans="2:7" ht="23.4" customHeight="1" x14ac:dyDescent="0.25">
      <c r="D25" s="372" t="s">
        <v>1306</v>
      </c>
      <c r="E25" s="373"/>
      <c r="F25" s="374"/>
    </row>
    <row r="26" spans="2:7" ht="23.4" customHeight="1" x14ac:dyDescent="0.25">
      <c r="D26" s="375"/>
      <c r="E26" s="376"/>
      <c r="F26" s="377"/>
    </row>
    <row r="27" spans="2:7" ht="23.4" customHeight="1" x14ac:dyDescent="0.25">
      <c r="D27" s="378"/>
      <c r="E27" s="379"/>
      <c r="F27" s="380"/>
    </row>
    <row r="28" spans="2:7" ht="23.4" customHeight="1" x14ac:dyDescent="0.25"/>
    <row r="29" spans="2:7" ht="23.4" customHeight="1" x14ac:dyDescent="0.25"/>
    <row r="30" spans="2:7" ht="23.4" customHeight="1" x14ac:dyDescent="0.25"/>
    <row r="31" spans="2:7" ht="23.4" customHeight="1" x14ac:dyDescent="0.25"/>
    <row r="32" spans="2:7" ht="23.4" customHeight="1" x14ac:dyDescent="0.25"/>
    <row r="33" s="13" customFormat="1" ht="23.4" customHeight="1" x14ac:dyDescent="0.25"/>
    <row r="34" s="13" customFormat="1" ht="23.4" customHeight="1" x14ac:dyDescent="0.25"/>
    <row r="35" s="13" customFormat="1" ht="23.4" customHeight="1" x14ac:dyDescent="0.25"/>
    <row r="36" s="13" customFormat="1" ht="23.4" customHeight="1" x14ac:dyDescent="0.25"/>
    <row r="37" s="13" customFormat="1" ht="23.4" customHeight="1" x14ac:dyDescent="0.25"/>
    <row r="38" s="13" customFormat="1" ht="23.4" customHeight="1" x14ac:dyDescent="0.25"/>
    <row r="39" s="13" customFormat="1" ht="23.4" customHeight="1" x14ac:dyDescent="0.25"/>
    <row r="40" s="13" customFormat="1" ht="23.4" customHeight="1" x14ac:dyDescent="0.25"/>
    <row r="41" s="13" customFormat="1" ht="23.4" customHeight="1" x14ac:dyDescent="0.25"/>
    <row r="42" s="13" customFormat="1" ht="23.4" customHeight="1" x14ac:dyDescent="0.25"/>
    <row r="43" s="13" customFormat="1" ht="23.4" customHeight="1" x14ac:dyDescent="0.25"/>
    <row r="44" s="13" customFormat="1" ht="23.4" customHeight="1" x14ac:dyDescent="0.25"/>
    <row r="45" s="13" customFormat="1" ht="23.4" customHeight="1" x14ac:dyDescent="0.25"/>
    <row r="46" s="13" customFormat="1" ht="23.4" customHeight="1" x14ac:dyDescent="0.25"/>
    <row r="47" s="13" customFormat="1" ht="23.4" customHeight="1" x14ac:dyDescent="0.25"/>
    <row r="48" s="13" customFormat="1" ht="23.4" customHeight="1" x14ac:dyDescent="0.25"/>
    <row r="49" s="13" customFormat="1" ht="23.4" customHeight="1" x14ac:dyDescent="0.25"/>
    <row r="50" s="13" customFormat="1" ht="23.4" customHeight="1" x14ac:dyDescent="0.25"/>
    <row r="51" s="13" customFormat="1" ht="23.4" customHeight="1" x14ac:dyDescent="0.25"/>
    <row r="52" s="13" customFormat="1" ht="23.4" customHeight="1" x14ac:dyDescent="0.25"/>
    <row r="53" s="13" customFormat="1" ht="23.4" customHeight="1" x14ac:dyDescent="0.25"/>
    <row r="54" s="13" customFormat="1" ht="23.4" customHeight="1" x14ac:dyDescent="0.25"/>
    <row r="55" s="13" customFormat="1" ht="23.4" customHeight="1" x14ac:dyDescent="0.25"/>
    <row r="56" s="13" customFormat="1" ht="23.4" customHeight="1" x14ac:dyDescent="0.25"/>
    <row r="57" s="13" customFormat="1" ht="23.4" customHeight="1" x14ac:dyDescent="0.25"/>
    <row r="58" s="13" customFormat="1" ht="23.4" customHeight="1" x14ac:dyDescent="0.25"/>
    <row r="59" s="13" customFormat="1" ht="23.4" customHeight="1" x14ac:dyDescent="0.25"/>
    <row r="60" s="13" customFormat="1" ht="23.4" customHeight="1" x14ac:dyDescent="0.25"/>
    <row r="61" s="13" customFormat="1" ht="23.4" customHeight="1" x14ac:dyDescent="0.25"/>
    <row r="62" s="13" customFormat="1" ht="23.4" customHeight="1" x14ac:dyDescent="0.25"/>
    <row r="63" s="13" customFormat="1" ht="23.4" customHeight="1" x14ac:dyDescent="0.25"/>
    <row r="64" s="13" customFormat="1" ht="23.4" customHeight="1" x14ac:dyDescent="0.25"/>
    <row r="65" s="13" customFormat="1" ht="15" customHeight="1" x14ac:dyDescent="0.25"/>
  </sheetData>
  <sheetProtection algorithmName="SHA-512" hashValue="BQqcFkt/OpZ4fuG+4ReV0LQICjDzpz3MQZfqpNlpgNJy6ILxmV/iJ5NMlSt3kcQngcff2vjlIh9BKEJ1IsoWIA==" saltValue="uwtrRCS5bel3h5qfFEftZg==" spinCount="100000" sheet="1" objects="1" scenarios="1"/>
  <mergeCells count="3">
    <mergeCell ref="C2:D2"/>
    <mergeCell ref="C3:D3"/>
    <mergeCell ref="D25:F27"/>
  </mergeCells>
  <conditionalFormatting sqref="D6 D17:D18">
    <cfRule type="cellIs" dxfId="48" priority="9" operator="equal">
      <formula>#N/A</formula>
    </cfRule>
  </conditionalFormatting>
  <conditionalFormatting sqref="D11 D14:D15 D20">
    <cfRule type="cellIs" dxfId="47" priority="3" operator="equal">
      <formula>0</formula>
    </cfRule>
  </conditionalFormatting>
  <conditionalFormatting sqref="D9:E14">
    <cfRule type="cellIs" dxfId="46" priority="1" operator="equal">
      <formula>#N/A</formula>
    </cfRule>
  </conditionalFormatting>
  <conditionalFormatting sqref="F13:G13 E17:E19">
    <cfRule type="cellIs" dxfId="45" priority="2" operator="equal">
      <formula>#N/A</formula>
    </cfRule>
  </conditionalFormatting>
  <conditionalFormatting sqref="G12">
    <cfRule type="cellIs" dxfId="44" priority="10" operator="equal">
      <formula>#N/A</formula>
    </cfRule>
  </conditionalFormatting>
  <dataValidations xWindow="122" yWindow="211" count="1">
    <dataValidation allowBlank="1" showInputMessage="1" showErrorMessage="1" prompt="Digite únicamente los últimos 4 dígitos del Código Presupuestario." sqref="D5" xr:uid="{00000000-0002-0000-0200-000000000000}"/>
  </dataValidations>
  <printOptions horizontalCentered="1" verticalCentered="1"/>
  <pageMargins left="0.39370078740157483" right="0.39370078740157483" top="0.74803149606299213" bottom="0.31496062992125984" header="0.15748031496062992" footer="0.19685039370078741"/>
  <pageSetup scale="83" orientation="landscape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B1:O22"/>
  <sheetViews>
    <sheetView showGridLines="0" showRuler="0" zoomScale="90" zoomScaleNormal="90" workbookViewId="0">
      <selection activeCell="A2" sqref="A2"/>
    </sheetView>
  </sheetViews>
  <sheetFormatPr baseColWidth="10" defaultColWidth="11.44140625" defaultRowHeight="13.8" x14ac:dyDescent="0.3"/>
  <cols>
    <col min="1" max="1" width="8" style="62" customWidth="1"/>
    <col min="2" max="2" width="8" style="20" hidden="1" customWidth="1"/>
    <col min="3" max="3" width="25.33203125" style="62" customWidth="1"/>
    <col min="4" max="9" width="11.44140625" style="62" customWidth="1"/>
    <col min="10" max="10" width="12.88671875" style="62" customWidth="1"/>
    <col min="11" max="11" width="32.109375" style="62" customWidth="1"/>
    <col min="12" max="16384" width="11.44140625" style="62"/>
  </cols>
  <sheetData>
    <row r="1" spans="2:15" ht="18" customHeight="1" x14ac:dyDescent="0.3">
      <c r="C1" s="94" t="s">
        <v>615</v>
      </c>
      <c r="D1" s="345"/>
      <c r="E1" s="345"/>
      <c r="G1" s="53"/>
      <c r="H1" s="53"/>
      <c r="I1" s="53"/>
      <c r="J1" s="53"/>
      <c r="K1" s="346"/>
      <c r="L1" s="346"/>
      <c r="M1" s="346"/>
      <c r="N1" s="346"/>
      <c r="O1" s="346"/>
    </row>
    <row r="2" spans="2:15" ht="38.25" customHeight="1" thickBot="1" x14ac:dyDescent="0.35">
      <c r="C2" s="392" t="s">
        <v>706</v>
      </c>
      <c r="D2" s="392"/>
      <c r="E2" s="392"/>
      <c r="F2" s="392"/>
      <c r="G2" s="392"/>
      <c r="H2" s="392"/>
      <c r="I2" s="392"/>
      <c r="J2" s="392"/>
    </row>
    <row r="3" spans="2:15" ht="26.25" customHeight="1" thickTop="1" x14ac:dyDescent="0.3">
      <c r="B3" s="20">
        <v>1</v>
      </c>
      <c r="C3" s="393" t="s">
        <v>697</v>
      </c>
      <c r="D3" s="395" t="s">
        <v>616</v>
      </c>
      <c r="E3" s="396"/>
      <c r="F3" s="396"/>
      <c r="G3" s="397" t="s">
        <v>696</v>
      </c>
      <c r="H3" s="396"/>
      <c r="I3" s="396"/>
      <c r="J3" s="398" t="s">
        <v>638</v>
      </c>
    </row>
    <row r="4" spans="2:15" ht="26.25" customHeight="1" thickBot="1" x14ac:dyDescent="0.35">
      <c r="B4" s="20">
        <v>2</v>
      </c>
      <c r="C4" s="394"/>
      <c r="D4" s="347" t="s">
        <v>0</v>
      </c>
      <c r="E4" s="348" t="s">
        <v>59</v>
      </c>
      <c r="F4" s="123" t="s">
        <v>60</v>
      </c>
      <c r="G4" s="122" t="s">
        <v>0</v>
      </c>
      <c r="H4" s="348" t="s">
        <v>59</v>
      </c>
      <c r="I4" s="123" t="s">
        <v>60</v>
      </c>
      <c r="J4" s="399"/>
    </row>
    <row r="5" spans="2:15" ht="26.25" customHeight="1" thickTop="1" thickBot="1" x14ac:dyDescent="0.35">
      <c r="B5" s="20">
        <v>3</v>
      </c>
      <c r="C5" s="349" t="s">
        <v>647</v>
      </c>
      <c r="D5" s="350">
        <f>+E5+F5</f>
        <v>0</v>
      </c>
      <c r="E5" s="351">
        <f>SUM(E6:E10)</f>
        <v>0</v>
      </c>
      <c r="F5" s="352">
        <f>SUM(F6:F10)</f>
        <v>0</v>
      </c>
      <c r="G5" s="353">
        <f>+H5+I5</f>
        <v>0</v>
      </c>
      <c r="H5" s="351">
        <f>SUM(H6:H10)</f>
        <v>0</v>
      </c>
      <c r="I5" s="352">
        <f>SUM(I6:I10)</f>
        <v>0</v>
      </c>
      <c r="J5" s="353">
        <f>SUM(J6:J10)</f>
        <v>0</v>
      </c>
    </row>
    <row r="6" spans="2:15" ht="27" customHeight="1" x14ac:dyDescent="0.3">
      <c r="B6" s="20">
        <v>4</v>
      </c>
      <c r="C6" s="354" t="s">
        <v>631</v>
      </c>
      <c r="D6" s="65">
        <f>+E6+F6</f>
        <v>0</v>
      </c>
      <c r="E6" s="355"/>
      <c r="F6" s="356"/>
      <c r="G6" s="357">
        <f>+H6+I6</f>
        <v>0</v>
      </c>
      <c r="H6" s="355"/>
      <c r="I6" s="358"/>
      <c r="J6" s="359"/>
      <c r="K6" s="237" t="str">
        <f>IF(AND(OR(D6&gt;0),AND(J6=0)),"Digite el número de secciones",IF(AND(OR(D6=0),AND(J6&gt;D6)),"No hay matrícula digitada",IF(AND(OR(D6&gt;0),AND(J6&gt;D6)),"Hay más secciones que matrícula","")))</f>
        <v/>
      </c>
    </row>
    <row r="7" spans="2:15" ht="24" customHeight="1" x14ac:dyDescent="0.3">
      <c r="B7" s="20">
        <v>5</v>
      </c>
      <c r="C7" s="354" t="s">
        <v>632</v>
      </c>
      <c r="D7" s="71">
        <f t="shared" ref="D7:D10" si="0">+E7+F7</f>
        <v>0</v>
      </c>
      <c r="E7" s="360"/>
      <c r="F7" s="110"/>
      <c r="G7" s="166">
        <f t="shared" ref="G7:G10" si="1">+H7+I7</f>
        <v>0</v>
      </c>
      <c r="H7" s="355"/>
      <c r="I7" s="358"/>
      <c r="J7" s="361"/>
      <c r="K7" s="237" t="str">
        <f t="shared" ref="K7:K10" si="2">IF(AND(OR(D7&gt;0),AND(J7=0)),"Digite el número de secciones",IF(AND(OR(D7=0),AND(J7&gt;D7)),"No hay matrícula digitada",IF(AND(OR(D7&gt;0),AND(J7&gt;D7)),"Hay más secciones que matrícula","")))</f>
        <v/>
      </c>
    </row>
    <row r="8" spans="2:15" ht="24" customHeight="1" x14ac:dyDescent="0.3">
      <c r="B8" s="20">
        <v>6</v>
      </c>
      <c r="C8" s="354" t="s">
        <v>633</v>
      </c>
      <c r="D8" s="71">
        <f t="shared" si="0"/>
        <v>0</v>
      </c>
      <c r="E8" s="360"/>
      <c r="F8" s="110"/>
      <c r="G8" s="166">
        <f t="shared" si="1"/>
        <v>0</v>
      </c>
      <c r="H8" s="355"/>
      <c r="I8" s="358"/>
      <c r="J8" s="361"/>
      <c r="K8" s="237" t="str">
        <f t="shared" si="2"/>
        <v/>
      </c>
    </row>
    <row r="9" spans="2:15" ht="24" customHeight="1" x14ac:dyDescent="0.3">
      <c r="B9" s="20">
        <v>7</v>
      </c>
      <c r="C9" s="354" t="s">
        <v>627</v>
      </c>
      <c r="D9" s="71">
        <f t="shared" si="0"/>
        <v>0</v>
      </c>
      <c r="E9" s="360"/>
      <c r="F9" s="110"/>
      <c r="G9" s="166">
        <f t="shared" si="1"/>
        <v>0</v>
      </c>
      <c r="H9" s="355"/>
      <c r="I9" s="358"/>
      <c r="J9" s="361"/>
      <c r="K9" s="237" t="str">
        <f t="shared" si="2"/>
        <v/>
      </c>
    </row>
    <row r="10" spans="2:15" ht="24" customHeight="1" thickBot="1" x14ac:dyDescent="0.35">
      <c r="B10" s="20">
        <v>8</v>
      </c>
      <c r="C10" s="362" t="s">
        <v>634</v>
      </c>
      <c r="D10" s="80">
        <f t="shared" si="0"/>
        <v>0</v>
      </c>
      <c r="E10" s="363"/>
      <c r="F10" s="113"/>
      <c r="G10" s="364">
        <f t="shared" si="1"/>
        <v>0</v>
      </c>
      <c r="H10" s="355"/>
      <c r="I10" s="358"/>
      <c r="J10" s="365"/>
      <c r="K10" s="237" t="str">
        <f t="shared" si="2"/>
        <v/>
      </c>
    </row>
    <row r="11" spans="2:15" ht="24" customHeight="1" thickTop="1" x14ac:dyDescent="0.3">
      <c r="D11" s="366"/>
      <c r="E11" s="366"/>
      <c r="F11" s="366"/>
      <c r="G11" s="381" t="str">
        <f>IF(OR(H6&gt;E6,H7&gt;E7,H8&gt;E8,H9&gt;E9,H10&gt;E10,I6&gt;F6,I7&gt;F7,I8&gt;F8,I9&gt;F9,I10&gt;F10),"El dato de repitentes no puede ser mayor a la matrícula, en hombres o en mujeres. VERIFICAR!!","")</f>
        <v/>
      </c>
      <c r="H11" s="381"/>
      <c r="I11" s="381"/>
      <c r="J11" s="381"/>
      <c r="K11" s="237"/>
    </row>
    <row r="12" spans="2:15" ht="24" customHeight="1" x14ac:dyDescent="0.3">
      <c r="D12" s="367"/>
      <c r="E12" s="367"/>
      <c r="F12" s="367"/>
      <c r="G12" s="382"/>
      <c r="H12" s="382"/>
      <c r="I12" s="382"/>
      <c r="J12" s="382"/>
      <c r="K12" s="237"/>
    </row>
    <row r="13" spans="2:15" ht="22.5" customHeight="1" x14ac:dyDescent="0.3">
      <c r="G13" s="382"/>
      <c r="H13" s="382"/>
      <c r="I13" s="382"/>
      <c r="J13" s="382"/>
    </row>
    <row r="14" spans="2:15" ht="18" customHeight="1" x14ac:dyDescent="0.3">
      <c r="G14" s="400" t="str">
        <f>IF(AND('CUADRO 1'!G5&gt;0,'CUADRO 3'!D14=0),"Debe indicar datos en el Cuadro 3",IF(AND('CUADRO 1'!G5=0,'CUADRO 3'!D14&gt;0),"Indicó datos en el Cuadro 3, debe indicar datos en este Cuadro",""))</f>
        <v/>
      </c>
      <c r="H14" s="400"/>
      <c r="I14" s="400"/>
      <c r="J14" s="400"/>
    </row>
    <row r="15" spans="2:15" ht="18" customHeight="1" x14ac:dyDescent="0.3">
      <c r="G15" s="400"/>
      <c r="H15" s="400"/>
      <c r="I15" s="400"/>
      <c r="J15" s="400"/>
    </row>
    <row r="16" spans="2:15" ht="18" customHeight="1" x14ac:dyDescent="0.3"/>
    <row r="17" spans="2:10" ht="15.6" x14ac:dyDescent="0.3">
      <c r="C17" s="90" t="s">
        <v>128</v>
      </c>
    </row>
    <row r="18" spans="2:10" x14ac:dyDescent="0.3">
      <c r="B18" s="20">
        <v>9</v>
      </c>
      <c r="C18" s="383"/>
      <c r="D18" s="384"/>
      <c r="E18" s="384"/>
      <c r="F18" s="384"/>
      <c r="G18" s="384"/>
      <c r="H18" s="384"/>
      <c r="I18" s="384"/>
      <c r="J18" s="385"/>
    </row>
    <row r="19" spans="2:10" x14ac:dyDescent="0.3">
      <c r="C19" s="386"/>
      <c r="D19" s="387"/>
      <c r="E19" s="387"/>
      <c r="F19" s="387"/>
      <c r="G19" s="387"/>
      <c r="H19" s="387"/>
      <c r="I19" s="387"/>
      <c r="J19" s="388"/>
    </row>
    <row r="20" spans="2:10" x14ac:dyDescent="0.3">
      <c r="C20" s="386"/>
      <c r="D20" s="387"/>
      <c r="E20" s="387"/>
      <c r="F20" s="387"/>
      <c r="G20" s="387"/>
      <c r="H20" s="387"/>
      <c r="I20" s="387"/>
      <c r="J20" s="388"/>
    </row>
    <row r="21" spans="2:10" x14ac:dyDescent="0.3">
      <c r="C21" s="386"/>
      <c r="D21" s="387"/>
      <c r="E21" s="387"/>
      <c r="F21" s="387"/>
      <c r="G21" s="387"/>
      <c r="H21" s="387"/>
      <c r="I21" s="387"/>
      <c r="J21" s="388"/>
    </row>
    <row r="22" spans="2:10" x14ac:dyDescent="0.3">
      <c r="C22" s="389"/>
      <c r="D22" s="390"/>
      <c r="E22" s="390"/>
      <c r="F22" s="390"/>
      <c r="G22" s="390"/>
      <c r="H22" s="390"/>
      <c r="I22" s="390"/>
      <c r="J22" s="391"/>
    </row>
  </sheetData>
  <sheetProtection algorithmName="SHA-512" hashValue="SCtIzMwm0QYY/mEwQdT5Y5c0hyqmC6qPGqc+dABV+uE08Cho7r/0sRVsGpsn8us4CRqh5cAQIQJY+kYdXF+Wlg==" saltValue="G9XnPPmXnvr4tYKInHYOiA==" spinCount="100000" sheet="1" objects="1" scenarios="1"/>
  <mergeCells count="8">
    <mergeCell ref="G11:J13"/>
    <mergeCell ref="C18:J22"/>
    <mergeCell ref="C2:J2"/>
    <mergeCell ref="C3:C4"/>
    <mergeCell ref="D3:F3"/>
    <mergeCell ref="G3:I3"/>
    <mergeCell ref="J3:J4"/>
    <mergeCell ref="G14:J15"/>
  </mergeCells>
  <conditionalFormatting sqref="D5:D10">
    <cfRule type="cellIs" dxfId="43" priority="9" operator="equal">
      <formula>0</formula>
    </cfRule>
  </conditionalFormatting>
  <conditionalFormatting sqref="D5:J5">
    <cfRule type="cellIs" dxfId="42" priority="6" operator="equal">
      <formula>0</formula>
    </cfRule>
  </conditionalFormatting>
  <conditionalFormatting sqref="G5:G12">
    <cfRule type="cellIs" dxfId="41" priority="7" operator="equal">
      <formula>0</formula>
    </cfRule>
  </conditionalFormatting>
  <conditionalFormatting sqref="G14:J15">
    <cfRule type="notContainsBlanks" dxfId="40" priority="1">
      <formula>LEN(TRIM(G14))&gt;0</formula>
    </cfRule>
  </conditionalFormatting>
  <conditionalFormatting sqref="H6:I10">
    <cfRule type="expression" dxfId="39" priority="2">
      <formula>H6&gt;E6</formula>
    </cfRule>
  </conditionalFormatting>
  <dataValidations count="1">
    <dataValidation type="whole" operator="greaterThanOrEqual" allowBlank="1" showInputMessage="1" showErrorMessage="1" sqref="D5:J10" xr:uid="{00000000-0002-0000-0300-000000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scale="86" orientation="landscape" r:id="rId1"/>
  <headerFooter scaleWithDoc="0">
    <oddFooter>&amp;R&amp;"+,Negrita Cursiva"CONED&amp;"+,Cursiva",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>
    <pageSetUpPr fitToPage="1"/>
  </sheetPr>
  <dimension ref="A1:U23"/>
  <sheetViews>
    <sheetView showGridLines="0" zoomScale="90" zoomScaleNormal="90" workbookViewId="0"/>
  </sheetViews>
  <sheetFormatPr baseColWidth="10" defaultColWidth="11.44140625" defaultRowHeight="13.8" x14ac:dyDescent="0.3"/>
  <cols>
    <col min="1" max="1" width="6.6640625" style="62" customWidth="1"/>
    <col min="2" max="2" width="6.6640625" style="62" hidden="1" customWidth="1"/>
    <col min="3" max="3" width="38.44140625" style="62" customWidth="1"/>
    <col min="4" max="21" width="8.109375" style="62" customWidth="1"/>
    <col min="22" max="16384" width="11.44140625" style="62"/>
  </cols>
  <sheetData>
    <row r="1" spans="1:21" ht="17.399999999999999" x14ac:dyDescent="0.3">
      <c r="C1" s="94" t="s">
        <v>644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P1" s="53"/>
      <c r="Q1" s="53"/>
      <c r="R1" s="53"/>
      <c r="S1" s="53"/>
      <c r="T1" s="53"/>
      <c r="U1" s="53"/>
    </row>
    <row r="2" spans="1:21" ht="18" thickBot="1" x14ac:dyDescent="0.35">
      <c r="C2" s="295" t="s">
        <v>707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1" ht="21" customHeight="1" thickTop="1" thickBot="1" x14ac:dyDescent="0.35">
      <c r="B3" s="20">
        <v>1</v>
      </c>
      <c r="C3" s="401" t="s">
        <v>129</v>
      </c>
      <c r="D3" s="404" t="s">
        <v>0</v>
      </c>
      <c r="E3" s="405"/>
      <c r="F3" s="406"/>
      <c r="G3" s="410" t="s">
        <v>697</v>
      </c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</row>
    <row r="4" spans="1:21" ht="21.75" customHeight="1" x14ac:dyDescent="0.3">
      <c r="B4" s="20">
        <v>2</v>
      </c>
      <c r="C4" s="402"/>
      <c r="D4" s="407"/>
      <c r="E4" s="408"/>
      <c r="F4" s="409"/>
      <c r="G4" s="412" t="s">
        <v>631</v>
      </c>
      <c r="H4" s="408"/>
      <c r="I4" s="408"/>
      <c r="J4" s="412" t="s">
        <v>632</v>
      </c>
      <c r="K4" s="408"/>
      <c r="L4" s="408"/>
      <c r="M4" s="412" t="s">
        <v>633</v>
      </c>
      <c r="N4" s="408"/>
      <c r="O4" s="408"/>
      <c r="P4" s="412" t="s">
        <v>627</v>
      </c>
      <c r="Q4" s="408"/>
      <c r="R4" s="408"/>
      <c r="S4" s="412" t="s">
        <v>634</v>
      </c>
      <c r="T4" s="408"/>
      <c r="U4" s="408"/>
    </row>
    <row r="5" spans="1:21" ht="27.75" customHeight="1" thickBot="1" x14ac:dyDescent="0.3">
      <c r="B5" s="20">
        <v>3</v>
      </c>
      <c r="C5" s="403"/>
      <c r="D5" s="314" t="s">
        <v>0</v>
      </c>
      <c r="E5" s="298" t="s">
        <v>15</v>
      </c>
      <c r="F5" s="315" t="s">
        <v>14</v>
      </c>
      <c r="G5" s="297" t="s">
        <v>0</v>
      </c>
      <c r="H5" s="298" t="s">
        <v>15</v>
      </c>
      <c r="I5" s="299" t="s">
        <v>14</v>
      </c>
      <c r="J5" s="297" t="s">
        <v>0</v>
      </c>
      <c r="K5" s="298" t="s">
        <v>15</v>
      </c>
      <c r="L5" s="299" t="s">
        <v>14</v>
      </c>
      <c r="M5" s="297" t="s">
        <v>0</v>
      </c>
      <c r="N5" s="298" t="s">
        <v>15</v>
      </c>
      <c r="O5" s="299" t="s">
        <v>14</v>
      </c>
      <c r="P5" s="297" t="s">
        <v>0</v>
      </c>
      <c r="Q5" s="298" t="s">
        <v>15</v>
      </c>
      <c r="R5" s="299" t="s">
        <v>14</v>
      </c>
      <c r="S5" s="297" t="s">
        <v>0</v>
      </c>
      <c r="T5" s="298" t="s">
        <v>15</v>
      </c>
      <c r="U5" s="315" t="s">
        <v>14</v>
      </c>
    </row>
    <row r="6" spans="1:21" ht="27.75" customHeight="1" thickTop="1" x14ac:dyDescent="0.3">
      <c r="B6" s="20">
        <v>4</v>
      </c>
      <c r="C6" s="332" t="s">
        <v>130</v>
      </c>
      <c r="D6" s="333">
        <f t="shared" ref="D6:D13" si="0">+E6+F6</f>
        <v>0</v>
      </c>
      <c r="E6" s="334">
        <f t="shared" ref="E6:F13" si="1">+H6+K6+N6+Q6+T6</f>
        <v>0</v>
      </c>
      <c r="F6" s="334">
        <f t="shared" si="1"/>
        <v>0</v>
      </c>
      <c r="G6" s="302">
        <f t="shared" ref="G6:G13" si="2">+H6+I6</f>
        <v>0</v>
      </c>
      <c r="H6" s="303"/>
      <c r="I6" s="303"/>
      <c r="J6" s="302">
        <f t="shared" ref="J6:J13" si="3">+K6+L6</f>
        <v>0</v>
      </c>
      <c r="K6" s="303"/>
      <c r="L6" s="303"/>
      <c r="M6" s="302">
        <f t="shared" ref="M6:M13" si="4">+N6+O6</f>
        <v>0</v>
      </c>
      <c r="N6" s="303"/>
      <c r="O6" s="303"/>
      <c r="P6" s="302">
        <f t="shared" ref="P6:P13" si="5">+Q6+R6</f>
        <v>0</v>
      </c>
      <c r="Q6" s="303"/>
      <c r="R6" s="303"/>
      <c r="S6" s="302">
        <f t="shared" ref="S6:S13" si="6">+T6+U6</f>
        <v>0</v>
      </c>
      <c r="T6" s="303"/>
      <c r="U6" s="305"/>
    </row>
    <row r="7" spans="1:21" ht="27.75" customHeight="1" x14ac:dyDescent="0.3">
      <c r="B7" s="20">
        <v>5</v>
      </c>
      <c r="C7" s="322" t="s">
        <v>131</v>
      </c>
      <c r="D7" s="146">
        <f t="shared" si="0"/>
        <v>0</v>
      </c>
      <c r="E7" s="323">
        <f t="shared" si="1"/>
        <v>0</v>
      </c>
      <c r="F7" s="335">
        <f t="shared" si="1"/>
        <v>0</v>
      </c>
      <c r="G7" s="149">
        <f t="shared" si="2"/>
        <v>0</v>
      </c>
      <c r="H7" s="147"/>
      <c r="I7" s="147"/>
      <c r="J7" s="149">
        <f t="shared" si="3"/>
        <v>0</v>
      </c>
      <c r="K7" s="147"/>
      <c r="L7" s="147"/>
      <c r="M7" s="149">
        <f t="shared" si="4"/>
        <v>0</v>
      </c>
      <c r="N7" s="147"/>
      <c r="O7" s="147"/>
      <c r="P7" s="149">
        <f t="shared" si="5"/>
        <v>0</v>
      </c>
      <c r="Q7" s="147"/>
      <c r="R7" s="147"/>
      <c r="S7" s="149">
        <f t="shared" si="6"/>
        <v>0</v>
      </c>
      <c r="T7" s="147"/>
      <c r="U7" s="153"/>
    </row>
    <row r="8" spans="1:21" ht="27.75" customHeight="1" x14ac:dyDescent="0.3">
      <c r="B8" s="20">
        <v>6</v>
      </c>
      <c r="C8" s="322" t="s">
        <v>132</v>
      </c>
      <c r="D8" s="146">
        <f t="shared" si="0"/>
        <v>0</v>
      </c>
      <c r="E8" s="323">
        <f t="shared" si="1"/>
        <v>0</v>
      </c>
      <c r="F8" s="335">
        <f t="shared" si="1"/>
        <v>0</v>
      </c>
      <c r="G8" s="149">
        <f t="shared" si="2"/>
        <v>0</v>
      </c>
      <c r="H8" s="147"/>
      <c r="I8" s="147"/>
      <c r="J8" s="149">
        <f t="shared" si="3"/>
        <v>0</v>
      </c>
      <c r="K8" s="147"/>
      <c r="L8" s="147"/>
      <c r="M8" s="149">
        <f t="shared" si="4"/>
        <v>0</v>
      </c>
      <c r="N8" s="147"/>
      <c r="O8" s="147"/>
      <c r="P8" s="149">
        <f t="shared" si="5"/>
        <v>0</v>
      </c>
      <c r="Q8" s="147"/>
      <c r="R8" s="147"/>
      <c r="S8" s="149">
        <f t="shared" si="6"/>
        <v>0</v>
      </c>
      <c r="T8" s="147"/>
      <c r="U8" s="153"/>
    </row>
    <row r="9" spans="1:21" ht="27.75" customHeight="1" x14ac:dyDescent="0.3">
      <c r="B9" s="20">
        <v>7</v>
      </c>
      <c r="C9" s="322" t="s">
        <v>688</v>
      </c>
      <c r="D9" s="146">
        <f t="shared" si="0"/>
        <v>0</v>
      </c>
      <c r="E9" s="323">
        <f t="shared" si="1"/>
        <v>0</v>
      </c>
      <c r="F9" s="335">
        <f t="shared" si="1"/>
        <v>0</v>
      </c>
      <c r="G9" s="149">
        <f t="shared" si="2"/>
        <v>0</v>
      </c>
      <c r="H9" s="147"/>
      <c r="I9" s="147"/>
      <c r="J9" s="149">
        <f t="shared" si="3"/>
        <v>0</v>
      </c>
      <c r="K9" s="147"/>
      <c r="L9" s="147"/>
      <c r="M9" s="149">
        <f t="shared" si="4"/>
        <v>0</v>
      </c>
      <c r="N9" s="147"/>
      <c r="O9" s="147"/>
      <c r="P9" s="149">
        <f t="shared" si="5"/>
        <v>0</v>
      </c>
      <c r="Q9" s="147"/>
      <c r="R9" s="147"/>
      <c r="S9" s="149">
        <f t="shared" si="6"/>
        <v>0</v>
      </c>
      <c r="T9" s="147"/>
      <c r="U9" s="153"/>
    </row>
    <row r="10" spans="1:21" ht="27.75" customHeight="1" x14ac:dyDescent="0.3">
      <c r="B10" s="20">
        <v>8</v>
      </c>
      <c r="C10" s="322" t="s">
        <v>624</v>
      </c>
      <c r="D10" s="146">
        <f t="shared" si="0"/>
        <v>0</v>
      </c>
      <c r="E10" s="323">
        <f t="shared" si="1"/>
        <v>0</v>
      </c>
      <c r="F10" s="335">
        <f t="shared" si="1"/>
        <v>0</v>
      </c>
      <c r="G10" s="149">
        <f t="shared" si="2"/>
        <v>0</v>
      </c>
      <c r="H10" s="147"/>
      <c r="I10" s="147"/>
      <c r="J10" s="149">
        <f t="shared" si="3"/>
        <v>0</v>
      </c>
      <c r="K10" s="147"/>
      <c r="L10" s="147"/>
      <c r="M10" s="149">
        <f t="shared" si="4"/>
        <v>0</v>
      </c>
      <c r="N10" s="147"/>
      <c r="O10" s="147"/>
      <c r="P10" s="149">
        <f t="shared" si="5"/>
        <v>0</v>
      </c>
      <c r="Q10" s="147"/>
      <c r="R10" s="147"/>
      <c r="S10" s="149">
        <f t="shared" si="6"/>
        <v>0</v>
      </c>
      <c r="T10" s="147"/>
      <c r="U10" s="153"/>
    </row>
    <row r="11" spans="1:21" ht="27.75" customHeight="1" x14ac:dyDescent="0.3">
      <c r="B11" s="20">
        <v>9</v>
      </c>
      <c r="C11" s="322" t="s">
        <v>64</v>
      </c>
      <c r="D11" s="146">
        <f t="shared" si="0"/>
        <v>0</v>
      </c>
      <c r="E11" s="323">
        <f t="shared" si="1"/>
        <v>0</v>
      </c>
      <c r="F11" s="335">
        <f t="shared" si="1"/>
        <v>0</v>
      </c>
      <c r="G11" s="149">
        <f t="shared" si="2"/>
        <v>0</v>
      </c>
      <c r="H11" s="147"/>
      <c r="I11" s="147"/>
      <c r="J11" s="149">
        <f t="shared" si="3"/>
        <v>0</v>
      </c>
      <c r="K11" s="147"/>
      <c r="L11" s="147"/>
      <c r="M11" s="149">
        <f t="shared" si="4"/>
        <v>0</v>
      </c>
      <c r="N11" s="147"/>
      <c r="O11" s="147"/>
      <c r="P11" s="149">
        <f t="shared" si="5"/>
        <v>0</v>
      </c>
      <c r="Q11" s="147"/>
      <c r="R11" s="147"/>
      <c r="S11" s="149">
        <f t="shared" si="6"/>
        <v>0</v>
      </c>
      <c r="T11" s="147"/>
      <c r="U11" s="153"/>
    </row>
    <row r="12" spans="1:21" ht="27.75" customHeight="1" x14ac:dyDescent="0.3">
      <c r="B12" s="20">
        <v>10</v>
      </c>
      <c r="C12" s="322" t="s">
        <v>625</v>
      </c>
      <c r="D12" s="146">
        <f t="shared" si="0"/>
        <v>0</v>
      </c>
      <c r="E12" s="323">
        <f t="shared" si="1"/>
        <v>0</v>
      </c>
      <c r="F12" s="335">
        <f t="shared" si="1"/>
        <v>0</v>
      </c>
      <c r="G12" s="149">
        <f t="shared" si="2"/>
        <v>0</v>
      </c>
      <c r="H12" s="147"/>
      <c r="I12" s="147"/>
      <c r="J12" s="149">
        <f t="shared" si="3"/>
        <v>0</v>
      </c>
      <c r="K12" s="147"/>
      <c r="L12" s="147"/>
      <c r="M12" s="149">
        <f t="shared" si="4"/>
        <v>0</v>
      </c>
      <c r="N12" s="147"/>
      <c r="O12" s="147"/>
      <c r="P12" s="149">
        <f t="shared" si="5"/>
        <v>0</v>
      </c>
      <c r="Q12" s="147"/>
      <c r="R12" s="147"/>
      <c r="S12" s="149">
        <f t="shared" si="6"/>
        <v>0</v>
      </c>
      <c r="T12" s="147"/>
      <c r="U12" s="153"/>
    </row>
    <row r="13" spans="1:21" ht="27.75" customHeight="1" thickBot="1" x14ac:dyDescent="0.35">
      <c r="B13" s="20">
        <v>11</v>
      </c>
      <c r="C13" s="336" t="s">
        <v>58</v>
      </c>
      <c r="D13" s="337">
        <f t="shared" si="0"/>
        <v>0</v>
      </c>
      <c r="E13" s="338">
        <f t="shared" si="1"/>
        <v>0</v>
      </c>
      <c r="F13" s="339">
        <f t="shared" si="1"/>
        <v>0</v>
      </c>
      <c r="G13" s="200">
        <f t="shared" si="2"/>
        <v>0</v>
      </c>
      <c r="H13" s="199"/>
      <c r="I13" s="199"/>
      <c r="J13" s="200">
        <f t="shared" si="3"/>
        <v>0</v>
      </c>
      <c r="K13" s="199"/>
      <c r="L13" s="199"/>
      <c r="M13" s="200">
        <f t="shared" si="4"/>
        <v>0</v>
      </c>
      <c r="N13" s="199"/>
      <c r="O13" s="199"/>
      <c r="P13" s="200">
        <f t="shared" si="5"/>
        <v>0</v>
      </c>
      <c r="Q13" s="199"/>
      <c r="R13" s="199"/>
      <c r="S13" s="200">
        <f t="shared" si="6"/>
        <v>0</v>
      </c>
      <c r="T13" s="199"/>
      <c r="U13" s="201"/>
    </row>
    <row r="14" spans="1:21" s="341" customFormat="1" ht="21" customHeight="1" thickTop="1" x14ac:dyDescent="0.3">
      <c r="A14" s="340"/>
      <c r="B14" s="340"/>
      <c r="C14" s="340"/>
      <c r="E14" s="342" t="str">
        <f>IF(OR(E6&gt;'CUADRO 1'!$E5,E7&gt;'CUADRO 1'!$E5,E8&gt;'CUADRO 1'!$E5,E9&gt;'CUADRO 1'!$E5,E10&gt;'CUADRO 1'!$E5,E11&gt;'CUADRO 1'!$E5,E12&gt;'CUADRO 1'!$E5,E13&gt;'CUADRO 1'!$E5),"XX","")</f>
        <v/>
      </c>
      <c r="F14" s="342" t="str">
        <f>IF(OR(F6&gt;'CUADRO 1'!$F5,F7&gt;'CUADRO 1'!$F5,F8&gt;'CUADRO 1'!$F5,F9&gt;'CUADRO 1'!$F5,F10&gt;'CUADRO 1'!$F5,F11&gt;'CUADRO 1'!$F5,F12&gt;'CUADRO 1'!$F5,F13&gt;'CUADRO 1'!$F5),"XX","")</f>
        <v/>
      </c>
      <c r="G14" s="343"/>
      <c r="H14" s="261" t="str">
        <f>IF(OR(H6&gt;'CUADRO 1'!E6,H7&gt;'CUADRO 1'!E6,H8&gt;'CUADRO 1'!E6,H9&gt;'CUADRO 1'!E6,H10&gt;'CUADRO 1'!E6,H11&gt;'CUADRO 1'!E6,H12&gt;'CUADRO 1'!E6,H13&gt;'CUADRO 1'!E6),"XX","")</f>
        <v/>
      </c>
      <c r="I14" s="261" t="str">
        <f>IF(OR(I6&gt;'CUADRO 1'!F6,I7&gt;'CUADRO 1'!F6,I8&gt;'CUADRO 1'!F6,I9&gt;'CUADRO 1'!F6,I10&gt;'CUADRO 1'!F6,I11&gt;'CUADRO 1'!F6,I12&gt;'CUADRO 1'!F6,I13&gt;'CUADRO 1'!F6),"XX","")</f>
        <v/>
      </c>
      <c r="J14" s="261"/>
      <c r="K14" s="261" t="str">
        <f>IF(OR(K6&gt;('CUADRO 1'!E7+'CUADRO 1'!E6),K7&gt;('CUADRO 1'!E7+'CUADRO 1'!E6),K8&gt;('CUADRO 1'!E7+'CUADRO 1'!E6),K9&gt;('CUADRO 1'!E7+'CUADRO 1'!E6),K10&gt;('CUADRO 1'!E7+'CUADRO 1'!E6),K11&gt;('CUADRO 1'!E7+'CUADRO 1'!E6),K12&gt;('CUADRO 1'!E7+'CUADRO 1'!E6),K13&gt;('CUADRO 1'!E7+'CUADRO 1'!E6)),"XX","")</f>
        <v/>
      </c>
      <c r="L14" s="261" t="str">
        <f>IF(OR(L6&gt;('CUADRO 1'!F7+'CUADRO 1'!F6),L7&gt;('CUADRO 1'!F7+'CUADRO 1'!F6),L8&gt;('CUADRO 1'!F7+'CUADRO 1'!F6),L9&gt;('CUADRO 1'!F7+'CUADRO 1'!F6),L10&gt;('CUADRO 1'!F7+'CUADRO 1'!F6),L11&gt;('CUADRO 1'!F7+'CUADRO 1'!F6),L12&gt;('CUADRO 1'!F7+'CUADRO 1'!F6),L13&gt;('CUADRO 1'!F7+'CUADRO 1'!F6)),"XX","")</f>
        <v/>
      </c>
      <c r="M14" s="261"/>
      <c r="N14" s="261" t="str">
        <f>IF(OR(N6&gt;('CUADRO 1'!E6+'CUADRO 1'!E7+'CUADRO 1'!E8),N7&gt;('CUADRO 1'!E6+'CUADRO 1'!E7+'CUADRO 1'!E8),N8&gt;('CUADRO 1'!E6+'CUADRO 1'!E7+'CUADRO 1'!E8),N9&gt;('CUADRO 1'!E6+'CUADRO 1'!E7+'CUADRO 1'!E8),N10&gt;('CUADRO 1'!E6+'CUADRO 1'!E7+'CUADRO 1'!E8),N11&gt;('CUADRO 1'!E6+'CUADRO 1'!E7+'CUADRO 1'!E8),N12&gt;('CUADRO 1'!E6+'CUADRO 1'!E7+'CUADRO 1'!E8),N13&gt;('CUADRO 1'!E6+'CUADRO 1'!E7+'CUADRO 1'!E8)),"XX","")</f>
        <v/>
      </c>
      <c r="O14" s="261" t="str">
        <f>IF(OR(O6&gt;('CUADRO 1'!F6+'CUADRO 1'!F7+'CUADRO 1'!F8),O7&gt;('CUADRO 1'!F6+'CUADRO 1'!F7+'CUADRO 1'!F8),O8&gt;('CUADRO 1'!F6+'CUADRO 1'!F7+'CUADRO 1'!F8),O9&gt;('CUADRO 1'!F6+'CUADRO 1'!F7+'CUADRO 1'!F8),O10&gt;('CUADRO 1'!F6+'CUADRO 1'!F7+'CUADRO 1'!F8),O11&gt;('CUADRO 1'!F6+'CUADRO 1'!F7+'CUADRO 1'!F8),O12&gt;('CUADRO 1'!F6+'CUADRO 1'!F7+'CUADRO 1'!F8),O13&gt;('CUADRO 1'!F6+'CUADRO 1'!F7+'CUADRO 1'!F8)),"XX","")</f>
        <v/>
      </c>
      <c r="P14" s="261"/>
      <c r="Q14" s="261" t="str">
        <f>IF(OR(Q6&gt;('CUADRO 1'!E6+'CUADRO 1'!E7+'CUADRO 1'!E8+'CUADRO 1'!E9),Q7&gt;('CUADRO 1'!E6+'CUADRO 1'!E7+'CUADRO 1'!E8+'CUADRO 1'!E9),Q8&gt;('CUADRO 1'!E6+'CUADRO 1'!E7+'CUADRO 1'!E8+'CUADRO 1'!E9),Q9&gt;('CUADRO 1'!E6+'CUADRO 1'!E7+'CUADRO 1'!E8+'CUADRO 1'!E9),Q10&gt;('CUADRO 1'!E6+'CUADRO 1'!E7+'CUADRO 1'!E8+'CUADRO 1'!E9),Q11&gt;('CUADRO 1'!E6+'CUADRO 1'!E7+'CUADRO 1'!E8+'CUADRO 1'!E9),Q12&gt;('CUADRO 1'!E6+'CUADRO 1'!E7+'CUADRO 1'!E8+'CUADRO 1'!E9),Q13&gt;('CUADRO 1'!E6+'CUADRO 1'!E7+'CUADRO 1'!E8+'CUADRO 1'!E9)),"XX","")</f>
        <v/>
      </c>
      <c r="R14" s="261" t="str">
        <f>IF(OR(R6&gt;('CUADRO 1'!F6+'CUADRO 1'!F7+'CUADRO 1'!F8+'CUADRO 1'!F9),R7&gt;('CUADRO 1'!F6+'CUADRO 1'!F7+'CUADRO 1'!F8+'CUADRO 1'!F9),R8&gt;('CUADRO 1'!F6+'CUADRO 1'!F7+'CUADRO 1'!F8+'CUADRO 1'!F9),R9&gt;('CUADRO 1'!F6+'CUADRO 1'!F7+'CUADRO 1'!F8+'CUADRO 1'!F9),R10&gt;('CUADRO 1'!F6+'CUADRO 1'!F7+'CUADRO 1'!F8+'CUADRO 1'!F9),R11&gt;('CUADRO 1'!F6+'CUADRO 1'!F7+'CUADRO 1'!F8+'CUADRO 1'!F9),R12&gt;('CUADRO 1'!F6+'CUADRO 1'!F7+'CUADRO 1'!F8+'CUADRO 1'!F9),R13&gt;('CUADRO 1'!F6+'CUADRO 1'!F7+'CUADRO 1'!F8+'CUADRO 1'!F9)),"XX","")</f>
        <v/>
      </c>
      <c r="S14" s="261"/>
      <c r="T14" s="261" t="str">
        <f>IF(OR(T6&gt;('CUADRO 1'!E6+'CUADRO 1'!E7+'CUADRO 1'!E8+'CUADRO 1'!E9+'CUADRO 1'!E10),T7&gt;('CUADRO 1'!E6+'CUADRO 1'!E7+'CUADRO 1'!E8+'CUADRO 1'!E9+'CUADRO 1'!E10),T8&gt;('CUADRO 1'!E6+'CUADRO 1'!E7+'CUADRO 1'!E8+'CUADRO 1'!E9+'CUADRO 1'!E10),T9&gt;('CUADRO 1'!E6+'CUADRO 1'!E7+'CUADRO 1'!E8+'CUADRO 1'!E9+'CUADRO 1'!E10),T10&gt;('CUADRO 1'!E6+'CUADRO 1'!E7+'CUADRO 1'!E8+'CUADRO 1'!E9+'CUADRO 1'!E10),T11&gt;('CUADRO 1'!E6+'CUADRO 1'!E7+'CUADRO 1'!E8+'CUADRO 1'!E9+'CUADRO 1'!E10),T12&gt;('CUADRO 1'!E6+'CUADRO 1'!E7+'CUADRO 1'!E8+'CUADRO 1'!E9+'CUADRO 1'!E10),T13&gt;('CUADRO 1'!E6+'CUADRO 1'!E7+'CUADRO 1'!E8+'CUADRO 1'!E9+'CUADRO 1'!E10)),"XX","")</f>
        <v/>
      </c>
      <c r="U14" s="261" t="str">
        <f>IF(OR(U6&gt;('CUADRO 1'!F6+'CUADRO 1'!F7+'CUADRO 1'!F8+'CUADRO 1'!F9+'CUADRO 1'!F10),U7&gt;('CUADRO 1'!F6+'CUADRO 1'!F7+'CUADRO 1'!F8+'CUADRO 1'!F9+'CUADRO 1'!F10),U8&gt;('CUADRO 1'!F6+'CUADRO 1'!F7+'CUADRO 1'!F8+'CUADRO 1'!F9+'CUADRO 1'!F10),U9&gt;('CUADRO 1'!F6+'CUADRO 1'!F7+'CUADRO 1'!F8+'CUADRO 1'!F9+'CUADRO 1'!F10),U10&gt;('CUADRO 1'!F6+'CUADRO 1'!F7+'CUADRO 1'!F8+'CUADRO 1'!F9+'CUADRO 1'!F10),U11&gt;('CUADRO 1'!F6+'CUADRO 1'!F7+'CUADRO 1'!F8+'CUADRO 1'!F9+'CUADRO 1'!F10),U12&gt;('CUADRO 1'!F6+'CUADRO 1'!F7+'CUADRO 1'!F8+'CUADRO 1'!F9+'CUADRO 1'!F10),U13&gt;('CUADRO 1'!F6+'CUADRO 1'!F7+'CUADRO 1'!F8+'CUADRO 1'!F9+'CUADRO 1'!F10)),"XX","")</f>
        <v/>
      </c>
    </row>
    <row r="15" spans="1:21" ht="21.75" customHeight="1" x14ac:dyDescent="0.3">
      <c r="A15" s="89"/>
      <c r="B15" s="89"/>
      <c r="C15" s="344" t="s">
        <v>723</v>
      </c>
      <c r="D15" s="414" t="str">
        <f>IF(OR(E14="XX",F14="XX"),"El dato indicado en alguna Asignatura es mayor a la Matrícula Total indicada en el Cuadro 1.","")</f>
        <v/>
      </c>
      <c r="E15" s="414"/>
      <c r="F15" s="414"/>
      <c r="G15" s="280"/>
      <c r="H15" s="413" t="str">
        <f>IF(OR(E14="XX",F14="XX",H14="XX",I14="XX",K14="XX",L14="XX",N14="XX",O14="XX",Q14="XX",R14="XX",T14="XX",U14="XX"),CONCATENATE(C15),"")</f>
        <v/>
      </c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</row>
    <row r="16" spans="1:21" ht="21.75" customHeight="1" x14ac:dyDescent="0.3">
      <c r="D16" s="414"/>
      <c r="E16" s="414"/>
      <c r="F16" s="414"/>
      <c r="G16" s="280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</row>
    <row r="17" spans="2:21" ht="21.75" customHeight="1" x14ac:dyDescent="0.3">
      <c r="D17" s="414"/>
      <c r="E17" s="414"/>
      <c r="F17" s="414"/>
      <c r="G17" s="280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</row>
    <row r="18" spans="2:21" ht="21.75" customHeight="1" x14ac:dyDescent="0.3">
      <c r="C18" s="90" t="s">
        <v>128</v>
      </c>
      <c r="D18" s="415"/>
      <c r="E18" s="415"/>
      <c r="F18" s="415"/>
    </row>
    <row r="19" spans="2:21" ht="18.75" customHeight="1" x14ac:dyDescent="0.3">
      <c r="B19" s="20">
        <v>12</v>
      </c>
      <c r="C19" s="383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5"/>
    </row>
    <row r="20" spans="2:21" ht="18.75" customHeight="1" x14ac:dyDescent="0.3">
      <c r="C20" s="386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8"/>
    </row>
    <row r="21" spans="2:21" ht="18.75" customHeight="1" x14ac:dyDescent="0.3">
      <c r="C21" s="386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8"/>
    </row>
    <row r="22" spans="2:21" ht="18.75" customHeight="1" x14ac:dyDescent="0.3">
      <c r="C22" s="386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8"/>
    </row>
    <row r="23" spans="2:21" x14ac:dyDescent="0.3">
      <c r="C23" s="389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1"/>
    </row>
  </sheetData>
  <sheetProtection algorithmName="SHA-512" hashValue="x3L7sqQg+emVCMlTwCat1CvAjiMDJLFKb02stCDK6Dw+exXAyUXc+ePvEyrWGtEbI9yobN/bsscKd8/nhdDJfw==" saltValue="alA0hZtd2cQFqQyikBkB3g==" spinCount="100000" sheet="1" objects="1" scenarios="1"/>
  <mergeCells count="11">
    <mergeCell ref="C19:U23"/>
    <mergeCell ref="C3:C5"/>
    <mergeCell ref="D3:F4"/>
    <mergeCell ref="G3:U3"/>
    <mergeCell ref="G4:I4"/>
    <mergeCell ref="H15:U17"/>
    <mergeCell ref="D15:F18"/>
    <mergeCell ref="J4:L4"/>
    <mergeCell ref="M4:O4"/>
    <mergeCell ref="P4:R4"/>
    <mergeCell ref="S4:U4"/>
  </mergeCells>
  <conditionalFormatting sqref="D6:G13">
    <cfRule type="cellIs" dxfId="38" priority="2" operator="equal">
      <formula>0</formula>
    </cfRule>
  </conditionalFormatting>
  <conditionalFormatting sqref="J6:J13 M6:M13 P6:P13 S6:S13">
    <cfRule type="cellIs" dxfId="37" priority="16" operator="equal">
      <formula>0</formula>
    </cfRule>
  </conditionalFormatting>
  <dataValidations count="1">
    <dataValidation type="whole" operator="greaterThanOrEqual" allowBlank="1" showInputMessage="1" showErrorMessage="1" sqref="D6:U13" xr:uid="{00000000-0002-0000-0400-000000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scale="71" orientation="landscape" r:id="rId1"/>
  <headerFooter scaleWithDoc="0">
    <oddFooter>&amp;R&amp;"+,Negrita Cursiva"CONED&amp;"+,Cursiva",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pageSetUpPr fitToPage="1"/>
  </sheetPr>
  <dimension ref="A1:V23"/>
  <sheetViews>
    <sheetView showGridLines="0" zoomScale="90" zoomScaleNormal="90" workbookViewId="0"/>
  </sheetViews>
  <sheetFormatPr baseColWidth="10" defaultColWidth="11.44140625" defaultRowHeight="13.8" x14ac:dyDescent="0.3"/>
  <cols>
    <col min="1" max="1" width="5.6640625" style="62" customWidth="1"/>
    <col min="2" max="2" width="4.109375" style="62" hidden="1" customWidth="1"/>
    <col min="3" max="3" width="33" style="62" customWidth="1"/>
    <col min="4" max="21" width="8.109375" style="62" customWidth="1"/>
    <col min="22" max="16384" width="11.44140625" style="62"/>
  </cols>
  <sheetData>
    <row r="1" spans="1:22" ht="17.399999999999999" x14ac:dyDescent="0.3">
      <c r="C1" s="94" t="s">
        <v>645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P1" s="53"/>
      <c r="Q1" s="53"/>
      <c r="R1" s="53"/>
      <c r="S1" s="53"/>
      <c r="T1" s="53"/>
      <c r="U1" s="53"/>
    </row>
    <row r="2" spans="1:22" ht="18" thickBot="1" x14ac:dyDescent="0.35">
      <c r="C2" s="295" t="s">
        <v>708</v>
      </c>
      <c r="D2" s="296"/>
      <c r="E2" s="296"/>
      <c r="F2" s="296"/>
      <c r="G2" s="296"/>
      <c r="H2" s="296"/>
      <c r="I2" s="296"/>
      <c r="J2" s="296"/>
      <c r="K2" s="296"/>
      <c r="T2" s="296"/>
      <c r="U2" s="296"/>
    </row>
    <row r="3" spans="1:22" ht="21" customHeight="1" thickTop="1" thickBot="1" x14ac:dyDescent="0.35">
      <c r="B3" s="20">
        <v>1</v>
      </c>
      <c r="C3" s="401" t="s">
        <v>129</v>
      </c>
      <c r="D3" s="404" t="s">
        <v>0</v>
      </c>
      <c r="E3" s="405"/>
      <c r="F3" s="406"/>
      <c r="G3" s="410" t="s">
        <v>697</v>
      </c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</row>
    <row r="4" spans="1:22" ht="20.25" customHeight="1" x14ac:dyDescent="0.3">
      <c r="B4" s="20">
        <v>2</v>
      </c>
      <c r="C4" s="402"/>
      <c r="D4" s="407"/>
      <c r="E4" s="408"/>
      <c r="F4" s="409"/>
      <c r="G4" s="417" t="s">
        <v>631</v>
      </c>
      <c r="H4" s="418"/>
      <c r="I4" s="418"/>
      <c r="J4" s="417" t="s">
        <v>632</v>
      </c>
      <c r="K4" s="418"/>
      <c r="L4" s="418"/>
      <c r="M4" s="417" t="s">
        <v>633</v>
      </c>
      <c r="N4" s="418"/>
      <c r="O4" s="418"/>
      <c r="P4" s="417" t="s">
        <v>627</v>
      </c>
      <c r="Q4" s="418"/>
      <c r="R4" s="418"/>
      <c r="S4" s="417" t="s">
        <v>634</v>
      </c>
      <c r="T4" s="418"/>
      <c r="U4" s="418"/>
    </row>
    <row r="5" spans="1:22" ht="27.75" customHeight="1" thickBot="1" x14ac:dyDescent="0.3">
      <c r="B5" s="20">
        <v>3</v>
      </c>
      <c r="C5" s="403"/>
      <c r="D5" s="314" t="s">
        <v>0</v>
      </c>
      <c r="E5" s="298" t="s">
        <v>15</v>
      </c>
      <c r="F5" s="315" t="s">
        <v>14</v>
      </c>
      <c r="G5" s="297" t="s">
        <v>0</v>
      </c>
      <c r="H5" s="298" t="s">
        <v>15</v>
      </c>
      <c r="I5" s="299" t="s">
        <v>14</v>
      </c>
      <c r="J5" s="297" t="s">
        <v>0</v>
      </c>
      <c r="K5" s="298" t="s">
        <v>15</v>
      </c>
      <c r="L5" s="299" t="s">
        <v>14</v>
      </c>
      <c r="M5" s="297" t="s">
        <v>0</v>
      </c>
      <c r="N5" s="298" t="s">
        <v>15</v>
      </c>
      <c r="O5" s="299" t="s">
        <v>14</v>
      </c>
      <c r="P5" s="297" t="s">
        <v>0</v>
      </c>
      <c r="Q5" s="298" t="s">
        <v>15</v>
      </c>
      <c r="R5" s="299" t="s">
        <v>14</v>
      </c>
      <c r="S5" s="297" t="s">
        <v>0</v>
      </c>
      <c r="T5" s="298" t="s">
        <v>15</v>
      </c>
      <c r="U5" s="315" t="s">
        <v>14</v>
      </c>
    </row>
    <row r="6" spans="1:22" ht="27.75" customHeight="1" thickTop="1" x14ac:dyDescent="0.3">
      <c r="B6" s="20">
        <v>4</v>
      </c>
      <c r="C6" s="316" t="s">
        <v>130</v>
      </c>
      <c r="D6" s="317">
        <f t="shared" ref="D6:D13" si="0">+E6+F6</f>
        <v>0</v>
      </c>
      <c r="E6" s="318">
        <f>+H6+K6+N6+Q6+T6</f>
        <v>0</v>
      </c>
      <c r="F6" s="319">
        <f t="shared" ref="F6:F13" si="1">+I6+L6+O6+R6+U6</f>
        <v>0</v>
      </c>
      <c r="G6" s="154">
        <f t="shared" ref="G6:G13" si="2">+H6+I6</f>
        <v>0</v>
      </c>
      <c r="H6" s="320"/>
      <c r="I6" s="320"/>
      <c r="J6" s="154">
        <f t="shared" ref="J6:J13" si="3">+K6+L6</f>
        <v>0</v>
      </c>
      <c r="K6" s="320"/>
      <c r="L6" s="320"/>
      <c r="M6" s="154">
        <f t="shared" ref="M6:M13" si="4">+N6+O6</f>
        <v>0</v>
      </c>
      <c r="N6" s="320"/>
      <c r="O6" s="320"/>
      <c r="P6" s="154">
        <f t="shared" ref="P6:P13" si="5">+Q6+R6</f>
        <v>0</v>
      </c>
      <c r="Q6" s="320"/>
      <c r="R6" s="320"/>
      <c r="S6" s="154">
        <f t="shared" ref="S6:S13" si="6">+T6+U6</f>
        <v>0</v>
      </c>
      <c r="T6" s="320"/>
      <c r="U6" s="321"/>
    </row>
    <row r="7" spans="1:22" ht="27.75" customHeight="1" x14ac:dyDescent="0.3">
      <c r="B7" s="20">
        <v>5</v>
      </c>
      <c r="C7" s="322" t="s">
        <v>131</v>
      </c>
      <c r="D7" s="146">
        <f t="shared" si="0"/>
        <v>0</v>
      </c>
      <c r="E7" s="323">
        <f t="shared" ref="E7:E13" si="7">+H7+K7+N7+Q7+T7</f>
        <v>0</v>
      </c>
      <c r="F7" s="236">
        <f t="shared" si="1"/>
        <v>0</v>
      </c>
      <c r="G7" s="149">
        <f t="shared" si="2"/>
        <v>0</v>
      </c>
      <c r="H7" s="147"/>
      <c r="I7" s="309"/>
      <c r="J7" s="149">
        <f t="shared" si="3"/>
        <v>0</v>
      </c>
      <c r="K7" s="147"/>
      <c r="L7" s="309"/>
      <c r="M7" s="149">
        <f t="shared" si="4"/>
        <v>0</v>
      </c>
      <c r="N7" s="147"/>
      <c r="O7" s="309"/>
      <c r="P7" s="149">
        <f t="shared" si="5"/>
        <v>0</v>
      </c>
      <c r="Q7" s="147"/>
      <c r="R7" s="309"/>
      <c r="S7" s="149">
        <f t="shared" si="6"/>
        <v>0</v>
      </c>
      <c r="T7" s="147"/>
      <c r="U7" s="153"/>
    </row>
    <row r="8" spans="1:22" ht="27.75" customHeight="1" x14ac:dyDescent="0.3">
      <c r="B8" s="20">
        <v>6</v>
      </c>
      <c r="C8" s="322" t="s">
        <v>132</v>
      </c>
      <c r="D8" s="146">
        <f t="shared" si="0"/>
        <v>0</v>
      </c>
      <c r="E8" s="323">
        <f t="shared" si="7"/>
        <v>0</v>
      </c>
      <c r="F8" s="236">
        <f t="shared" si="1"/>
        <v>0</v>
      </c>
      <c r="G8" s="149">
        <f t="shared" si="2"/>
        <v>0</v>
      </c>
      <c r="H8" s="147"/>
      <c r="I8" s="309"/>
      <c r="J8" s="149">
        <f t="shared" si="3"/>
        <v>0</v>
      </c>
      <c r="K8" s="147"/>
      <c r="L8" s="309"/>
      <c r="M8" s="149">
        <f t="shared" si="4"/>
        <v>0</v>
      </c>
      <c r="N8" s="147"/>
      <c r="O8" s="309"/>
      <c r="P8" s="149">
        <f t="shared" si="5"/>
        <v>0</v>
      </c>
      <c r="Q8" s="147"/>
      <c r="R8" s="309"/>
      <c r="S8" s="149">
        <f t="shared" si="6"/>
        <v>0</v>
      </c>
      <c r="T8" s="147"/>
      <c r="U8" s="153"/>
    </row>
    <row r="9" spans="1:22" ht="27.75" customHeight="1" x14ac:dyDescent="0.3">
      <c r="B9" s="20">
        <v>7</v>
      </c>
      <c r="C9" s="322" t="s">
        <v>688</v>
      </c>
      <c r="D9" s="146">
        <f t="shared" si="0"/>
        <v>0</v>
      </c>
      <c r="E9" s="323">
        <f t="shared" si="7"/>
        <v>0</v>
      </c>
      <c r="F9" s="236">
        <f t="shared" si="1"/>
        <v>0</v>
      </c>
      <c r="G9" s="149">
        <f t="shared" si="2"/>
        <v>0</v>
      </c>
      <c r="H9" s="147"/>
      <c r="I9" s="309"/>
      <c r="J9" s="149">
        <f t="shared" si="3"/>
        <v>0</v>
      </c>
      <c r="K9" s="147"/>
      <c r="L9" s="309"/>
      <c r="M9" s="149">
        <f t="shared" si="4"/>
        <v>0</v>
      </c>
      <c r="N9" s="147"/>
      <c r="O9" s="309"/>
      <c r="P9" s="149">
        <f t="shared" ref="P9" si="8">+Q9+R9</f>
        <v>0</v>
      </c>
      <c r="Q9" s="147"/>
      <c r="R9" s="309"/>
      <c r="S9" s="149">
        <f t="shared" ref="S9" si="9">+T9+U9</f>
        <v>0</v>
      </c>
      <c r="T9" s="147"/>
      <c r="U9" s="153"/>
    </row>
    <row r="10" spans="1:22" ht="27.75" customHeight="1" x14ac:dyDescent="0.3">
      <c r="B10" s="20">
        <v>8</v>
      </c>
      <c r="C10" s="322" t="s">
        <v>624</v>
      </c>
      <c r="D10" s="146">
        <f t="shared" si="0"/>
        <v>0</v>
      </c>
      <c r="E10" s="323">
        <f t="shared" si="7"/>
        <v>0</v>
      </c>
      <c r="F10" s="236">
        <f t="shared" si="1"/>
        <v>0</v>
      </c>
      <c r="G10" s="149">
        <f t="shared" si="2"/>
        <v>0</v>
      </c>
      <c r="H10" s="147"/>
      <c r="I10" s="309"/>
      <c r="J10" s="149">
        <f t="shared" si="3"/>
        <v>0</v>
      </c>
      <c r="K10" s="147"/>
      <c r="L10" s="309"/>
      <c r="M10" s="149">
        <f t="shared" si="4"/>
        <v>0</v>
      </c>
      <c r="N10" s="147"/>
      <c r="O10" s="309"/>
      <c r="P10" s="149">
        <f t="shared" si="5"/>
        <v>0</v>
      </c>
      <c r="Q10" s="147"/>
      <c r="R10" s="309"/>
      <c r="S10" s="149">
        <f t="shared" si="6"/>
        <v>0</v>
      </c>
      <c r="T10" s="147"/>
      <c r="U10" s="153"/>
    </row>
    <row r="11" spans="1:22" ht="27.75" customHeight="1" x14ac:dyDescent="0.3">
      <c r="B11" s="20">
        <v>9</v>
      </c>
      <c r="C11" s="322" t="s">
        <v>64</v>
      </c>
      <c r="D11" s="146">
        <f t="shared" si="0"/>
        <v>0</v>
      </c>
      <c r="E11" s="323">
        <f t="shared" si="7"/>
        <v>0</v>
      </c>
      <c r="F11" s="236">
        <f t="shared" si="1"/>
        <v>0</v>
      </c>
      <c r="G11" s="149">
        <f t="shared" si="2"/>
        <v>0</v>
      </c>
      <c r="H11" s="147"/>
      <c r="I11" s="309"/>
      <c r="J11" s="149">
        <f t="shared" si="3"/>
        <v>0</v>
      </c>
      <c r="K11" s="147"/>
      <c r="L11" s="309"/>
      <c r="M11" s="149">
        <f t="shared" si="4"/>
        <v>0</v>
      </c>
      <c r="N11" s="147"/>
      <c r="O11" s="309"/>
      <c r="P11" s="149">
        <f t="shared" si="5"/>
        <v>0</v>
      </c>
      <c r="Q11" s="147"/>
      <c r="R11" s="309"/>
      <c r="S11" s="149">
        <f t="shared" si="6"/>
        <v>0</v>
      </c>
      <c r="T11" s="147"/>
      <c r="U11" s="153"/>
    </row>
    <row r="12" spans="1:22" ht="27.75" customHeight="1" x14ac:dyDescent="0.3">
      <c r="B12" s="20">
        <v>10</v>
      </c>
      <c r="C12" s="322" t="s">
        <v>625</v>
      </c>
      <c r="D12" s="146">
        <f t="shared" si="0"/>
        <v>0</v>
      </c>
      <c r="E12" s="323">
        <f t="shared" si="7"/>
        <v>0</v>
      </c>
      <c r="F12" s="236">
        <f t="shared" si="1"/>
        <v>0</v>
      </c>
      <c r="G12" s="149">
        <f t="shared" si="2"/>
        <v>0</v>
      </c>
      <c r="H12" s="147"/>
      <c r="I12" s="309"/>
      <c r="J12" s="149">
        <f t="shared" si="3"/>
        <v>0</v>
      </c>
      <c r="K12" s="147"/>
      <c r="L12" s="309"/>
      <c r="M12" s="149">
        <f t="shared" si="4"/>
        <v>0</v>
      </c>
      <c r="N12" s="147"/>
      <c r="O12" s="309"/>
      <c r="P12" s="149">
        <f t="shared" si="5"/>
        <v>0</v>
      </c>
      <c r="Q12" s="147"/>
      <c r="R12" s="309"/>
      <c r="S12" s="149">
        <f t="shared" si="6"/>
        <v>0</v>
      </c>
      <c r="T12" s="147"/>
      <c r="U12" s="153"/>
    </row>
    <row r="13" spans="1:22" ht="27.75" customHeight="1" thickBot="1" x14ac:dyDescent="0.35">
      <c r="B13" s="20">
        <v>11</v>
      </c>
      <c r="C13" s="324" t="s">
        <v>58</v>
      </c>
      <c r="D13" s="307">
        <f t="shared" si="0"/>
        <v>0</v>
      </c>
      <c r="E13" s="162">
        <f t="shared" si="7"/>
        <v>0</v>
      </c>
      <c r="F13" s="308">
        <f t="shared" si="1"/>
        <v>0</v>
      </c>
      <c r="G13" s="163">
        <f t="shared" si="2"/>
        <v>0</v>
      </c>
      <c r="H13" s="325"/>
      <c r="I13" s="326"/>
      <c r="J13" s="163">
        <f t="shared" si="3"/>
        <v>0</v>
      </c>
      <c r="K13" s="325"/>
      <c r="L13" s="326"/>
      <c r="M13" s="163">
        <f t="shared" si="4"/>
        <v>0</v>
      </c>
      <c r="N13" s="325"/>
      <c r="O13" s="326"/>
      <c r="P13" s="163">
        <f t="shared" si="5"/>
        <v>0</v>
      </c>
      <c r="Q13" s="325"/>
      <c r="R13" s="326"/>
      <c r="S13" s="163">
        <f t="shared" si="6"/>
        <v>0</v>
      </c>
      <c r="T13" s="325"/>
      <c r="U13" s="327"/>
    </row>
    <row r="14" spans="1:22" s="313" customFormat="1" ht="17.25" customHeight="1" thickTop="1" x14ac:dyDescent="0.3">
      <c r="A14" s="311"/>
      <c r="B14" s="311"/>
      <c r="C14" s="328"/>
      <c r="D14" s="329">
        <f>SUM(D6:D13)</f>
        <v>0</v>
      </c>
      <c r="E14" s="330"/>
      <c r="F14" s="330"/>
      <c r="G14" s="330"/>
      <c r="H14" s="330" t="str">
        <f>IF(OR(H6&gt;'CUADRO 2'!H6,H7&gt;'CUADRO 2'!H7,H8&gt;'CUADRO 2'!H8,H9&gt;'CUADRO 2'!H9,H10&gt;'CUADRO 2'!H10,H11&gt;'CUADRO 2'!H11,H12&gt;'CUADRO 2'!H12,H13&gt;'CUADRO 2'!H13),"XX","")</f>
        <v/>
      </c>
      <c r="I14" s="330" t="str">
        <f>IF(OR(I6&gt;'CUADRO 2'!I6,I7&gt;'CUADRO 2'!I7,I8&gt;'CUADRO 2'!I8,I9&gt;'CUADRO 2'!I9,I10&gt;'CUADRO 2'!I10,I11&gt;'CUADRO 2'!I11,I12&gt;'CUADRO 2'!I12,I13&gt;'CUADRO 2'!I13),"XX","")</f>
        <v/>
      </c>
      <c r="J14" s="330"/>
      <c r="K14" s="330" t="str">
        <f>IF(OR(K6&gt;'CUADRO 2'!K6,K7&gt;'CUADRO 2'!K7,K8&gt;'CUADRO 2'!K8,K9&gt;'CUADRO 2'!K9,K10&gt;'CUADRO 2'!K10,K11&gt;'CUADRO 2'!K11,K12&gt;'CUADRO 2'!K12,K13&gt;'CUADRO 2'!K13),"XX","")</f>
        <v/>
      </c>
      <c r="L14" s="330" t="str">
        <f>IF(OR(L6&gt;'CUADRO 2'!L6,L7&gt;'CUADRO 2'!L7,L8&gt;'CUADRO 2'!L8,L9&gt;'CUADRO 2'!L9,L10&gt;'CUADRO 2'!L10,L11&gt;'CUADRO 2'!L11,L12&gt;'CUADRO 2'!L12,L13&gt;'CUADRO 2'!L13),"XX","")</f>
        <v/>
      </c>
      <c r="M14" s="330"/>
      <c r="N14" s="330" t="str">
        <f>IF(OR(N6&gt;'CUADRO 2'!N6,N7&gt;'CUADRO 2'!N7,N8&gt;'CUADRO 2'!N8,N9&gt;'CUADRO 2'!N9,N10&gt;'CUADRO 2'!N10,N11&gt;'CUADRO 2'!N11,N12&gt;'CUADRO 2'!N12,N13&gt;'CUADRO 2'!N13),"XX","")</f>
        <v/>
      </c>
      <c r="O14" s="330" t="str">
        <f>IF(OR(O6&gt;'CUADRO 2'!O6,O7&gt;'CUADRO 2'!O7,O8&gt;'CUADRO 2'!O8,O9&gt;'CUADRO 2'!O9,O10&gt;'CUADRO 2'!O10,O11&gt;'CUADRO 2'!O11,O12&gt;'CUADRO 2'!O12,O13&gt;'CUADRO 2'!O13),"XX","")</f>
        <v/>
      </c>
      <c r="P14" s="330"/>
      <c r="Q14" s="330" t="str">
        <f>IF(OR(Q6&gt;'CUADRO 2'!Q6,Q7&gt;'CUADRO 2'!Q7,Q8&gt;'CUADRO 2'!Q8,Q9&gt;'CUADRO 2'!Q9,Q10&gt;'CUADRO 2'!Q10,Q11&gt;'CUADRO 2'!Q11,Q12&gt;'CUADRO 2'!Q12,Q13&gt;'CUADRO 2'!Q13),"XX","")</f>
        <v/>
      </c>
      <c r="R14" s="330" t="str">
        <f>IF(OR(R6&gt;'CUADRO 2'!R6,R7&gt;'CUADRO 2'!R7,R8&gt;'CUADRO 2'!R8,R9&gt;'CUADRO 2'!R9,R10&gt;'CUADRO 2'!R10,R11&gt;'CUADRO 2'!R11,R12&gt;'CUADRO 2'!R12,R13&gt;'CUADRO 2'!R13),"XX","")</f>
        <v/>
      </c>
      <c r="S14" s="330"/>
      <c r="T14" s="330" t="str">
        <f>IF(OR(T6&gt;'CUADRO 2'!T6,T7&gt;'CUADRO 2'!T7,T8&gt;'CUADRO 2'!T8,T9&gt;'CUADRO 2'!T9,T10&gt;'CUADRO 2'!T10,T11&gt;'CUADRO 2'!T11,T12&gt;'CUADRO 2'!T12,T13&gt;'CUADRO 2'!T13),"XX","")</f>
        <v/>
      </c>
      <c r="U14" s="330" t="str">
        <f>IF(OR(U6&gt;'CUADRO 2'!U6,U7&gt;'CUADRO 2'!U7,U8&gt;'CUADRO 2'!U8,U9&gt;'CUADRO 2'!U9,U10&gt;'CUADRO 2'!U10,U11&gt;'CUADRO 2'!U11,U12&gt;'CUADRO 2'!U12,U13&gt;'CUADRO 2'!U13),"XX","")</f>
        <v/>
      </c>
    </row>
    <row r="15" spans="1:22" ht="27.75" customHeight="1" x14ac:dyDescent="0.3">
      <c r="A15" s="89"/>
      <c r="B15" s="89"/>
      <c r="C15" s="89"/>
      <c r="D15" s="89"/>
      <c r="E15" s="89"/>
      <c r="G15" s="416" t="str">
        <f>IF(OR(H14="XX",I14="XX",K14="XX",L14="XX",N14="XX",O14="XX",Q14="XX",R14="XX",T14="XX",U14="XX"),"El dato de repitentes es mayor a la cifra de matrícula reportada en el Cuadro 2.","")</f>
        <v/>
      </c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86"/>
    </row>
    <row r="16" spans="1:22" ht="8.4" customHeight="1" x14ac:dyDescent="0.3"/>
    <row r="17" spans="2:21" ht="27.75" customHeight="1" x14ac:dyDescent="0.3">
      <c r="G17" s="419" t="str">
        <f>IF(AND('CUADRO 1'!G5=0,'CUADRO 3'!D14&gt;0),"Debe indicar datos en el Cuadro 1",IF(AND('CUADRO 1'!G5&gt;0,'CUADRO 3'!D14=0),"Indicó datos en el Cuadro 1, debe indicar datos en este Cuadro",""))</f>
        <v/>
      </c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</row>
    <row r="18" spans="2:21" ht="15.6" x14ac:dyDescent="0.3">
      <c r="C18" s="262" t="s">
        <v>128</v>
      </c>
      <c r="D18" s="331"/>
      <c r="E18" s="331"/>
      <c r="F18" s="331"/>
      <c r="G18" s="331"/>
      <c r="H18" s="331"/>
      <c r="I18" s="331"/>
    </row>
    <row r="19" spans="2:21" ht="19.5" customHeight="1" x14ac:dyDescent="0.3">
      <c r="B19" s="20">
        <v>12</v>
      </c>
      <c r="C19" s="383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5"/>
    </row>
    <row r="20" spans="2:21" ht="19.5" customHeight="1" x14ac:dyDescent="0.3">
      <c r="C20" s="386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8"/>
    </row>
    <row r="21" spans="2:21" ht="19.5" customHeight="1" x14ac:dyDescent="0.3">
      <c r="C21" s="386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8"/>
    </row>
    <row r="22" spans="2:21" ht="19.5" customHeight="1" x14ac:dyDescent="0.3">
      <c r="C22" s="386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8"/>
    </row>
    <row r="23" spans="2:21" ht="19.5" customHeight="1" x14ac:dyDescent="0.3">
      <c r="C23" s="389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1"/>
    </row>
  </sheetData>
  <sheetProtection algorithmName="SHA-512" hashValue="ju21Epm3azSGNWrz+Sda0BwcytZwPJz1C5cZPgFwOalL+zQeNejhf4gEa6g+ovu0qqiGG0FnyuR/2zRuG7aojA==" saltValue="GkyAnJtD0+nJU2T3L4KVBA==" spinCount="100000" sheet="1" objects="1" scenarios="1"/>
  <mergeCells count="11">
    <mergeCell ref="G15:U15"/>
    <mergeCell ref="C19:U23"/>
    <mergeCell ref="C3:C5"/>
    <mergeCell ref="D3:F4"/>
    <mergeCell ref="G3:U3"/>
    <mergeCell ref="G4:I4"/>
    <mergeCell ref="J4:L4"/>
    <mergeCell ref="M4:O4"/>
    <mergeCell ref="P4:R4"/>
    <mergeCell ref="S4:U4"/>
    <mergeCell ref="G17:U17"/>
  </mergeCells>
  <conditionalFormatting sqref="D6:G13 J6:J13 M6:M13 P6:P13 S6:S13">
    <cfRule type="cellIs" dxfId="36" priority="210" operator="equal">
      <formula>0</formula>
    </cfRule>
  </conditionalFormatting>
  <conditionalFormatting sqref="G15">
    <cfRule type="notContainsBlanks" dxfId="35" priority="5">
      <formula>LEN(TRIM(G15))&gt;0</formula>
    </cfRule>
  </conditionalFormatting>
  <conditionalFormatting sqref="G17">
    <cfRule type="notContainsBlanks" dxfId="34" priority="1">
      <formula>LEN(TRIM(G17))&gt;0</formula>
    </cfRule>
  </conditionalFormatting>
  <dataValidations count="1">
    <dataValidation type="whole" operator="greaterThanOrEqual" allowBlank="1" showInputMessage="1" showErrorMessage="1" sqref="D6:U13" xr:uid="{00000000-0002-0000-0500-000000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scale="73" orientation="landscape" r:id="rId1"/>
  <headerFooter scaleWithDoc="0">
    <oddFooter>&amp;R&amp;"+,Negrita Cursiva"CONED&amp;"+,Cursiva", 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9" id="{A7E77AD3-A7CA-4108-A438-C0DE41E8B78C}">
            <xm:f>H6&gt;'CUADRO 2'!H6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H6:I13 K6:L13 N6:O13 Q6:R13 T6:U13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6">
    <pageSetUpPr fitToPage="1"/>
  </sheetPr>
  <dimension ref="A1:O1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5.88671875" style="62" customWidth="1"/>
    <col min="2" max="2" width="5.88671875" style="62" hidden="1" customWidth="1"/>
    <col min="3" max="3" width="18" style="62" customWidth="1"/>
    <col min="4" max="15" width="8.109375" style="62" customWidth="1"/>
    <col min="16" max="16384" width="11.44140625" style="62"/>
  </cols>
  <sheetData>
    <row r="1" spans="1:15" ht="17.399999999999999" x14ac:dyDescent="0.3">
      <c r="C1" s="94" t="s">
        <v>617</v>
      </c>
      <c r="D1" s="293"/>
      <c r="E1" s="293"/>
      <c r="F1" s="293"/>
      <c r="G1" s="293"/>
      <c r="H1" s="293"/>
      <c r="I1" s="293"/>
      <c r="J1" s="294"/>
      <c r="K1" s="294"/>
      <c r="L1" s="294"/>
      <c r="M1" s="294"/>
      <c r="N1" s="294"/>
      <c r="O1" s="294"/>
    </row>
    <row r="2" spans="1:15" ht="18" thickBot="1" x14ac:dyDescent="0.35">
      <c r="C2" s="295" t="s">
        <v>1319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1" customHeight="1" thickTop="1" thickBot="1" x14ac:dyDescent="0.35">
      <c r="B3" s="20">
        <v>1</v>
      </c>
      <c r="C3" s="401" t="s">
        <v>720</v>
      </c>
      <c r="D3" s="434" t="s">
        <v>635</v>
      </c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 ht="18" customHeight="1" x14ac:dyDescent="0.3">
      <c r="B4" s="20">
        <v>2</v>
      </c>
      <c r="C4" s="402"/>
      <c r="D4" s="412" t="s">
        <v>632</v>
      </c>
      <c r="E4" s="408"/>
      <c r="F4" s="408"/>
      <c r="G4" s="412" t="s">
        <v>633</v>
      </c>
      <c r="H4" s="408"/>
      <c r="I4" s="408"/>
      <c r="J4" s="412" t="s">
        <v>627</v>
      </c>
      <c r="K4" s="408"/>
      <c r="L4" s="408"/>
      <c r="M4" s="412" t="s">
        <v>634</v>
      </c>
      <c r="N4" s="408"/>
      <c r="O4" s="408"/>
    </row>
    <row r="5" spans="1:15" ht="27.75" customHeight="1" thickBot="1" x14ac:dyDescent="0.3">
      <c r="B5" s="20">
        <v>3</v>
      </c>
      <c r="C5" s="403"/>
      <c r="D5" s="297" t="s">
        <v>0</v>
      </c>
      <c r="E5" s="298" t="s">
        <v>15</v>
      </c>
      <c r="F5" s="299" t="s">
        <v>14</v>
      </c>
      <c r="G5" s="297" t="s">
        <v>0</v>
      </c>
      <c r="H5" s="298" t="s">
        <v>15</v>
      </c>
      <c r="I5" s="299" t="s">
        <v>14</v>
      </c>
      <c r="J5" s="297" t="s">
        <v>0</v>
      </c>
      <c r="K5" s="298" t="s">
        <v>15</v>
      </c>
      <c r="L5" s="299" t="s">
        <v>14</v>
      </c>
      <c r="M5" s="297" t="s">
        <v>0</v>
      </c>
      <c r="N5" s="298" t="s">
        <v>15</v>
      </c>
      <c r="O5" s="300" t="s">
        <v>14</v>
      </c>
    </row>
    <row r="6" spans="1:15" ht="24.75" customHeight="1" thickTop="1" x14ac:dyDescent="0.3">
      <c r="B6" s="20">
        <v>4</v>
      </c>
      <c r="C6" s="301" t="s">
        <v>631</v>
      </c>
      <c r="D6" s="302">
        <f t="shared" ref="D6" si="0">+E6+F6</f>
        <v>0</v>
      </c>
      <c r="E6" s="303"/>
      <c r="F6" s="303"/>
      <c r="G6" s="302">
        <f t="shared" ref="G6:G7" si="1">+H6+I6</f>
        <v>0</v>
      </c>
      <c r="H6" s="303"/>
      <c r="I6" s="304"/>
      <c r="J6" s="302">
        <f t="shared" ref="J6:J8" si="2">+K6+L6</f>
        <v>0</v>
      </c>
      <c r="K6" s="303"/>
      <c r="L6" s="304"/>
      <c r="M6" s="302">
        <f t="shared" ref="M6:M9" si="3">+N6+O6</f>
        <v>0</v>
      </c>
      <c r="N6" s="303"/>
      <c r="O6" s="305"/>
    </row>
    <row r="7" spans="1:15" ht="24.75" customHeight="1" x14ac:dyDescent="0.3">
      <c r="B7" s="20">
        <v>5</v>
      </c>
      <c r="C7" s="306" t="s">
        <v>632</v>
      </c>
      <c r="D7" s="420"/>
      <c r="E7" s="421"/>
      <c r="F7" s="422"/>
      <c r="G7" s="149">
        <f t="shared" si="1"/>
        <v>0</v>
      </c>
      <c r="H7" s="147"/>
      <c r="I7" s="309"/>
      <c r="J7" s="149">
        <f t="shared" si="2"/>
        <v>0</v>
      </c>
      <c r="K7" s="147"/>
      <c r="L7" s="309"/>
      <c r="M7" s="149">
        <f t="shared" si="3"/>
        <v>0</v>
      </c>
      <c r="N7" s="147"/>
      <c r="O7" s="153"/>
    </row>
    <row r="8" spans="1:15" ht="24.75" customHeight="1" x14ac:dyDescent="0.3">
      <c r="B8" s="20">
        <v>6</v>
      </c>
      <c r="C8" s="306" t="s">
        <v>633</v>
      </c>
      <c r="D8" s="423"/>
      <c r="E8" s="424"/>
      <c r="F8" s="425"/>
      <c r="G8" s="429"/>
      <c r="H8" s="421"/>
      <c r="I8" s="422"/>
      <c r="J8" s="149">
        <f t="shared" si="2"/>
        <v>0</v>
      </c>
      <c r="K8" s="147"/>
      <c r="L8" s="309"/>
      <c r="M8" s="149">
        <f t="shared" si="3"/>
        <v>0</v>
      </c>
      <c r="N8" s="147"/>
      <c r="O8" s="153"/>
    </row>
    <row r="9" spans="1:15" ht="24.75" customHeight="1" thickBot="1" x14ac:dyDescent="0.35">
      <c r="B9" s="20">
        <v>7</v>
      </c>
      <c r="C9" s="310" t="s">
        <v>627</v>
      </c>
      <c r="D9" s="426"/>
      <c r="E9" s="427"/>
      <c r="F9" s="428"/>
      <c r="G9" s="430"/>
      <c r="H9" s="427"/>
      <c r="I9" s="428"/>
      <c r="J9" s="431"/>
      <c r="K9" s="432"/>
      <c r="L9" s="433"/>
      <c r="M9" s="200">
        <f t="shared" si="3"/>
        <v>0</v>
      </c>
      <c r="N9" s="199"/>
      <c r="O9" s="201"/>
    </row>
    <row r="10" spans="1:15" s="313" customFormat="1" ht="18.75" customHeight="1" thickTop="1" x14ac:dyDescent="0.3">
      <c r="A10" s="311"/>
      <c r="B10" s="311"/>
      <c r="C10" s="311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</row>
    <row r="11" spans="1:15" ht="18.75" customHeight="1" x14ac:dyDescent="0.3">
      <c r="C11" s="90" t="s">
        <v>128</v>
      </c>
    </row>
    <row r="12" spans="1:15" ht="18.75" customHeight="1" x14ac:dyDescent="0.3">
      <c r="B12" s="20">
        <v>8</v>
      </c>
      <c r="C12" s="383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5"/>
    </row>
    <row r="13" spans="1:15" ht="18.75" customHeight="1" x14ac:dyDescent="0.3">
      <c r="C13" s="386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8"/>
    </row>
    <row r="14" spans="1:15" ht="18.75" customHeight="1" x14ac:dyDescent="0.3">
      <c r="C14" s="386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8"/>
    </row>
    <row r="15" spans="1:15" ht="18.75" customHeight="1" x14ac:dyDescent="0.3">
      <c r="C15" s="386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8"/>
    </row>
    <row r="16" spans="1:15" ht="18.75" customHeight="1" x14ac:dyDescent="0.3">
      <c r="C16" s="389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1"/>
    </row>
  </sheetData>
  <sheetProtection algorithmName="SHA-512" hashValue="PHe7l9XrQUbgTQqiKrXANCdouIsENswamNMDArYmbhmQ4fq7FUvx3R87m9Xoc8V4r90OUrFK3h3TMXIGOWkQww==" saltValue="cHwB+Yf2ggOB2BJZZ32zew==" spinCount="100000" sheet="1" objects="1" scenarios="1"/>
  <mergeCells count="10">
    <mergeCell ref="D7:F9"/>
    <mergeCell ref="G8:I9"/>
    <mergeCell ref="J9:L9"/>
    <mergeCell ref="C12:O16"/>
    <mergeCell ref="C3:C5"/>
    <mergeCell ref="D3:O3"/>
    <mergeCell ref="D4:F4"/>
    <mergeCell ref="G4:I4"/>
    <mergeCell ref="J4:L4"/>
    <mergeCell ref="M4:O4"/>
  </mergeCells>
  <conditionalFormatting sqref="D6:D7 G6:G8 J6:J9 M6:M9">
    <cfRule type="cellIs" dxfId="32" priority="1" operator="equal">
      <formula>0</formula>
    </cfRule>
  </conditionalFormatting>
  <dataValidations count="1">
    <dataValidation type="whole" operator="greaterThanOrEqual" allowBlank="1" showInputMessage="1" showErrorMessage="1" sqref="D6:O9" xr:uid="{00000000-0002-0000-0600-000000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orientation="landscape" r:id="rId1"/>
  <headerFooter scaleWithDoc="0">
    <oddFooter>&amp;R&amp;"+,Negrita Cursiva"CONED&amp;"+,Cursiva",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>
    <pageSetUpPr fitToPage="1"/>
  </sheetPr>
  <dimension ref="B1:I38"/>
  <sheetViews>
    <sheetView showGridLines="0" zoomScale="90" zoomScaleNormal="90" workbookViewId="0"/>
  </sheetViews>
  <sheetFormatPr baseColWidth="10" defaultColWidth="11.44140625" defaultRowHeight="13.8" x14ac:dyDescent="0.3"/>
  <cols>
    <col min="1" max="1" width="6.5546875" style="62" customWidth="1"/>
    <col min="2" max="2" width="6.5546875" style="62" hidden="1" customWidth="1"/>
    <col min="3" max="3" width="83.33203125" style="62" customWidth="1"/>
    <col min="4" max="4" width="8.33203125" style="62" customWidth="1"/>
    <col min="5" max="5" width="4.33203125" style="62" customWidth="1"/>
    <col min="6" max="6" width="5.88671875" style="265" customWidth="1"/>
    <col min="7" max="7" width="14" style="62" customWidth="1"/>
    <col min="8" max="9" width="15.6640625" style="62" customWidth="1"/>
    <col min="10" max="16384" width="11.44140625" style="62"/>
  </cols>
  <sheetData>
    <row r="1" spans="2:9" ht="18" customHeight="1" x14ac:dyDescent="0.3">
      <c r="C1" s="116" t="s">
        <v>619</v>
      </c>
      <c r="E1" s="263"/>
      <c r="F1" s="263"/>
      <c r="G1" s="263"/>
      <c r="H1" s="263"/>
      <c r="I1" s="263"/>
    </row>
    <row r="2" spans="2:9" ht="17.399999999999999" x14ac:dyDescent="0.3">
      <c r="C2" s="94" t="s">
        <v>693</v>
      </c>
      <c r="D2" s="264"/>
      <c r="E2" s="264"/>
      <c r="G2" s="264"/>
    </row>
    <row r="3" spans="2:9" ht="18" thickBot="1" x14ac:dyDescent="0.35">
      <c r="C3" s="94" t="s">
        <v>1268</v>
      </c>
      <c r="D3" s="117"/>
      <c r="E3" s="117"/>
      <c r="F3" s="266"/>
      <c r="G3" s="117"/>
    </row>
    <row r="4" spans="2:9" ht="34.200000000000003" customHeight="1" thickTop="1" thickBot="1" x14ac:dyDescent="0.35">
      <c r="B4" s="20">
        <v>1</v>
      </c>
      <c r="C4" s="96" t="s">
        <v>618</v>
      </c>
      <c r="D4" s="267" t="s">
        <v>1269</v>
      </c>
      <c r="E4" s="267"/>
      <c r="F4" s="268"/>
      <c r="G4" s="269" t="s">
        <v>616</v>
      </c>
    </row>
    <row r="5" spans="2:9" s="265" customFormat="1" ht="22.5" customHeight="1" thickTop="1" x14ac:dyDescent="0.3">
      <c r="B5" s="20">
        <v>2</v>
      </c>
      <c r="C5" s="437" t="s">
        <v>65</v>
      </c>
      <c r="D5" s="437"/>
      <c r="E5" s="437"/>
      <c r="F5" s="438"/>
      <c r="G5" s="270">
        <f>SUM(G6:G31)</f>
        <v>0</v>
      </c>
      <c r="H5" s="419" t="str">
        <f>IF($G$5='CUADRO 1'!D5,"","¡VERIFICAR!.  El total no coincide con el total del Cuadro 1.")</f>
        <v/>
      </c>
      <c r="I5" s="419"/>
    </row>
    <row r="6" spans="2:9" s="265" customFormat="1" ht="16.5" customHeight="1" x14ac:dyDescent="0.3">
      <c r="B6" s="20">
        <v>3</v>
      </c>
      <c r="C6" s="271"/>
      <c r="D6" s="272" t="str">
        <f>IFERROR(VLOOKUP(C6,ubicac,2,0),"")</f>
        <v/>
      </c>
      <c r="E6" s="273"/>
      <c r="F6" s="274" t="str">
        <f t="shared" ref="F6:F11" si="0">IF(AND(OR(G6&gt;0),(C6="")),"*",IF(AND(C6&lt;&gt;"",(G6=0)),"***",""))</f>
        <v/>
      </c>
      <c r="G6" s="275"/>
      <c r="H6" s="419"/>
      <c r="I6" s="419"/>
    </row>
    <row r="7" spans="2:9" s="265" customFormat="1" ht="16.5" customHeight="1" x14ac:dyDescent="0.3">
      <c r="B7" s="20">
        <v>4</v>
      </c>
      <c r="C7" s="276"/>
      <c r="D7" s="277" t="str">
        <f t="shared" ref="D7:D31" si="1">IFERROR(VLOOKUP(C7,ubicac,2,0),"")</f>
        <v/>
      </c>
      <c r="E7" s="235" t="str">
        <f>IF(D7="","",IF(OR(D7=D6),"R",""))</f>
        <v/>
      </c>
      <c r="F7" s="278" t="str">
        <f t="shared" si="0"/>
        <v/>
      </c>
      <c r="G7" s="279"/>
      <c r="H7" s="419"/>
      <c r="I7" s="419"/>
    </row>
    <row r="8" spans="2:9" s="265" customFormat="1" ht="16.5" customHeight="1" x14ac:dyDescent="0.3">
      <c r="B8" s="20">
        <v>5</v>
      </c>
      <c r="C8" s="276"/>
      <c r="D8" s="277" t="str">
        <f t="shared" si="1"/>
        <v/>
      </c>
      <c r="E8" s="235" t="str">
        <f>IF(D8="","",IF(OR(D8=D7,D8=D6),"R",""))</f>
        <v/>
      </c>
      <c r="F8" s="278" t="str">
        <f t="shared" si="0"/>
        <v/>
      </c>
      <c r="G8" s="279"/>
      <c r="H8" s="208"/>
      <c r="I8" s="208"/>
    </row>
    <row r="9" spans="2:9" s="265" customFormat="1" ht="16.5" customHeight="1" x14ac:dyDescent="0.3">
      <c r="B9" s="20">
        <v>6</v>
      </c>
      <c r="C9" s="276"/>
      <c r="D9" s="277" t="str">
        <f t="shared" si="1"/>
        <v/>
      </c>
      <c r="E9" s="235" t="str">
        <f>IF(D9="","",IF(OR(D9=D8,D9=D7,D9=D6),"R",""))</f>
        <v/>
      </c>
      <c r="F9" s="278" t="str">
        <f t="shared" si="0"/>
        <v/>
      </c>
      <c r="G9" s="279"/>
      <c r="H9" s="436" t="str">
        <f>IF(OR(F6="*",F7="*",F8="*",F9="*",F10="*",F11="*",F12="*",F13="*",F14="*",F15="*",F16="*",F17="*",F18="*",F19="*",F20="*",F21="*",F22="*",F23="*",F24="*",F25="*",F26="*",F27="*",F28="*",F29="*",F30="*",F31="*"),"* No ha seleccionado Provincia/Cantón/Distrito","")</f>
        <v/>
      </c>
      <c r="I9" s="436"/>
    </row>
    <row r="10" spans="2:9" s="265" customFormat="1" ht="16.5" customHeight="1" x14ac:dyDescent="0.3">
      <c r="B10" s="20">
        <v>7</v>
      </c>
      <c r="C10" s="276"/>
      <c r="D10" s="277" t="str">
        <f t="shared" si="1"/>
        <v/>
      </c>
      <c r="E10" s="235" t="str">
        <f>IF(D10="","",IF(OR(D10=D9,D10=D8,D10=D7,D10=D6),"R",""))</f>
        <v/>
      </c>
      <c r="F10" s="278" t="str">
        <f t="shared" si="0"/>
        <v/>
      </c>
      <c r="G10" s="279"/>
      <c r="H10" s="436"/>
      <c r="I10" s="436"/>
    </row>
    <row r="11" spans="2:9" s="265" customFormat="1" ht="16.5" customHeight="1" x14ac:dyDescent="0.3">
      <c r="B11" s="20">
        <v>8</v>
      </c>
      <c r="C11" s="276"/>
      <c r="D11" s="277" t="str">
        <f t="shared" si="1"/>
        <v/>
      </c>
      <c r="E11" s="235" t="str">
        <f>IF(D11="","",IF(OR(D11=D10,D11=D9,D11=D8,D11=D7,D11=D6),"R",""))</f>
        <v/>
      </c>
      <c r="F11" s="278" t="str">
        <f t="shared" si="0"/>
        <v/>
      </c>
      <c r="G11" s="279"/>
      <c r="H11" s="436"/>
      <c r="I11" s="436"/>
    </row>
    <row r="12" spans="2:9" s="265" customFormat="1" ht="16.5" customHeight="1" x14ac:dyDescent="0.3">
      <c r="B12" s="20">
        <v>9</v>
      </c>
      <c r="C12" s="276"/>
      <c r="D12" s="277" t="str">
        <f t="shared" si="1"/>
        <v/>
      </c>
      <c r="E12" s="235" t="str">
        <f>IF(D12="","",IF(OR(D12=D11,D12=D10,D12=D9,D12=D8,D12=D7,D12=D6),"R",""))</f>
        <v/>
      </c>
      <c r="F12" s="278" t="str">
        <f>IF(AND(OR(G12&gt;0),(C12="")),"*",IF(AND(C12&lt;&gt;"",(G12=0)),"***",""))</f>
        <v/>
      </c>
      <c r="G12" s="279"/>
      <c r="I12" s="280"/>
    </row>
    <row r="13" spans="2:9" s="265" customFormat="1" ht="16.5" customHeight="1" x14ac:dyDescent="0.3">
      <c r="B13" s="20">
        <v>10</v>
      </c>
      <c r="C13" s="276"/>
      <c r="D13" s="277" t="str">
        <f t="shared" si="1"/>
        <v/>
      </c>
      <c r="E13" s="235" t="str">
        <f>IF(D13="","",IF(OR(D13=D12,D13=D11,D13=D10,D13=D9,D13=D8,D13=D7,D13=D6),"R",""))</f>
        <v/>
      </c>
      <c r="F13" s="278" t="str">
        <f t="shared" ref="F13:F31" si="2">IF(AND(OR(G13&gt;0),(C13="")),"*",IF(AND(C13&lt;&gt;"",(G13=0)),"***",""))</f>
        <v/>
      </c>
      <c r="G13" s="279"/>
      <c r="H13" s="435" t="str">
        <f>IF(OR(F6="***",F7="***",F8="***",F9="***",F10="***",F11="***",F12="***",F13="***",F14="***",F15="***",F16="***",F17="***",F18="***",F19="***",F20="***",F21="***",F22="***",F23="***",F24="***",F25="***",F26="***",F27="***",F28="***",F29="***",F30="***",F31="***"),"*** Digite la matrícula","")</f>
        <v/>
      </c>
      <c r="I13" s="435"/>
    </row>
    <row r="14" spans="2:9" s="265" customFormat="1" ht="16.5" customHeight="1" x14ac:dyDescent="0.3">
      <c r="B14" s="20">
        <v>11</v>
      </c>
      <c r="C14" s="276"/>
      <c r="D14" s="277" t="str">
        <f t="shared" si="1"/>
        <v/>
      </c>
      <c r="E14" s="235" t="str">
        <f>IF(D14="","",IF(OR(D14=D13,D14=D12,D14=D11,D14=D10,D14=D9,D14=D8,D14=D7,D14=D6),"R",""))</f>
        <v/>
      </c>
      <c r="F14" s="278" t="str">
        <f t="shared" si="2"/>
        <v/>
      </c>
      <c r="G14" s="279"/>
      <c r="H14" s="435"/>
      <c r="I14" s="435"/>
    </row>
    <row r="15" spans="2:9" s="265" customFormat="1" ht="16.5" customHeight="1" x14ac:dyDescent="0.3">
      <c r="B15" s="20">
        <v>12</v>
      </c>
      <c r="C15" s="276"/>
      <c r="D15" s="277" t="str">
        <f t="shared" si="1"/>
        <v/>
      </c>
      <c r="E15" s="235" t="str">
        <f>IF(D15="","",IF(OR(D15=D14,D15=D13,D15=D12,D15=D11,D15=D10,D15=D9,D15=D8,D15=D7,D15=D6),"R",""))</f>
        <v/>
      </c>
      <c r="F15" s="278" t="str">
        <f t="shared" si="2"/>
        <v/>
      </c>
      <c r="G15" s="279"/>
      <c r="H15" s="439"/>
      <c r="I15" s="439"/>
    </row>
    <row r="16" spans="2:9" s="265" customFormat="1" ht="16.5" customHeight="1" x14ac:dyDescent="0.3">
      <c r="B16" s="20">
        <v>13</v>
      </c>
      <c r="C16" s="276"/>
      <c r="D16" s="277" t="str">
        <f t="shared" si="1"/>
        <v/>
      </c>
      <c r="E16" s="235" t="str">
        <f>IF(D16="","",IF(OR(D16=D15,D16=D14,D16=D13,D16=D12,D16=D11,D16=D10,D16=D9,D16=D8,D16=D7,D16=D6),"R",""))</f>
        <v/>
      </c>
      <c r="F16" s="278" t="str">
        <f t="shared" si="2"/>
        <v/>
      </c>
      <c r="G16" s="279"/>
      <c r="H16" s="419" t="str">
        <f>IF(OR(E6="R",E7="R",E8="R",E9="R",E10="R",E11="R",E12="R",E13="R",E14="R",E15="R",E16="R",E17="R",E18="R",E19="R",E20="R",E21="R",E22="R",E23="R",E24="R",E25="R",E26="R",E27="R",E28="R",E29="R",E30="R",E31="R"),"R = Líneas repetidas","")</f>
        <v/>
      </c>
      <c r="I16" s="419"/>
    </row>
    <row r="17" spans="2:9" s="265" customFormat="1" ht="16.5" customHeight="1" x14ac:dyDescent="0.3">
      <c r="B17" s="20">
        <v>14</v>
      </c>
      <c r="C17" s="276"/>
      <c r="D17" s="277" t="str">
        <f t="shared" si="1"/>
        <v/>
      </c>
      <c r="E17" s="235" t="str">
        <f>IF(D17="","",IF(OR(D17=D16,D17=D15,D17=D14,D17=D13,D17=D12,D17=D11,D17=D10,D17=D9,D17=D8,D17=D7,D17=D6),"R",""))</f>
        <v/>
      </c>
      <c r="F17" s="278" t="str">
        <f t="shared" si="2"/>
        <v/>
      </c>
      <c r="G17" s="279"/>
      <c r="H17" s="419"/>
      <c r="I17" s="419"/>
    </row>
    <row r="18" spans="2:9" s="265" customFormat="1" ht="16.5" customHeight="1" x14ac:dyDescent="0.3">
      <c r="B18" s="20">
        <v>15</v>
      </c>
      <c r="C18" s="276"/>
      <c r="D18" s="277" t="str">
        <f t="shared" si="1"/>
        <v/>
      </c>
      <c r="E18" s="235" t="str">
        <f>IF(D18="","",IF(OR(D18=D17,D18=D16,D18=D15,D18=D14,D18=D13,D18=D12,D18=D11,D18=D10,D18=D9,D18=D8,D18=D7,D18=D6),"R",""))</f>
        <v/>
      </c>
      <c r="F18" s="278" t="str">
        <f t="shared" si="2"/>
        <v/>
      </c>
      <c r="G18" s="279"/>
    </row>
    <row r="19" spans="2:9" s="265" customFormat="1" ht="16.5" customHeight="1" x14ac:dyDescent="0.3">
      <c r="B19" s="20">
        <v>16</v>
      </c>
      <c r="C19" s="276"/>
      <c r="D19" s="277" t="str">
        <f t="shared" si="1"/>
        <v/>
      </c>
      <c r="E19" s="235" t="str">
        <f>IF(D19="","",IF(OR(D19=D18,D19=D17,D19=D16,D19=D15,D19=D14,D19=D13,D19=D12,D19=D11,D19=D10,D19=D9,D19=D8,D19=D7,D19=D6),"R",""))</f>
        <v/>
      </c>
      <c r="F19" s="278" t="str">
        <f t="shared" si="2"/>
        <v/>
      </c>
      <c r="G19" s="279"/>
      <c r="H19" s="368"/>
      <c r="I19" s="368"/>
    </row>
    <row r="20" spans="2:9" s="265" customFormat="1" ht="16.5" customHeight="1" x14ac:dyDescent="0.3">
      <c r="B20" s="20">
        <v>17</v>
      </c>
      <c r="C20" s="276"/>
      <c r="D20" s="277" t="str">
        <f t="shared" si="1"/>
        <v/>
      </c>
      <c r="E20" s="235" t="str">
        <f>IF(D20="","",IF(OR(D20=D19,D20=D18,D20=D17,D20=D16,D20=D15,D20=D14,D20=D13,D20=D12,D20=D11,D20=D10,D20=D9,D20=D8,D20=D7,D20=D6),"R",""))</f>
        <v/>
      </c>
      <c r="F20" s="278" t="str">
        <f t="shared" si="2"/>
        <v/>
      </c>
      <c r="G20" s="279"/>
    </row>
    <row r="21" spans="2:9" s="265" customFormat="1" ht="16.5" customHeight="1" x14ac:dyDescent="0.3">
      <c r="B21" s="20">
        <v>18</v>
      </c>
      <c r="C21" s="276"/>
      <c r="D21" s="277" t="str">
        <f t="shared" si="1"/>
        <v/>
      </c>
      <c r="E21" s="235" t="str">
        <f>IF(D21="","",IF(OR(D21=D20,D21=D19,D21=D18,D21=D17,D21=D16,D21=D15,D21=D14,D21=D13,D21=D12,D21=D11,D21=D10,D21=D9,D21=D8,D21=D7,D21=D6),"R",""))</f>
        <v/>
      </c>
      <c r="F21" s="278" t="str">
        <f t="shared" si="2"/>
        <v/>
      </c>
      <c r="G21" s="279"/>
    </row>
    <row r="22" spans="2:9" s="265" customFormat="1" ht="16.5" customHeight="1" x14ac:dyDescent="0.3">
      <c r="B22" s="20">
        <v>19</v>
      </c>
      <c r="C22" s="276"/>
      <c r="D22" s="277" t="str">
        <f t="shared" si="1"/>
        <v/>
      </c>
      <c r="E22" s="235" t="str">
        <f>IF(D22="","",IF(OR(D22=D21,D22=D20,D22=D19,D22=D18,D22=D17,D22=D16,D22=D15,D22=D14,D22=D13,D22=D12,D22=D11,D22=D10,D22=D9,D22=D8,D22=D7,D22=D6),"R",""))</f>
        <v/>
      </c>
      <c r="F22" s="278" t="str">
        <f t="shared" si="2"/>
        <v/>
      </c>
      <c r="G22" s="279"/>
    </row>
    <row r="23" spans="2:9" s="265" customFormat="1" ht="16.5" customHeight="1" x14ac:dyDescent="0.3">
      <c r="B23" s="20">
        <v>20</v>
      </c>
      <c r="C23" s="276"/>
      <c r="D23" s="277" t="str">
        <f t="shared" si="1"/>
        <v/>
      </c>
      <c r="E23" s="235" t="str">
        <f>IF(D23="","",IF(OR(D23=D22,D23=D21,D23=D20,D23=D19,D23=D18,D23=D17,D23=D16,D23=D15,D23=D14,D23=D13,D23=D12,D23=D11,D23=D10,D23=D9,D23=D8,D23=D7,D23=D6),"R",""))</f>
        <v/>
      </c>
      <c r="F23" s="278" t="str">
        <f t="shared" si="2"/>
        <v/>
      </c>
      <c r="G23" s="279"/>
    </row>
    <row r="24" spans="2:9" s="265" customFormat="1" ht="16.5" customHeight="1" x14ac:dyDescent="0.3">
      <c r="B24" s="20">
        <v>21</v>
      </c>
      <c r="C24" s="276"/>
      <c r="D24" s="277" t="str">
        <f t="shared" si="1"/>
        <v/>
      </c>
      <c r="E24" s="235" t="str">
        <f>IF(D24="","",IF(OR(D24=D23,D24=D22,D24=D21,D24=D20,D24=D19,D24=D18,D24=D17,D24=D16,D24=D15,D24=D14,D24=D13,D24=D12,D24=D11,D24=D10,D24=D9,D24=D8,D24=D7,D24=D6),"R",""))</f>
        <v/>
      </c>
      <c r="F24" s="278" t="str">
        <f t="shared" si="2"/>
        <v/>
      </c>
      <c r="G24" s="279"/>
    </row>
    <row r="25" spans="2:9" s="265" customFormat="1" ht="16.5" customHeight="1" x14ac:dyDescent="0.3">
      <c r="B25" s="20">
        <v>22</v>
      </c>
      <c r="C25" s="276"/>
      <c r="D25" s="277" t="str">
        <f t="shared" si="1"/>
        <v/>
      </c>
      <c r="E25" s="235" t="str">
        <f>IF(D25="","",IF(OR(D25=D24,D25=D23,D25=D22,D25=D21,D25=D20,D25=D19,D25=D18,D25=D17,D25=D16,D25=D15,D25=D14,D25=D13,D25=D12,D25=D11,D25=D10,D25=D9,D25=D8,D25=D7,D25=D6),"R",""))</f>
        <v/>
      </c>
      <c r="F25" s="278" t="str">
        <f t="shared" si="2"/>
        <v/>
      </c>
      <c r="G25" s="279"/>
    </row>
    <row r="26" spans="2:9" s="265" customFormat="1" ht="16.5" customHeight="1" x14ac:dyDescent="0.3">
      <c r="B26" s="20">
        <v>23</v>
      </c>
      <c r="C26" s="276"/>
      <c r="D26" s="277" t="str">
        <f t="shared" si="1"/>
        <v/>
      </c>
      <c r="E26" s="235" t="str">
        <f>IF(D26="","",IF(OR(D26=D25,D26=D24,D26=D23,D26=D22,D26=D21,D26=D20,D26=D19,D26=D18,D26=D17,D26=D16,D26=D15,D26=D14,D26=D13,D26=D12,D26=D11,D26=D10,D26=D9,D26=D8,D26=D7,D26=D6),"R",""))</f>
        <v/>
      </c>
      <c r="F26" s="278" t="str">
        <f t="shared" si="2"/>
        <v/>
      </c>
      <c r="G26" s="279"/>
    </row>
    <row r="27" spans="2:9" s="265" customFormat="1" ht="16.5" customHeight="1" x14ac:dyDescent="0.3">
      <c r="B27" s="20">
        <v>24</v>
      </c>
      <c r="C27" s="276"/>
      <c r="D27" s="277" t="str">
        <f t="shared" si="1"/>
        <v/>
      </c>
      <c r="E27" s="235" t="str">
        <f>IF(D27="","",IF(OR(D27=D26,D27=D25,D27=D24,D27=D23,D27=D22,D27=D21,D27=D20,D27=D19,D27=D18,D27=D17,D27=D16,D27=D15,D27=D14,D27=D13,D27=D12,D27=D11,D27=D10,D27=D9,D27=D8,D27=D7,D27=D6),"R",""))</f>
        <v/>
      </c>
      <c r="F27" s="278" t="str">
        <f t="shared" si="2"/>
        <v/>
      </c>
      <c r="G27" s="279"/>
    </row>
    <row r="28" spans="2:9" ht="16.5" customHeight="1" x14ac:dyDescent="0.3">
      <c r="B28" s="20">
        <v>25</v>
      </c>
      <c r="C28" s="276"/>
      <c r="D28" s="277" t="str">
        <f t="shared" si="1"/>
        <v/>
      </c>
      <c r="E28" s="235" t="str">
        <f>IF(D28="","",IF(OR(D28=D27,D28=D26,D28=D25,D28=D24,D28=D23,D28=D22,D28=D21,D28=D20,D28=D19,D28=D18,D28=D17,D28=D16,D28=D15,D28=D14,D28=D13,D28=D12,D28=D11,D28=D10,D28=D9,D28=D8,D28=D7,D28=D6),"R",""))</f>
        <v/>
      </c>
      <c r="F28" s="278" t="str">
        <f t="shared" si="2"/>
        <v/>
      </c>
      <c r="G28" s="281"/>
      <c r="H28" s="369"/>
    </row>
    <row r="29" spans="2:9" ht="16.5" customHeight="1" x14ac:dyDescent="0.3">
      <c r="B29" s="20">
        <v>26</v>
      </c>
      <c r="C29" s="276"/>
      <c r="D29" s="277" t="str">
        <f t="shared" si="1"/>
        <v/>
      </c>
      <c r="E29" s="235" t="str">
        <f>IF(D29="","",IF(OR(D29=D28,D29=D27,D29=D26,D29=D25,D29=D24,D29=D23,D29=D22,D29=D21,D29=D20,D29=D19,D29=D18,D29=D17,D29=D16,D29=D15,D29=D14,D29=D13,D29=D12,D29=D11,D29=D10,D29=D9,D29=D8,D29=D7,D29=D6),"R",""))</f>
        <v/>
      </c>
      <c r="F29" s="278" t="str">
        <f t="shared" si="2"/>
        <v/>
      </c>
      <c r="G29" s="281"/>
    </row>
    <row r="30" spans="2:9" ht="16.5" customHeight="1" x14ac:dyDescent="0.3">
      <c r="B30" s="20">
        <v>27</v>
      </c>
      <c r="C30" s="276"/>
      <c r="D30" s="277" t="str">
        <f t="shared" si="1"/>
        <v/>
      </c>
      <c r="E30" s="235" t="str">
        <f>IF(D30="","",IF(OR(D30=D29,D30=D28,D30=D27,D30=D26,D30=D25,D30=D24,D30=D23,D30=D22,D30=D21,D30=D20,D30=D19,D30=D18,D30=D17,D30=D16,D30=D15,D30=D14,D30=D13,D30=D12,D30=D11,D30=D10,D30=D9,D30=D8,D30=D7,D30=D6),"R",""))</f>
        <v/>
      </c>
      <c r="F30" s="278" t="str">
        <f t="shared" si="2"/>
        <v/>
      </c>
      <c r="G30" s="281"/>
    </row>
    <row r="31" spans="2:9" ht="16.5" customHeight="1" thickBot="1" x14ac:dyDescent="0.35">
      <c r="B31" s="20">
        <v>28</v>
      </c>
      <c r="C31" s="282"/>
      <c r="D31" s="283" t="str">
        <f t="shared" si="1"/>
        <v/>
      </c>
      <c r="E31" s="284" t="str">
        <f>IF(D31="","",IF(OR(D31=D30,D31=D29,D31=D28,D31=D27,D31=D26,D31=D25,D31=D24,D31=D23,D31=D22,D31=D21,D31=D20,D31=D19,D31=D18,D31=D17,D31=D16,D31=D15,D31=D14,D31=D13,D31=D12,D31=D11,D31=D10,D31=D9,D31=D8,D31=D7,D31=D6),"R",""))</f>
        <v/>
      </c>
      <c r="F31" s="285" t="str">
        <f t="shared" si="2"/>
        <v/>
      </c>
      <c r="G31" s="286"/>
    </row>
    <row r="32" spans="2:9" ht="16.5" customHeight="1" thickTop="1" x14ac:dyDescent="0.3">
      <c r="C32" s="287" t="s">
        <v>637</v>
      </c>
      <c r="D32" s="288"/>
      <c r="E32" s="289"/>
      <c r="F32" s="290"/>
      <c r="G32" s="290"/>
    </row>
    <row r="33" spans="2:7" ht="16.5" customHeight="1" x14ac:dyDescent="0.3">
      <c r="C33" s="291"/>
      <c r="D33" s="289"/>
      <c r="E33" s="289"/>
      <c r="F33" s="292"/>
      <c r="G33" s="292"/>
    </row>
    <row r="34" spans="2:7" ht="15.6" x14ac:dyDescent="0.3">
      <c r="C34" s="262" t="s">
        <v>128</v>
      </c>
    </row>
    <row r="35" spans="2:7" ht="15" customHeight="1" x14ac:dyDescent="0.3">
      <c r="B35" s="20">
        <v>29</v>
      </c>
      <c r="C35" s="383"/>
      <c r="D35" s="384"/>
      <c r="E35" s="384"/>
      <c r="F35" s="384"/>
      <c r="G35" s="385"/>
    </row>
    <row r="36" spans="2:7" ht="15" customHeight="1" x14ac:dyDescent="0.3">
      <c r="C36" s="386"/>
      <c r="D36" s="387"/>
      <c r="E36" s="387"/>
      <c r="F36" s="387"/>
      <c r="G36" s="388"/>
    </row>
    <row r="37" spans="2:7" ht="15" customHeight="1" x14ac:dyDescent="0.3">
      <c r="C37" s="386"/>
      <c r="D37" s="387"/>
      <c r="E37" s="387"/>
      <c r="F37" s="387"/>
      <c r="G37" s="388"/>
    </row>
    <row r="38" spans="2:7" ht="18" customHeight="1" x14ac:dyDescent="0.3">
      <c r="C38" s="389"/>
      <c r="D38" s="390"/>
      <c r="E38" s="390"/>
      <c r="F38" s="390"/>
      <c r="G38" s="391"/>
    </row>
  </sheetData>
  <sheetProtection sheet="1" objects="1" scenarios="1" insertRows="0" deleteRows="0"/>
  <mergeCells count="7">
    <mergeCell ref="H13:I14"/>
    <mergeCell ref="H9:I11"/>
    <mergeCell ref="C35:G38"/>
    <mergeCell ref="C5:F5"/>
    <mergeCell ref="H5:I7"/>
    <mergeCell ref="H15:I15"/>
    <mergeCell ref="H16:I17"/>
  </mergeCells>
  <conditionalFormatting sqref="F6:F31">
    <cfRule type="cellIs" dxfId="31" priority="6" operator="equal">
      <formula>"Error!"</formula>
    </cfRule>
  </conditionalFormatting>
  <conditionalFormatting sqref="G5">
    <cfRule type="cellIs" dxfId="30" priority="7" operator="equal">
      <formula>0</formula>
    </cfRule>
  </conditionalFormatting>
  <conditionalFormatting sqref="H5:I7 H9:I11 H13:I14">
    <cfRule type="notContainsBlanks" dxfId="29" priority="2">
      <formula>LEN(TRIM(H5))&gt;0</formula>
    </cfRule>
  </conditionalFormatting>
  <conditionalFormatting sqref="H16:I17">
    <cfRule type="notContainsBlanks" dxfId="28" priority="1">
      <formula>LEN(TRIM(H16))&gt;0</formula>
    </cfRule>
  </conditionalFormatting>
  <dataValidations count="2">
    <dataValidation type="list" allowBlank="1" showInputMessage="1" showErrorMessage="1" sqref="C6:C31" xr:uid="{00000000-0002-0000-0700-000000000000}">
      <formula1>ubic</formula1>
    </dataValidation>
    <dataValidation type="whole" operator="greaterThanOrEqual" allowBlank="1" showInputMessage="1" showErrorMessage="1" sqref="G5:G31" xr:uid="{00000000-0002-0000-0700-000001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scale="88" orientation="landscape" r:id="rId1"/>
  <headerFooter scaleWithDoc="0">
    <oddFooter>&amp;R&amp;"+,Negrita Cursiva"CONED&amp;"+,Cursiva",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3">
    <pageSetUpPr fitToPage="1"/>
  </sheetPr>
  <dimension ref="B1:N41"/>
  <sheetViews>
    <sheetView showGridLines="0" showRuler="0" zoomScale="90" zoomScaleNormal="90" zoomScalePageLayoutView="90" workbookViewId="0"/>
  </sheetViews>
  <sheetFormatPr baseColWidth="10" defaultColWidth="11.44140625" defaultRowHeight="13.8" x14ac:dyDescent="0.3"/>
  <cols>
    <col min="1" max="1" width="6.5546875" style="62" customWidth="1"/>
    <col min="2" max="2" width="4" style="85" customWidth="1"/>
    <col min="3" max="3" width="43" style="62" customWidth="1"/>
    <col min="4" max="4" width="6.5546875" style="20" customWidth="1"/>
    <col min="5" max="13" width="10.44140625" style="62" customWidth="1"/>
    <col min="14" max="14" width="20" style="62" customWidth="1"/>
    <col min="15" max="16384" width="11.44140625" style="62"/>
  </cols>
  <sheetData>
    <row r="1" spans="2:14" ht="17.399999999999999" x14ac:dyDescent="0.3">
      <c r="B1" s="103" t="s">
        <v>620</v>
      </c>
      <c r="C1" s="214"/>
      <c r="D1" s="215"/>
      <c r="E1" s="216"/>
      <c r="F1" s="216"/>
      <c r="G1" s="216"/>
      <c r="I1" s="53"/>
      <c r="J1" s="53"/>
      <c r="K1" s="53"/>
      <c r="L1" s="53"/>
      <c r="M1" s="53"/>
      <c r="N1" s="53"/>
    </row>
    <row r="2" spans="2:14" ht="17.399999999999999" x14ac:dyDescent="0.3">
      <c r="B2" s="94" t="s">
        <v>1181</v>
      </c>
      <c r="C2" s="118"/>
      <c r="D2" s="215"/>
      <c r="E2" s="118"/>
      <c r="F2" s="118"/>
      <c r="G2" s="118"/>
      <c r="H2" s="118"/>
      <c r="I2" s="118"/>
      <c r="J2" s="118"/>
      <c r="K2" s="118"/>
      <c r="L2" s="118"/>
      <c r="M2" s="118"/>
    </row>
    <row r="3" spans="2:14" ht="18" thickBot="1" x14ac:dyDescent="0.35">
      <c r="B3" s="94" t="s">
        <v>733</v>
      </c>
      <c r="C3" s="217"/>
      <c r="D3" s="218"/>
      <c r="E3" s="217"/>
      <c r="F3" s="217"/>
      <c r="G3" s="217"/>
      <c r="H3" s="217"/>
      <c r="I3" s="217"/>
      <c r="J3" s="217"/>
      <c r="K3" s="217"/>
      <c r="L3" s="217"/>
      <c r="M3" s="217"/>
    </row>
    <row r="4" spans="2:14" ht="33.75" customHeight="1" thickTop="1" x14ac:dyDescent="0.3">
      <c r="B4" s="393" t="s">
        <v>734</v>
      </c>
      <c r="C4" s="393"/>
      <c r="D4" s="219"/>
      <c r="E4" s="441" t="s">
        <v>1182</v>
      </c>
      <c r="F4" s="442"/>
      <c r="G4" s="442"/>
      <c r="H4" s="443" t="s">
        <v>694</v>
      </c>
      <c r="I4" s="442"/>
      <c r="J4" s="444"/>
      <c r="K4" s="443" t="s">
        <v>695</v>
      </c>
      <c r="L4" s="442"/>
      <c r="M4" s="442"/>
    </row>
    <row r="5" spans="2:14" ht="23.25" customHeight="1" thickBot="1" x14ac:dyDescent="0.35">
      <c r="B5" s="394"/>
      <c r="C5" s="394"/>
      <c r="D5" s="220"/>
      <c r="E5" s="119" t="s">
        <v>0</v>
      </c>
      <c r="F5" s="221" t="s">
        <v>59</v>
      </c>
      <c r="G5" s="121" t="s">
        <v>60</v>
      </c>
      <c r="H5" s="126" t="s">
        <v>0</v>
      </c>
      <c r="I5" s="221" t="s">
        <v>59</v>
      </c>
      <c r="J5" s="222" t="s">
        <v>60</v>
      </c>
      <c r="K5" s="121" t="s">
        <v>0</v>
      </c>
      <c r="L5" s="221" t="s">
        <v>59</v>
      </c>
      <c r="M5" s="121" t="s">
        <v>60</v>
      </c>
    </row>
    <row r="6" spans="2:14" ht="18" customHeight="1" thickTop="1" thickBot="1" x14ac:dyDescent="0.35">
      <c r="B6" s="440" t="s">
        <v>0</v>
      </c>
      <c r="C6" s="440"/>
      <c r="D6" s="223" t="str">
        <f>IF(OR(F6&gt;'CUADRO 1'!E5,G6&gt;'CUADRO 1'!F5),"/*/","")</f>
        <v/>
      </c>
      <c r="E6" s="224">
        <f>+F6+G6</f>
        <v>0</v>
      </c>
      <c r="F6" s="225">
        <f>SUM(F7:F35)</f>
        <v>0</v>
      </c>
      <c r="G6" s="226">
        <f>SUM(G7:G35)</f>
        <v>0</v>
      </c>
      <c r="H6" s="227">
        <f>+I6+J6</f>
        <v>0</v>
      </c>
      <c r="I6" s="225">
        <f>SUM(I7:I35)</f>
        <v>0</v>
      </c>
      <c r="J6" s="228">
        <f>SUM(J7:J35)</f>
        <v>0</v>
      </c>
      <c r="K6" s="226">
        <f>+L6+M6</f>
        <v>0</v>
      </c>
      <c r="L6" s="225">
        <f>SUM(L7:L35)</f>
        <v>0</v>
      </c>
      <c r="M6" s="226">
        <f>SUM(M7:M35)</f>
        <v>0</v>
      </c>
      <c r="N6" s="419" t="str">
        <f>IF(D6="/*/","/*/ El dato indicado en Extranjeros (hombres o mujeres) es mayor al total del Cuadro 1.","")</f>
        <v/>
      </c>
    </row>
    <row r="7" spans="2:14" ht="18" customHeight="1" x14ac:dyDescent="0.3">
      <c r="B7" s="229" t="s">
        <v>74</v>
      </c>
      <c r="C7" s="230" t="s">
        <v>120</v>
      </c>
      <c r="D7" s="231" t="str">
        <f>IF(OR(I7&gt;F7,L7&gt;F7,J7&gt;G7,M7&gt;G7),"**","")</f>
        <v/>
      </c>
      <c r="E7" s="137">
        <f>+F7+G7</f>
        <v>0</v>
      </c>
      <c r="F7" s="138"/>
      <c r="G7" s="139"/>
      <c r="H7" s="143">
        <f>+I7+J7</f>
        <v>0</v>
      </c>
      <c r="I7" s="138"/>
      <c r="J7" s="142"/>
      <c r="K7" s="232">
        <f>+L7+M7</f>
        <v>0</v>
      </c>
      <c r="L7" s="138"/>
      <c r="M7" s="139"/>
      <c r="N7" s="419"/>
    </row>
    <row r="8" spans="2:14" ht="18" customHeight="1" x14ac:dyDescent="0.3">
      <c r="B8" s="233" t="s">
        <v>75</v>
      </c>
      <c r="C8" s="234" t="s">
        <v>106</v>
      </c>
      <c r="D8" s="235" t="str">
        <f t="shared" ref="D8:D35" si="0">IF(OR(I8&gt;F8,L8&gt;F8,J8&gt;G8,M8&gt;G8),"**","")</f>
        <v/>
      </c>
      <c r="E8" s="146">
        <f>+F8+G8</f>
        <v>0</v>
      </c>
      <c r="F8" s="147"/>
      <c r="G8" s="148"/>
      <c r="H8" s="152">
        <f>+I8+J8</f>
        <v>0</v>
      </c>
      <c r="I8" s="147"/>
      <c r="J8" s="151"/>
      <c r="K8" s="236">
        <f>+L8+M8</f>
        <v>0</v>
      </c>
      <c r="L8" s="147"/>
      <c r="M8" s="148"/>
      <c r="N8" s="419"/>
    </row>
    <row r="9" spans="2:14" ht="18" customHeight="1" x14ac:dyDescent="0.3">
      <c r="B9" s="233" t="s">
        <v>76</v>
      </c>
      <c r="C9" s="234" t="s">
        <v>118</v>
      </c>
      <c r="D9" s="235" t="str">
        <f t="shared" si="0"/>
        <v/>
      </c>
      <c r="E9" s="146">
        <f t="shared" ref="E9:E35" si="1">+F9+G9</f>
        <v>0</v>
      </c>
      <c r="F9" s="147"/>
      <c r="G9" s="148"/>
      <c r="H9" s="152">
        <f t="shared" ref="H9:H35" si="2">+I9+J9</f>
        <v>0</v>
      </c>
      <c r="I9" s="147"/>
      <c r="J9" s="151"/>
      <c r="K9" s="236">
        <f t="shared" ref="K9:K35" si="3">+L9+M9</f>
        <v>0</v>
      </c>
      <c r="L9" s="147"/>
      <c r="M9" s="148"/>
      <c r="N9" s="419"/>
    </row>
    <row r="10" spans="2:14" ht="18" customHeight="1" x14ac:dyDescent="0.3">
      <c r="B10" s="233" t="s">
        <v>77</v>
      </c>
      <c r="C10" s="234" t="s">
        <v>123</v>
      </c>
      <c r="D10" s="235" t="str">
        <f t="shared" si="0"/>
        <v/>
      </c>
      <c r="E10" s="146">
        <f t="shared" si="1"/>
        <v>0</v>
      </c>
      <c r="F10" s="147"/>
      <c r="G10" s="148"/>
      <c r="H10" s="152">
        <f t="shared" si="2"/>
        <v>0</v>
      </c>
      <c r="I10" s="147"/>
      <c r="J10" s="151"/>
      <c r="K10" s="236">
        <f t="shared" si="3"/>
        <v>0</v>
      </c>
      <c r="L10" s="147"/>
      <c r="M10" s="148"/>
      <c r="N10" s="419"/>
    </row>
    <row r="11" spans="2:14" ht="18" customHeight="1" x14ac:dyDescent="0.3">
      <c r="B11" s="233" t="s">
        <v>78</v>
      </c>
      <c r="C11" s="234" t="s">
        <v>103</v>
      </c>
      <c r="D11" s="235" t="str">
        <f t="shared" si="0"/>
        <v/>
      </c>
      <c r="E11" s="146">
        <f t="shared" si="1"/>
        <v>0</v>
      </c>
      <c r="F11" s="147"/>
      <c r="G11" s="148"/>
      <c r="H11" s="152">
        <f t="shared" si="2"/>
        <v>0</v>
      </c>
      <c r="I11" s="147"/>
      <c r="J11" s="151"/>
      <c r="K11" s="236">
        <f t="shared" si="3"/>
        <v>0</v>
      </c>
      <c r="L11" s="147"/>
      <c r="M11" s="148"/>
      <c r="N11" s="419"/>
    </row>
    <row r="12" spans="2:14" ht="18" customHeight="1" x14ac:dyDescent="0.3">
      <c r="B12" s="233" t="s">
        <v>79</v>
      </c>
      <c r="C12" s="234" t="s">
        <v>119</v>
      </c>
      <c r="D12" s="235" t="str">
        <f t="shared" si="0"/>
        <v/>
      </c>
      <c r="E12" s="146">
        <f t="shared" si="1"/>
        <v>0</v>
      </c>
      <c r="F12" s="147"/>
      <c r="G12" s="148"/>
      <c r="H12" s="152">
        <f t="shared" si="2"/>
        <v>0</v>
      </c>
      <c r="I12" s="147"/>
      <c r="J12" s="151"/>
      <c r="K12" s="236">
        <f t="shared" si="3"/>
        <v>0</v>
      </c>
      <c r="L12" s="147"/>
      <c r="M12" s="148"/>
      <c r="N12" s="419"/>
    </row>
    <row r="13" spans="2:14" ht="18" customHeight="1" x14ac:dyDescent="0.3">
      <c r="B13" s="233" t="s">
        <v>80</v>
      </c>
      <c r="C13" s="234" t="s">
        <v>115</v>
      </c>
      <c r="D13" s="235" t="str">
        <f t="shared" si="0"/>
        <v/>
      </c>
      <c r="E13" s="146">
        <f t="shared" si="1"/>
        <v>0</v>
      </c>
      <c r="F13" s="147"/>
      <c r="G13" s="148"/>
      <c r="H13" s="152">
        <f t="shared" si="2"/>
        <v>0</v>
      </c>
      <c r="I13" s="147"/>
      <c r="J13" s="151"/>
      <c r="K13" s="236">
        <f t="shared" si="3"/>
        <v>0</v>
      </c>
      <c r="L13" s="147"/>
      <c r="M13" s="148"/>
      <c r="N13" s="237"/>
    </row>
    <row r="14" spans="2:14" ht="18" customHeight="1" x14ac:dyDescent="0.3">
      <c r="B14" s="233" t="s">
        <v>81</v>
      </c>
      <c r="C14" s="234" t="s">
        <v>112</v>
      </c>
      <c r="D14" s="235" t="str">
        <f t="shared" si="0"/>
        <v/>
      </c>
      <c r="E14" s="146">
        <f t="shared" si="1"/>
        <v>0</v>
      </c>
      <c r="F14" s="147"/>
      <c r="G14" s="148"/>
      <c r="H14" s="152">
        <f t="shared" si="2"/>
        <v>0</v>
      </c>
      <c r="I14" s="147"/>
      <c r="J14" s="151"/>
      <c r="K14" s="236">
        <f t="shared" si="3"/>
        <v>0</v>
      </c>
      <c r="L14" s="147"/>
      <c r="M14" s="148"/>
      <c r="N14" s="419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5" spans="2:14" ht="18" customHeight="1" x14ac:dyDescent="0.3">
      <c r="B15" s="233" t="s">
        <v>82</v>
      </c>
      <c r="C15" s="234" t="s">
        <v>116</v>
      </c>
      <c r="D15" s="235" t="str">
        <f t="shared" si="0"/>
        <v/>
      </c>
      <c r="E15" s="146">
        <f t="shared" si="1"/>
        <v>0</v>
      </c>
      <c r="F15" s="147"/>
      <c r="G15" s="148"/>
      <c r="H15" s="152">
        <f t="shared" si="2"/>
        <v>0</v>
      </c>
      <c r="I15" s="147"/>
      <c r="J15" s="151"/>
      <c r="K15" s="236">
        <f t="shared" si="3"/>
        <v>0</v>
      </c>
      <c r="L15" s="147"/>
      <c r="M15" s="148"/>
      <c r="N15" s="419"/>
    </row>
    <row r="16" spans="2:14" ht="18" customHeight="1" x14ac:dyDescent="0.3">
      <c r="B16" s="233" t="s">
        <v>83</v>
      </c>
      <c r="C16" s="234" t="s">
        <v>109</v>
      </c>
      <c r="D16" s="235" t="str">
        <f t="shared" si="0"/>
        <v/>
      </c>
      <c r="E16" s="146">
        <f t="shared" si="1"/>
        <v>0</v>
      </c>
      <c r="F16" s="147"/>
      <c r="G16" s="148"/>
      <c r="H16" s="152">
        <f t="shared" si="2"/>
        <v>0</v>
      </c>
      <c r="I16" s="147"/>
      <c r="J16" s="151"/>
      <c r="K16" s="236">
        <f t="shared" si="3"/>
        <v>0</v>
      </c>
      <c r="L16" s="147"/>
      <c r="M16" s="148"/>
      <c r="N16" s="419"/>
    </row>
    <row r="17" spans="2:14" ht="18" customHeight="1" x14ac:dyDescent="0.3">
      <c r="B17" s="233" t="s">
        <v>84</v>
      </c>
      <c r="C17" s="234" t="s">
        <v>104</v>
      </c>
      <c r="D17" s="235" t="str">
        <f t="shared" si="0"/>
        <v/>
      </c>
      <c r="E17" s="146">
        <f t="shared" si="1"/>
        <v>0</v>
      </c>
      <c r="F17" s="147"/>
      <c r="G17" s="148"/>
      <c r="H17" s="152">
        <f t="shared" si="2"/>
        <v>0</v>
      </c>
      <c r="I17" s="147"/>
      <c r="J17" s="151"/>
      <c r="K17" s="236">
        <f t="shared" si="3"/>
        <v>0</v>
      </c>
      <c r="L17" s="147"/>
      <c r="M17" s="148"/>
      <c r="N17" s="419"/>
    </row>
    <row r="18" spans="2:14" ht="18" customHeight="1" x14ac:dyDescent="0.3">
      <c r="B18" s="233" t="s">
        <v>85</v>
      </c>
      <c r="C18" s="234" t="s">
        <v>107</v>
      </c>
      <c r="D18" s="235" t="str">
        <f t="shared" si="0"/>
        <v/>
      </c>
      <c r="E18" s="146">
        <f t="shared" si="1"/>
        <v>0</v>
      </c>
      <c r="F18" s="147"/>
      <c r="G18" s="148"/>
      <c r="H18" s="152">
        <f t="shared" si="2"/>
        <v>0</v>
      </c>
      <c r="I18" s="147"/>
      <c r="J18" s="151"/>
      <c r="K18" s="236">
        <f t="shared" si="3"/>
        <v>0</v>
      </c>
      <c r="L18" s="147"/>
      <c r="M18" s="148"/>
      <c r="N18" s="419"/>
    </row>
    <row r="19" spans="2:14" ht="18" customHeight="1" x14ac:dyDescent="0.3">
      <c r="B19" s="233" t="s">
        <v>86</v>
      </c>
      <c r="C19" s="234" t="s">
        <v>125</v>
      </c>
      <c r="D19" s="235" t="str">
        <f t="shared" si="0"/>
        <v/>
      </c>
      <c r="E19" s="146">
        <f t="shared" si="1"/>
        <v>0</v>
      </c>
      <c r="F19" s="147"/>
      <c r="G19" s="148"/>
      <c r="H19" s="152">
        <f t="shared" si="2"/>
        <v>0</v>
      </c>
      <c r="I19" s="147"/>
      <c r="J19" s="151"/>
      <c r="K19" s="236">
        <f t="shared" si="3"/>
        <v>0</v>
      </c>
      <c r="L19" s="147"/>
      <c r="M19" s="148"/>
      <c r="N19" s="419"/>
    </row>
    <row r="20" spans="2:14" ht="18" customHeight="1" x14ac:dyDescent="0.3">
      <c r="B20" s="233" t="s">
        <v>87</v>
      </c>
      <c r="C20" s="234" t="s">
        <v>114</v>
      </c>
      <c r="D20" s="235" t="str">
        <f t="shared" si="0"/>
        <v/>
      </c>
      <c r="E20" s="146">
        <f t="shared" si="1"/>
        <v>0</v>
      </c>
      <c r="F20" s="147"/>
      <c r="G20" s="148"/>
      <c r="H20" s="152">
        <f t="shared" si="2"/>
        <v>0</v>
      </c>
      <c r="I20" s="147"/>
      <c r="J20" s="151"/>
      <c r="K20" s="236">
        <f t="shared" si="3"/>
        <v>0</v>
      </c>
      <c r="L20" s="147"/>
      <c r="M20" s="148"/>
      <c r="N20" s="419"/>
    </row>
    <row r="21" spans="2:14" ht="18" customHeight="1" x14ac:dyDescent="0.3">
      <c r="B21" s="233" t="s">
        <v>88</v>
      </c>
      <c r="C21" s="234" t="s">
        <v>108</v>
      </c>
      <c r="D21" s="235" t="str">
        <f t="shared" si="0"/>
        <v/>
      </c>
      <c r="E21" s="146">
        <f t="shared" si="1"/>
        <v>0</v>
      </c>
      <c r="F21" s="147"/>
      <c r="G21" s="148"/>
      <c r="H21" s="152">
        <f t="shared" si="2"/>
        <v>0</v>
      </c>
      <c r="I21" s="147"/>
      <c r="J21" s="151"/>
      <c r="K21" s="236">
        <f t="shared" si="3"/>
        <v>0</v>
      </c>
      <c r="L21" s="147"/>
      <c r="M21" s="148"/>
    </row>
    <row r="22" spans="2:14" ht="18" customHeight="1" x14ac:dyDescent="0.3">
      <c r="B22" s="233" t="s">
        <v>89</v>
      </c>
      <c r="C22" s="234" t="s">
        <v>105</v>
      </c>
      <c r="D22" s="235" t="str">
        <f t="shared" si="0"/>
        <v/>
      </c>
      <c r="E22" s="146">
        <f t="shared" si="1"/>
        <v>0</v>
      </c>
      <c r="F22" s="147"/>
      <c r="G22" s="148"/>
      <c r="H22" s="152">
        <f t="shared" si="2"/>
        <v>0</v>
      </c>
      <c r="I22" s="147"/>
      <c r="J22" s="151"/>
      <c r="K22" s="236">
        <f t="shared" si="3"/>
        <v>0</v>
      </c>
      <c r="L22" s="147"/>
      <c r="M22" s="148"/>
    </row>
    <row r="23" spans="2:14" ht="18" customHeight="1" x14ac:dyDescent="0.3">
      <c r="B23" s="233" t="s">
        <v>90</v>
      </c>
      <c r="C23" s="234" t="s">
        <v>110</v>
      </c>
      <c r="D23" s="235" t="str">
        <f t="shared" si="0"/>
        <v/>
      </c>
      <c r="E23" s="146">
        <f t="shared" si="1"/>
        <v>0</v>
      </c>
      <c r="F23" s="147"/>
      <c r="G23" s="148"/>
      <c r="H23" s="152">
        <f t="shared" si="2"/>
        <v>0</v>
      </c>
      <c r="I23" s="147"/>
      <c r="J23" s="151"/>
      <c r="K23" s="236">
        <f t="shared" si="3"/>
        <v>0</v>
      </c>
      <c r="L23" s="147"/>
      <c r="M23" s="148"/>
    </row>
    <row r="24" spans="2:14" ht="18" customHeight="1" x14ac:dyDescent="0.3">
      <c r="B24" s="233" t="s">
        <v>91</v>
      </c>
      <c r="C24" s="234" t="s">
        <v>111</v>
      </c>
      <c r="D24" s="235" t="str">
        <f t="shared" si="0"/>
        <v/>
      </c>
      <c r="E24" s="146">
        <f t="shared" si="1"/>
        <v>0</v>
      </c>
      <c r="F24" s="147"/>
      <c r="G24" s="148"/>
      <c r="H24" s="152">
        <f t="shared" si="2"/>
        <v>0</v>
      </c>
      <c r="I24" s="147"/>
      <c r="J24" s="151"/>
      <c r="K24" s="236">
        <f t="shared" si="3"/>
        <v>0</v>
      </c>
      <c r="L24" s="147"/>
      <c r="M24" s="148"/>
    </row>
    <row r="25" spans="2:14" ht="18" customHeight="1" x14ac:dyDescent="0.3">
      <c r="B25" s="233" t="s">
        <v>92</v>
      </c>
      <c r="C25" s="234" t="s">
        <v>121</v>
      </c>
      <c r="D25" s="235" t="str">
        <f t="shared" si="0"/>
        <v/>
      </c>
      <c r="E25" s="146">
        <f t="shared" si="1"/>
        <v>0</v>
      </c>
      <c r="F25" s="147"/>
      <c r="G25" s="148"/>
      <c r="H25" s="152">
        <f t="shared" si="2"/>
        <v>0</v>
      </c>
      <c r="I25" s="147"/>
      <c r="J25" s="151"/>
      <c r="K25" s="236">
        <f t="shared" si="3"/>
        <v>0</v>
      </c>
      <c r="L25" s="147"/>
      <c r="M25" s="148"/>
    </row>
    <row r="26" spans="2:14" ht="18" customHeight="1" x14ac:dyDescent="0.3">
      <c r="B26" s="233" t="s">
        <v>93</v>
      </c>
      <c r="C26" s="234" t="s">
        <v>117</v>
      </c>
      <c r="D26" s="235" t="str">
        <f t="shared" si="0"/>
        <v/>
      </c>
      <c r="E26" s="146">
        <f t="shared" si="1"/>
        <v>0</v>
      </c>
      <c r="F26" s="147"/>
      <c r="G26" s="148"/>
      <c r="H26" s="152">
        <f t="shared" si="2"/>
        <v>0</v>
      </c>
      <c r="I26" s="147"/>
      <c r="J26" s="151"/>
      <c r="K26" s="236">
        <f t="shared" si="3"/>
        <v>0</v>
      </c>
      <c r="L26" s="147"/>
      <c r="M26" s="148"/>
    </row>
    <row r="27" spans="2:14" ht="18" customHeight="1" x14ac:dyDescent="0.3">
      <c r="B27" s="233" t="s">
        <v>94</v>
      </c>
      <c r="C27" s="234" t="s">
        <v>113</v>
      </c>
      <c r="D27" s="235" t="str">
        <f t="shared" si="0"/>
        <v/>
      </c>
      <c r="E27" s="146">
        <f t="shared" si="1"/>
        <v>0</v>
      </c>
      <c r="F27" s="147"/>
      <c r="G27" s="148"/>
      <c r="H27" s="152">
        <f t="shared" si="2"/>
        <v>0</v>
      </c>
      <c r="I27" s="147"/>
      <c r="J27" s="151"/>
      <c r="K27" s="236">
        <f t="shared" si="3"/>
        <v>0</v>
      </c>
      <c r="L27" s="147"/>
      <c r="M27" s="148"/>
    </row>
    <row r="28" spans="2:14" ht="18" customHeight="1" x14ac:dyDescent="0.3">
      <c r="B28" s="233" t="s">
        <v>95</v>
      </c>
      <c r="C28" s="234" t="s">
        <v>122</v>
      </c>
      <c r="D28" s="235" t="str">
        <f t="shared" si="0"/>
        <v/>
      </c>
      <c r="E28" s="146">
        <f t="shared" si="1"/>
        <v>0</v>
      </c>
      <c r="F28" s="147"/>
      <c r="G28" s="148"/>
      <c r="H28" s="152">
        <f t="shared" si="2"/>
        <v>0</v>
      </c>
      <c r="I28" s="147"/>
      <c r="J28" s="151"/>
      <c r="K28" s="236">
        <f t="shared" si="3"/>
        <v>0</v>
      </c>
      <c r="L28" s="147"/>
      <c r="M28" s="148"/>
    </row>
    <row r="29" spans="2:14" ht="18" customHeight="1" x14ac:dyDescent="0.3">
      <c r="B29" s="233" t="s">
        <v>96</v>
      </c>
      <c r="C29" s="234" t="s">
        <v>124</v>
      </c>
      <c r="D29" s="235" t="str">
        <f t="shared" si="0"/>
        <v/>
      </c>
      <c r="E29" s="146">
        <f t="shared" si="1"/>
        <v>0</v>
      </c>
      <c r="F29" s="147"/>
      <c r="G29" s="148"/>
      <c r="H29" s="152">
        <f t="shared" si="2"/>
        <v>0</v>
      </c>
      <c r="I29" s="147"/>
      <c r="J29" s="151"/>
      <c r="K29" s="236">
        <f t="shared" si="3"/>
        <v>0</v>
      </c>
      <c r="L29" s="147"/>
      <c r="M29" s="148"/>
    </row>
    <row r="30" spans="2:14" ht="18" customHeight="1" x14ac:dyDescent="0.3">
      <c r="B30" s="238" t="s">
        <v>97</v>
      </c>
      <c r="C30" s="239" t="s">
        <v>126</v>
      </c>
      <c r="D30" s="240" t="str">
        <f t="shared" si="0"/>
        <v/>
      </c>
      <c r="E30" s="241">
        <f t="shared" si="1"/>
        <v>0</v>
      </c>
      <c r="F30" s="242"/>
      <c r="G30" s="243"/>
      <c r="H30" s="244">
        <f t="shared" si="2"/>
        <v>0</v>
      </c>
      <c r="I30" s="242"/>
      <c r="J30" s="245"/>
      <c r="K30" s="246">
        <f t="shared" si="3"/>
        <v>0</v>
      </c>
      <c r="L30" s="242"/>
      <c r="M30" s="243"/>
    </row>
    <row r="31" spans="2:14" ht="18" customHeight="1" x14ac:dyDescent="0.3">
      <c r="B31" s="238" t="s">
        <v>98</v>
      </c>
      <c r="C31" s="239" t="s">
        <v>73</v>
      </c>
      <c r="D31" s="240" t="str">
        <f t="shared" si="0"/>
        <v/>
      </c>
      <c r="E31" s="241">
        <f t="shared" si="1"/>
        <v>0</v>
      </c>
      <c r="F31" s="242"/>
      <c r="G31" s="243"/>
      <c r="H31" s="244">
        <f t="shared" si="2"/>
        <v>0</v>
      </c>
      <c r="I31" s="242"/>
      <c r="J31" s="245"/>
      <c r="K31" s="246">
        <f t="shared" si="3"/>
        <v>0</v>
      </c>
      <c r="L31" s="242"/>
      <c r="M31" s="243"/>
    </row>
    <row r="32" spans="2:14" ht="18" customHeight="1" x14ac:dyDescent="0.3">
      <c r="B32" s="247" t="s">
        <v>99</v>
      </c>
      <c r="C32" s="248" t="s">
        <v>72</v>
      </c>
      <c r="D32" s="249" t="str">
        <f t="shared" si="0"/>
        <v/>
      </c>
      <c r="E32" s="250">
        <f t="shared" si="1"/>
        <v>0</v>
      </c>
      <c r="F32" s="251"/>
      <c r="G32" s="252"/>
      <c r="H32" s="253">
        <f t="shared" si="2"/>
        <v>0</v>
      </c>
      <c r="I32" s="251"/>
      <c r="J32" s="254"/>
      <c r="K32" s="255">
        <f t="shared" si="3"/>
        <v>0</v>
      </c>
      <c r="L32" s="251"/>
      <c r="M32" s="252"/>
    </row>
    <row r="33" spans="2:13" ht="18" customHeight="1" x14ac:dyDescent="0.3">
      <c r="B33" s="247" t="s">
        <v>100</v>
      </c>
      <c r="C33" s="248" t="s">
        <v>71</v>
      </c>
      <c r="D33" s="249" t="str">
        <f t="shared" si="0"/>
        <v/>
      </c>
      <c r="E33" s="250">
        <f t="shared" si="1"/>
        <v>0</v>
      </c>
      <c r="F33" s="251"/>
      <c r="G33" s="252"/>
      <c r="H33" s="253">
        <f t="shared" si="2"/>
        <v>0</v>
      </c>
      <c r="I33" s="251"/>
      <c r="J33" s="254"/>
      <c r="K33" s="255">
        <f t="shared" si="3"/>
        <v>0</v>
      </c>
      <c r="L33" s="251"/>
      <c r="M33" s="252"/>
    </row>
    <row r="34" spans="2:13" ht="18" customHeight="1" x14ac:dyDescent="0.3">
      <c r="B34" s="247" t="s">
        <v>101</v>
      </c>
      <c r="C34" s="248" t="s">
        <v>70</v>
      </c>
      <c r="D34" s="249" t="str">
        <f t="shared" si="0"/>
        <v/>
      </c>
      <c r="E34" s="250">
        <f t="shared" si="1"/>
        <v>0</v>
      </c>
      <c r="F34" s="251"/>
      <c r="G34" s="252"/>
      <c r="H34" s="253">
        <f t="shared" si="2"/>
        <v>0</v>
      </c>
      <c r="I34" s="251"/>
      <c r="J34" s="254"/>
      <c r="K34" s="255">
        <f t="shared" si="3"/>
        <v>0</v>
      </c>
      <c r="L34" s="251"/>
      <c r="M34" s="252"/>
    </row>
    <row r="35" spans="2:13" ht="18" customHeight="1" thickBot="1" x14ac:dyDescent="0.35">
      <c r="B35" s="256" t="s">
        <v>102</v>
      </c>
      <c r="C35" s="257" t="s">
        <v>69</v>
      </c>
      <c r="D35" s="258" t="str">
        <f t="shared" si="0"/>
        <v/>
      </c>
      <c r="E35" s="192">
        <f t="shared" si="1"/>
        <v>0</v>
      </c>
      <c r="F35" s="193"/>
      <c r="G35" s="194"/>
      <c r="H35" s="198">
        <f t="shared" si="2"/>
        <v>0</v>
      </c>
      <c r="I35" s="193"/>
      <c r="J35" s="197"/>
      <c r="K35" s="259">
        <f t="shared" si="3"/>
        <v>0</v>
      </c>
      <c r="L35" s="193"/>
      <c r="M35" s="194"/>
    </row>
    <row r="36" spans="2:13" ht="17.25" customHeight="1" thickTop="1" x14ac:dyDescent="0.3">
      <c r="C36" s="260"/>
      <c r="D36" s="261"/>
      <c r="E36" s="232"/>
      <c r="F36" s="86"/>
      <c r="G36" s="86"/>
      <c r="H36" s="232"/>
      <c r="I36" s="86"/>
      <c r="J36" s="86"/>
      <c r="K36" s="232"/>
      <c r="L36" s="86"/>
      <c r="M36" s="86"/>
    </row>
    <row r="37" spans="2:13" ht="16.8" x14ac:dyDescent="0.3">
      <c r="B37" s="262" t="s">
        <v>128</v>
      </c>
      <c r="E37" s="445"/>
      <c r="F37" s="445"/>
      <c r="G37" s="445"/>
      <c r="H37" s="445"/>
      <c r="I37" s="445"/>
      <c r="J37" s="445"/>
      <c r="K37" s="445"/>
      <c r="L37" s="445"/>
      <c r="M37" s="445"/>
    </row>
    <row r="38" spans="2:13" x14ac:dyDescent="0.3">
      <c r="B38" s="383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5"/>
    </row>
    <row r="39" spans="2:13" x14ac:dyDescent="0.3">
      <c r="B39" s="386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8"/>
    </row>
    <row r="40" spans="2:13" x14ac:dyDescent="0.3">
      <c r="B40" s="386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8"/>
    </row>
    <row r="41" spans="2:13" x14ac:dyDescent="0.3">
      <c r="B41" s="389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1"/>
    </row>
  </sheetData>
  <sheetProtection algorithmName="SHA-512" hashValue="Hpkp9RuGgrVNvp8O3aQA+psXNSAdY+eK9p6KXaJpf3/BodsyJsA5ApPc73DMTWCOufn6vdIvPSIu/reTejyuIw==" saltValue="058mZLbBhz0l5zBMxHIY8A==" spinCount="100000" sheet="1" objects="1" scenarios="1"/>
  <mergeCells count="11">
    <mergeCell ref="N6:N12"/>
    <mergeCell ref="N14:N20"/>
    <mergeCell ref="B38:M41"/>
    <mergeCell ref="B6:C6"/>
    <mergeCell ref="B4:C5"/>
    <mergeCell ref="E4:G4"/>
    <mergeCell ref="H4:J4"/>
    <mergeCell ref="K4:M4"/>
    <mergeCell ref="E37:G37"/>
    <mergeCell ref="H37:J37"/>
    <mergeCell ref="K37:M37"/>
  </mergeCells>
  <conditionalFormatting sqref="E7:E36">
    <cfRule type="cellIs" dxfId="27" priority="4" operator="equal">
      <formula>0</formula>
    </cfRule>
  </conditionalFormatting>
  <conditionalFormatting sqref="E6:M6 K7:K36">
    <cfRule type="cellIs" dxfId="26" priority="2" operator="equal">
      <formula>0</formula>
    </cfRule>
  </conditionalFormatting>
  <conditionalFormatting sqref="H7:H36">
    <cfRule type="cellIs" dxfId="25" priority="3" operator="equal">
      <formula>0</formula>
    </cfRule>
  </conditionalFormatting>
  <conditionalFormatting sqref="N6:N12 N14:N20">
    <cfRule type="notContainsBlanks" dxfId="24" priority="1">
      <formula>LEN(TRIM(N6))&gt;0</formula>
    </cfRule>
  </conditionalFormatting>
  <dataValidations count="1">
    <dataValidation type="whole" operator="greaterThanOrEqual" allowBlank="1" showInputMessage="1" showErrorMessage="1" sqref="E6:M35" xr:uid="{00000000-0002-0000-0800-000000000000}">
      <formula1>0</formula1>
    </dataValidation>
  </dataValidations>
  <printOptions horizontalCentered="1" verticalCentered="1"/>
  <pageMargins left="0.39370078740157483" right="0.39370078740157483" top="0.15748031496062992" bottom="0.31496062992125984" header="0.31496062992125984" footer="0.19685039370078741"/>
  <pageSetup scale="77" orientation="landscape" r:id="rId1"/>
  <headerFooter scaleWithDoc="0">
    <oddFooter>&amp;R&amp;"+,Negrita Cursiva"CONED&amp;"+,Cursiva",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</vt:i4>
      </vt:variant>
    </vt:vector>
  </HeadingPairs>
  <TitlesOfParts>
    <vt:vector size="28" baseType="lpstr">
      <vt:lpstr>ubicacion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8-9</vt:lpstr>
      <vt:lpstr>CUADRO 10</vt:lpstr>
      <vt:lpstr>'CUADRO 1'!Área_de_impresión</vt:lpstr>
      <vt:lpstr>'CUADRO 10'!Área_de_impresión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8-9'!Área_de_impresión</vt:lpstr>
      <vt:lpstr>Portada!Área_de_impresión</vt:lpstr>
      <vt:lpstr>codigo</vt:lpstr>
      <vt:lpstr>datos</vt:lpstr>
      <vt:lpstr>PROV</vt:lpstr>
      <vt:lpstr>PROV1</vt:lpstr>
      <vt:lpstr>ubic</vt:lpstr>
      <vt:lpstr>ubicac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2024-03-12T17:11:48Z</cp:lastPrinted>
  <dcterms:created xsi:type="dcterms:W3CDTF">2011-05-27T17:11:21Z</dcterms:created>
  <dcterms:modified xsi:type="dcterms:W3CDTF">2024-03-18T05:00:41Z</dcterms:modified>
</cp:coreProperties>
</file>